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vmikhalkina\Desktop\Мои документы\Релиз Тур\ПРАЙС ЛИСТЫ 2025\ГОРКИ ОТЕЛИ\"/>
    </mc:Choice>
  </mc:AlternateContent>
  <bookViews>
    <workbookView xWindow="0" yWindow="0" windowWidth="16800" windowHeight="3300" tabRatio="639"/>
  </bookViews>
  <sheets>
    <sheet name="C завтраками| Bed and breakfast" sheetId="54" r:id="rId1"/>
    <sheet name="нетто 20 " sheetId="129" state="hidden" r:id="rId2"/>
    <sheet name="нетто 15" sheetId="80" state="hidden" r:id="rId3"/>
    <sheet name="нетто 18" sheetId="126" state="hidden" r:id="rId4"/>
    <sheet name="нетто 20" sheetId="81" state="hidden" r:id="rId5"/>
    <sheet name="РБ ВВ 15| FIT15" sheetId="78" state="hidden" r:id="rId6"/>
    <sheet name="РБ ВВ 15 | FIT20" sheetId="82" state="hidden" r:id="rId7"/>
    <sheet name="РБ ВВ 15 | COMMISSION" sheetId="83" state="hidden" r:id="rId8"/>
    <sheet name="нетто 20+25руб." sheetId="118" state="hidden" r:id="rId9"/>
    <sheet name="РБ ВВ 10(2022)| FIT15" sheetId="103" state="hidden" r:id="rId10"/>
    <sheet name="РБ ВВ 10(2022)| FIT20 +25руб." sheetId="119" state="hidden" r:id="rId11"/>
    <sheet name="РБ ВВ 10(2022)| FIT20" sheetId="104" state="hidden" r:id="rId12"/>
    <sheet name="РБ ВВ 10(2022)| COMMISSION" sheetId="105" state="hidden" r:id="rId13"/>
    <sheet name="ЗЭГ Активный |FIT20" sheetId="88" state="hidden" r:id="rId14"/>
    <sheet name="ЗЭГ Активный |COMMISSION" sheetId="89" state="hidden" r:id="rId15"/>
    <sheet name="РБ ВВ 10(2023)| FIT20+25руб." sheetId="120" state="hidden" r:id="rId16"/>
    <sheet name="РБ ВВ 15(2022)| FIT15" sheetId="112" state="hidden" r:id="rId17"/>
    <sheet name="РБ ВВ 15(2022)| FIT20" sheetId="113" state="hidden" r:id="rId18"/>
    <sheet name="РБ ВВ 15(2022)| FIT20+25руб." sheetId="121" state="hidden" r:id="rId19"/>
    <sheet name="РБ ВВ 15(2022)| COMMISSION " sheetId="114" state="hidden" r:id="rId20"/>
    <sheet name="ЗЭГ | FIT20 + 25руб." sheetId="122" state="hidden" r:id="rId21"/>
    <sheet name="Осенние Каникулы|FIT20" sheetId="86" state="hidden" r:id="rId22"/>
    <sheet name="ОсенниеКаникулы|COMMISSION" sheetId="87" state="hidden" r:id="rId23"/>
    <sheet name="отдыхай и катай расчет" sheetId="99" state="hidden" r:id="rId24"/>
    <sheet name="ЯВК 2023 |FIT15" sheetId="107" state="hidden" r:id="rId25"/>
    <sheet name=" ЯВК 2023 |FIT18" sheetId="127" state="hidden" r:id="rId26"/>
    <sheet name="AVIA 25%" sheetId="97" state="hidden" r:id="rId27"/>
    <sheet name="AVIA 12% " sheetId="106" state="hidden" r:id="rId28"/>
    <sheet name="4=3 | FIT20" sheetId="95" state="hidden" r:id="rId29"/>
    <sheet name="4=3 | COMMISSION" sheetId="96" state="hidden" r:id="rId30"/>
    <sheet name="ЗЭГ | FIT15" sheetId="75" state="hidden" r:id="rId31"/>
    <sheet name="ЗЭГ | FIT18" sheetId="130" state="hidden" r:id="rId32"/>
    <sheet name="ЗЭГ | COMMISSION" sheetId="131" state="hidden" r:id="rId33"/>
    <sheet name="Осенние Каникулы|FIT15" sheetId="76" state="hidden" r:id="rId34"/>
    <sheet name="Осенние Каникулы|FIT18" sheetId="135" state="hidden" r:id="rId35"/>
    <sheet name="Осенние Каникулы|COMMISSION" sheetId="136" state="hidden" r:id="rId36"/>
    <sheet name="нетто 18+25руб." sheetId="144" state="hidden" r:id="rId37"/>
    <sheet name="нетто 20 2025" sheetId="145" state="hidden" r:id="rId38"/>
    <sheet name="3=4 | FIT18" sheetId="173" state="hidden" r:id="rId39"/>
    <sheet name="3=4 | FIT18+25руб." sheetId="174" state="hidden" r:id="rId40"/>
    <sheet name="3=4 | FIT20+35руб." sheetId="175" state="hidden" r:id="rId41"/>
    <sheet name="3=4 | COMMISSION" sheetId="176" state="hidden" r:id="rId42"/>
    <sheet name="4=3(2025)| FIT15" sheetId="181" state="hidden" r:id="rId43"/>
    <sheet name="4=3(2025)| FIT18" sheetId="182" state="hidden" r:id="rId44"/>
    <sheet name="4=3(2025)| FIT18+25 руб." sheetId="183" state="hidden" r:id="rId45"/>
    <sheet name="4=3(2025)| FIT20+35 руб." sheetId="184" state="hidden" r:id="rId46"/>
    <sheet name="4=3(2025)| COMMISSION" sheetId="185" state="hidden" r:id="rId47"/>
    <sheet name="РБ ВВ 10(2025)| FIT15" sheetId="164" state="hidden" r:id="rId48"/>
    <sheet name="РБ ВВ 10(2025)| FIT18" sheetId="163" state="hidden" r:id="rId49"/>
    <sheet name="РБ ВВ 10(2025)| FIT18+25руб" sheetId="165" state="hidden" r:id="rId50"/>
    <sheet name="РБ ВВ 10(2025)| FIT20" sheetId="166" state="hidden" r:id="rId51"/>
    <sheet name="Каникулы в горах | FIT15" sheetId="152" state="hidden" r:id="rId52"/>
    <sheet name="Каникулы в горах | FIT18" sheetId="153" state="hidden" r:id="rId53"/>
    <sheet name="Каникулы в горах | COMMISSION" sheetId="154" state="hidden" r:id="rId54"/>
    <sheet name="Каникулы в горах | FIT18+25руб" sheetId="155" state="hidden" r:id="rId55"/>
    <sheet name="Каникулы в горах | FIT20+35руб." sheetId="156" state="hidden" r:id="rId56"/>
    <sheet name="Наполни свое лето | FIT18" sheetId="158" state="hidden" r:id="rId57"/>
    <sheet name="Наполни свое лето | COMMISSION" sheetId="159" state="hidden" r:id="rId58"/>
    <sheet name="Наполни свое лето | FIT18+25руб" sheetId="160" state="hidden" r:id="rId59"/>
    <sheet name="Наполни свое лето | FIT20+35руб" sheetId="162" state="hidden" r:id="rId60"/>
    <sheet name="Отдыхай катай| FIT15" sheetId="100" state="hidden" r:id="rId61"/>
    <sheet name="Отдыхай катай| FIT18" sheetId="177" state="hidden" r:id="rId62"/>
    <sheet name="Отдыхай катай| FIT18+25руб." sheetId="178" state="hidden" r:id="rId63"/>
    <sheet name="Отдыхай катай| FIT20" sheetId="179" state="hidden" r:id="rId64"/>
    <sheet name="Отдыхай катай|COMMISSION" sheetId="180" state="hidden" r:id="rId65"/>
    <sheet name="Наполни свое лето | FIT15" sheetId="157" state="hidden" r:id="rId66"/>
    <sheet name="Наполни свое лето |FIT18" sheetId="186" state="hidden" r:id="rId67"/>
    <sheet name="Наполни свое лето |FIT18+25руб" sheetId="187" state="hidden" r:id="rId68"/>
    <sheet name="Наполни свое лето | FIT20" sheetId="188" state="hidden" r:id="rId69"/>
    <sheet name="Наполни свое лето |COMISSION" sheetId="189" r:id="rId70"/>
    <sheet name="РБ ВВ15 (2024)| FIT15" sheetId="141" state="hidden" r:id="rId71"/>
    <sheet name="РБ ВВ15 (2024)| FIT18" sheetId="142" state="hidden" r:id="rId72"/>
    <sheet name="РБ ВВ15 (2024)| FIT18+25руб." sheetId="148" state="hidden" r:id="rId73"/>
    <sheet name="РБ ВВ15 (2024)| FIT20+35руб." sheetId="149" state="hidden" r:id="rId74"/>
    <sheet name="РБ ВВ15 (2024)| COMMISSION" sheetId="143" state="hidden" r:id="rId75"/>
    <sheet name="ЗЭГ Активный |FIT15" sheetId="77" state="hidden" r:id="rId76"/>
    <sheet name="Весенние Каникулы|FIT20" sheetId="110" state="hidden" r:id="rId77"/>
    <sheet name="Весенние Каникулы|commission" sheetId="111" state="hidden" r:id="rId78"/>
    <sheet name="Отдыхай и катай" sheetId="59" state="hidden" r:id="rId79"/>
    <sheet name="Яркие каникулы" sheetId="62" state="hidden" r:id="rId80"/>
    <sheet name="Горный детокс (весна)" sheetId="63" state="hidden" r:id="rId81"/>
  </sheets>
  <calcPr calcId="162913"/>
</workbook>
</file>

<file path=xl/calcChain.xml><?xml version="1.0" encoding="utf-8"?>
<calcChain xmlns="http://schemas.openxmlformats.org/spreadsheetml/2006/main">
  <c r="C4" i="189" l="1"/>
  <c r="D4" i="189"/>
  <c r="E4" i="189"/>
  <c r="F4" i="189"/>
  <c r="G4" i="189"/>
  <c r="H4" i="189"/>
  <c r="I4" i="189"/>
  <c r="J4" i="189"/>
  <c r="K4" i="189"/>
  <c r="L4" i="189"/>
  <c r="M4" i="189"/>
  <c r="N4" i="189"/>
  <c r="O4" i="189"/>
  <c r="P4" i="189"/>
  <c r="Q4" i="189"/>
  <c r="R4" i="189"/>
  <c r="S4" i="189"/>
  <c r="T4" i="189"/>
  <c r="U4" i="189"/>
  <c r="V4" i="189"/>
  <c r="W4" i="189"/>
  <c r="X4" i="189"/>
  <c r="Y4" i="189"/>
  <c r="Z4" i="189"/>
  <c r="AA4" i="189"/>
  <c r="AB4" i="189"/>
  <c r="AC4" i="189"/>
  <c r="AD4" i="189"/>
  <c r="AE4" i="189"/>
  <c r="AF4" i="189"/>
  <c r="AG4" i="189"/>
  <c r="C5" i="189"/>
  <c r="D5" i="189"/>
  <c r="E5" i="189"/>
  <c r="F5" i="189"/>
  <c r="G5" i="189"/>
  <c r="H5" i="189"/>
  <c r="I5" i="189"/>
  <c r="J5" i="189"/>
  <c r="K5" i="189"/>
  <c r="L5" i="189"/>
  <c r="M5" i="189"/>
  <c r="N5" i="189"/>
  <c r="O5" i="189"/>
  <c r="P5" i="189"/>
  <c r="Q5" i="189"/>
  <c r="R5" i="189"/>
  <c r="S5" i="189"/>
  <c r="T5" i="189"/>
  <c r="U5" i="189"/>
  <c r="V5" i="189"/>
  <c r="W5" i="189"/>
  <c r="X5" i="189"/>
  <c r="Y5" i="189"/>
  <c r="Z5" i="189"/>
  <c r="AA5" i="189"/>
  <c r="AB5" i="189"/>
  <c r="AC5" i="189"/>
  <c r="AD5" i="189"/>
  <c r="AE5" i="189"/>
  <c r="AF5" i="189"/>
  <c r="AG5" i="189"/>
  <c r="F4" i="187"/>
  <c r="N4" i="187"/>
  <c r="Z4" i="187"/>
  <c r="G5" i="187"/>
  <c r="O5" i="187"/>
  <c r="AA5" i="187"/>
  <c r="C4" i="186"/>
  <c r="C24" i="186" s="1"/>
  <c r="C4" i="187" s="1"/>
  <c r="D4" i="186"/>
  <c r="D24" i="186" s="1"/>
  <c r="D4" i="187" s="1"/>
  <c r="E4" i="186"/>
  <c r="F4" i="186"/>
  <c r="F24" i="186" s="1"/>
  <c r="G4" i="186"/>
  <c r="H4" i="186"/>
  <c r="H24" i="186" s="1"/>
  <c r="H4" i="187" s="1"/>
  <c r="I4" i="186"/>
  <c r="J4" i="186"/>
  <c r="J24" i="186" s="1"/>
  <c r="J4" i="187" s="1"/>
  <c r="K4" i="186"/>
  <c r="L4" i="186"/>
  <c r="M4" i="186"/>
  <c r="N4" i="186"/>
  <c r="N24" i="186" s="1"/>
  <c r="O4" i="186"/>
  <c r="O24" i="186" s="1"/>
  <c r="O4" i="187" s="1"/>
  <c r="P4" i="186"/>
  <c r="P24" i="186" s="1"/>
  <c r="P4" i="187" s="1"/>
  <c r="Q4" i="186"/>
  <c r="R4" i="186"/>
  <c r="R24" i="186" s="1"/>
  <c r="R4" i="187" s="1"/>
  <c r="S4" i="186"/>
  <c r="S24" i="186" s="1"/>
  <c r="S4" i="187" s="1"/>
  <c r="T4" i="186"/>
  <c r="T24" i="186" s="1"/>
  <c r="T4" i="187" s="1"/>
  <c r="U4" i="186"/>
  <c r="V4" i="186"/>
  <c r="V24" i="186" s="1"/>
  <c r="V4" i="187" s="1"/>
  <c r="W4" i="186"/>
  <c r="X4" i="186"/>
  <c r="X24" i="186" s="1"/>
  <c r="X4" i="187" s="1"/>
  <c r="Y4" i="186"/>
  <c r="Z4" i="186"/>
  <c r="Z24" i="186" s="1"/>
  <c r="AA4" i="186"/>
  <c r="AB4" i="186"/>
  <c r="AC4" i="186"/>
  <c r="AD4" i="186"/>
  <c r="AD24" i="186" s="1"/>
  <c r="AD4" i="187" s="1"/>
  <c r="AE4" i="186"/>
  <c r="AE24" i="186" s="1"/>
  <c r="AE4" i="187" s="1"/>
  <c r="AF4" i="186"/>
  <c r="AF24" i="186" s="1"/>
  <c r="AF4" i="187" s="1"/>
  <c r="AG4" i="186"/>
  <c r="C5" i="186"/>
  <c r="C25" i="186" s="1"/>
  <c r="C5" i="187" s="1"/>
  <c r="D5" i="186"/>
  <c r="D25" i="186" s="1"/>
  <c r="D5" i="187" s="1"/>
  <c r="E5" i="186"/>
  <c r="E25" i="186" s="1"/>
  <c r="E5" i="187" s="1"/>
  <c r="F5" i="186"/>
  <c r="G5" i="186"/>
  <c r="G25" i="186" s="1"/>
  <c r="H5" i="186"/>
  <c r="I5" i="186"/>
  <c r="I25" i="186" s="1"/>
  <c r="I5" i="187" s="1"/>
  <c r="J5" i="186"/>
  <c r="K5" i="186"/>
  <c r="K25" i="186" s="1"/>
  <c r="K5" i="187" s="1"/>
  <c r="L5" i="186"/>
  <c r="M5" i="186"/>
  <c r="N5" i="186"/>
  <c r="O5" i="186"/>
  <c r="O25" i="186" s="1"/>
  <c r="P5" i="186"/>
  <c r="P25" i="186" s="1"/>
  <c r="P5" i="187" s="1"/>
  <c r="Q5" i="186"/>
  <c r="Q25" i="186" s="1"/>
  <c r="Q5" i="187" s="1"/>
  <c r="R5" i="186"/>
  <c r="S5" i="186"/>
  <c r="S25" i="186" s="1"/>
  <c r="S5" i="187" s="1"/>
  <c r="T5" i="186"/>
  <c r="T25" i="186" s="1"/>
  <c r="T5" i="187" s="1"/>
  <c r="U5" i="186"/>
  <c r="U25" i="186" s="1"/>
  <c r="U5" i="187" s="1"/>
  <c r="V5" i="186"/>
  <c r="W5" i="186"/>
  <c r="W25" i="186" s="1"/>
  <c r="W5" i="187" s="1"/>
  <c r="X5" i="186"/>
  <c r="Y5" i="186"/>
  <c r="Y25" i="186" s="1"/>
  <c r="Y5" i="187" s="1"/>
  <c r="Z5" i="186"/>
  <c r="AA5" i="186"/>
  <c r="AA25" i="186" s="1"/>
  <c r="AB5" i="186"/>
  <c r="AC5" i="186"/>
  <c r="AD5" i="186"/>
  <c r="AE5" i="186"/>
  <c r="AE25" i="186" s="1"/>
  <c r="AE5" i="187" s="1"/>
  <c r="AF5" i="186"/>
  <c r="AF25" i="186" s="1"/>
  <c r="AF5" i="187" s="1"/>
  <c r="AG5" i="186"/>
  <c r="AG25" i="186" s="1"/>
  <c r="AG5" i="187" s="1"/>
  <c r="E24" i="186"/>
  <c r="E4" i="187" s="1"/>
  <c r="G24" i="186"/>
  <c r="G4" i="187" s="1"/>
  <c r="I24" i="186"/>
  <c r="I4" i="187" s="1"/>
  <c r="K24" i="186"/>
  <c r="K4" i="187" s="1"/>
  <c r="L24" i="186"/>
  <c r="L4" i="187" s="1"/>
  <c r="M24" i="186"/>
  <c r="M4" i="187" s="1"/>
  <c r="Q24" i="186"/>
  <c r="Q4" i="187" s="1"/>
  <c r="U24" i="186"/>
  <c r="U4" i="187" s="1"/>
  <c r="W24" i="186"/>
  <c r="W4" i="187" s="1"/>
  <c r="Y24" i="186"/>
  <c r="Y4" i="187" s="1"/>
  <c r="AA24" i="186"/>
  <c r="AA4" i="187" s="1"/>
  <c r="AB24" i="186"/>
  <c r="AB4" i="187" s="1"/>
  <c r="AC24" i="186"/>
  <c r="AC4" i="187" s="1"/>
  <c r="AG24" i="186"/>
  <c r="AG4" i="187" s="1"/>
  <c r="F25" i="186"/>
  <c r="F5" i="187" s="1"/>
  <c r="H25" i="186"/>
  <c r="H5" i="187" s="1"/>
  <c r="J25" i="186"/>
  <c r="J5" i="187" s="1"/>
  <c r="L25" i="186"/>
  <c r="L5" i="187" s="1"/>
  <c r="M25" i="186"/>
  <c r="M5" i="187" s="1"/>
  <c r="N25" i="186"/>
  <c r="N5" i="187" s="1"/>
  <c r="R25" i="186"/>
  <c r="R5" i="187" s="1"/>
  <c r="V25" i="186"/>
  <c r="V5" i="187" s="1"/>
  <c r="X25" i="186"/>
  <c r="X5" i="187" s="1"/>
  <c r="Z25" i="186"/>
  <c r="Z5" i="187" s="1"/>
  <c r="AB25" i="186"/>
  <c r="AB5" i="187" s="1"/>
  <c r="AC25" i="186"/>
  <c r="AC5" i="187" s="1"/>
  <c r="AD25" i="186"/>
  <c r="AD5" i="187" s="1"/>
  <c r="C4" i="157"/>
  <c r="C24" i="157" s="1"/>
  <c r="D4" i="157"/>
  <c r="D24" i="157" s="1"/>
  <c r="E4" i="157"/>
  <c r="E4" i="188" s="1"/>
  <c r="F4" i="157"/>
  <c r="G4" i="157"/>
  <c r="G24" i="157" s="1"/>
  <c r="H4" i="157"/>
  <c r="H4" i="188" s="1"/>
  <c r="I4" i="157"/>
  <c r="I4" i="188" s="1"/>
  <c r="J4" i="157"/>
  <c r="K4" i="157"/>
  <c r="K24" i="157" s="1"/>
  <c r="L4" i="157"/>
  <c r="L4" i="188" s="1"/>
  <c r="M4" i="157"/>
  <c r="M4" i="188" s="1"/>
  <c r="N4" i="157"/>
  <c r="O4" i="157"/>
  <c r="O4" i="188" s="1"/>
  <c r="P4" i="157"/>
  <c r="P24" i="157" s="1"/>
  <c r="Q4" i="157"/>
  <c r="Q4" i="188" s="1"/>
  <c r="R4" i="157"/>
  <c r="S4" i="157"/>
  <c r="S24" i="157" s="1"/>
  <c r="T4" i="157"/>
  <c r="T4" i="188" s="1"/>
  <c r="U4" i="157"/>
  <c r="U4" i="188" s="1"/>
  <c r="V4" i="157"/>
  <c r="W4" i="157"/>
  <c r="W24" i="157" s="1"/>
  <c r="X4" i="157"/>
  <c r="X24" i="157" s="1"/>
  <c r="Y4" i="157"/>
  <c r="Y4" i="188" s="1"/>
  <c r="Z4" i="157"/>
  <c r="AA4" i="157"/>
  <c r="AA4" i="188" s="1"/>
  <c r="AB4" i="157"/>
  <c r="AB4" i="188" s="1"/>
  <c r="AC4" i="157"/>
  <c r="AC4" i="188" s="1"/>
  <c r="AD4" i="157"/>
  <c r="AE4" i="157"/>
  <c r="AE4" i="188" s="1"/>
  <c r="AF4" i="157"/>
  <c r="AF24" i="157" s="1"/>
  <c r="AG4" i="157"/>
  <c r="AG4" i="188" s="1"/>
  <c r="C5" i="157"/>
  <c r="D5" i="157"/>
  <c r="D25" i="157" s="1"/>
  <c r="E5" i="157"/>
  <c r="E25" i="157" s="1"/>
  <c r="F5" i="157"/>
  <c r="F5" i="188" s="1"/>
  <c r="G5" i="157"/>
  <c r="H5" i="157"/>
  <c r="H25" i="157" s="1"/>
  <c r="I5" i="157"/>
  <c r="I5" i="188" s="1"/>
  <c r="J5" i="157"/>
  <c r="J5" i="188" s="1"/>
  <c r="K5" i="157"/>
  <c r="L5" i="157"/>
  <c r="L25" i="157" s="1"/>
  <c r="M5" i="157"/>
  <c r="M5" i="188" s="1"/>
  <c r="N5" i="157"/>
  <c r="N5" i="188" s="1"/>
  <c r="O5" i="157"/>
  <c r="P5" i="157"/>
  <c r="P5" i="188" s="1"/>
  <c r="Q5" i="157"/>
  <c r="Q25" i="157" s="1"/>
  <c r="R5" i="157"/>
  <c r="R5" i="188" s="1"/>
  <c r="S5" i="157"/>
  <c r="T5" i="157"/>
  <c r="T25" i="157" s="1"/>
  <c r="U5" i="157"/>
  <c r="U5" i="188" s="1"/>
  <c r="V5" i="157"/>
  <c r="V5" i="188" s="1"/>
  <c r="W5" i="157"/>
  <c r="X5" i="157"/>
  <c r="X25" i="157" s="1"/>
  <c r="Y5" i="157"/>
  <c r="Y25" i="157" s="1"/>
  <c r="Z5" i="157"/>
  <c r="Z5" i="188" s="1"/>
  <c r="AA5" i="157"/>
  <c r="AB5" i="157"/>
  <c r="AB5" i="188" s="1"/>
  <c r="AC5" i="157"/>
  <c r="AC5" i="188" s="1"/>
  <c r="AD5" i="157"/>
  <c r="AD5" i="188" s="1"/>
  <c r="AE5" i="157"/>
  <c r="AF5" i="157"/>
  <c r="AF5" i="188" s="1"/>
  <c r="AG5" i="157"/>
  <c r="AG5" i="188" s="1"/>
  <c r="I24" i="157"/>
  <c r="M24" i="157"/>
  <c r="O24" i="157"/>
  <c r="U24" i="157"/>
  <c r="AA24" i="157"/>
  <c r="AB24" i="157"/>
  <c r="AC24" i="157"/>
  <c r="AG24" i="157"/>
  <c r="J25" i="157"/>
  <c r="N25" i="157"/>
  <c r="P25" i="157"/>
  <c r="V25" i="157"/>
  <c r="AB25" i="157"/>
  <c r="AC25" i="157"/>
  <c r="AD25" i="157"/>
  <c r="B4" i="166"/>
  <c r="B24" i="166" s="1"/>
  <c r="C4" i="166"/>
  <c r="C24" i="166" s="1"/>
  <c r="D4" i="166"/>
  <c r="D24" i="166" s="1"/>
  <c r="E4" i="166"/>
  <c r="E24" i="166" s="1"/>
  <c r="F4" i="166"/>
  <c r="G4" i="166"/>
  <c r="G24" i="166" s="1"/>
  <c r="H4" i="166"/>
  <c r="H24" i="166" s="1"/>
  <c r="I4" i="166"/>
  <c r="I24" i="166" s="1"/>
  <c r="J4" i="166"/>
  <c r="K4" i="166"/>
  <c r="K24" i="166" s="1"/>
  <c r="L4" i="166"/>
  <c r="L24" i="166" s="1"/>
  <c r="M4" i="166"/>
  <c r="M24" i="166" s="1"/>
  <c r="N4" i="166"/>
  <c r="O4" i="166"/>
  <c r="O24" i="166" s="1"/>
  <c r="P4" i="166"/>
  <c r="P24" i="166" s="1"/>
  <c r="Q4" i="166"/>
  <c r="Q24" i="166" s="1"/>
  <c r="R4" i="166"/>
  <c r="S4" i="166"/>
  <c r="S24" i="166" s="1"/>
  <c r="T4" i="166"/>
  <c r="T24" i="166" s="1"/>
  <c r="U4" i="166"/>
  <c r="U24" i="166" s="1"/>
  <c r="V4" i="166"/>
  <c r="W4" i="166"/>
  <c r="W24" i="166" s="1"/>
  <c r="X4" i="166"/>
  <c r="X24" i="166" s="1"/>
  <c r="Y4" i="166"/>
  <c r="Y24" i="166" s="1"/>
  <c r="Z4" i="166"/>
  <c r="AA4" i="166"/>
  <c r="AB4" i="166"/>
  <c r="AB24" i="166" s="1"/>
  <c r="AC4" i="166"/>
  <c r="AD4" i="166"/>
  <c r="AE4" i="166"/>
  <c r="AE24" i="166" s="1"/>
  <c r="AF4" i="166"/>
  <c r="AF24" i="166" s="1"/>
  <c r="AG4" i="166"/>
  <c r="AG24" i="166" s="1"/>
  <c r="AH4" i="166"/>
  <c r="AI4" i="166"/>
  <c r="AI24" i="166" s="1"/>
  <c r="AJ4" i="166"/>
  <c r="AJ24" i="166" s="1"/>
  <c r="AK4" i="166"/>
  <c r="AL4" i="166"/>
  <c r="AM4" i="166"/>
  <c r="AM24" i="166" s="1"/>
  <c r="AN4" i="166"/>
  <c r="AN24" i="166" s="1"/>
  <c r="AO4" i="166"/>
  <c r="AO24" i="166" s="1"/>
  <c r="AP4" i="166"/>
  <c r="AQ4" i="166"/>
  <c r="AQ24" i="166" s="1"/>
  <c r="AR4" i="166"/>
  <c r="AR24" i="166" s="1"/>
  <c r="AS4" i="166"/>
  <c r="AT4" i="166"/>
  <c r="AU4" i="166"/>
  <c r="AU24" i="166" s="1"/>
  <c r="AV4" i="166"/>
  <c r="AV24" i="166" s="1"/>
  <c r="AW4" i="166"/>
  <c r="AW24" i="166" s="1"/>
  <c r="AX4" i="166"/>
  <c r="AY4" i="166"/>
  <c r="AY24" i="166" s="1"/>
  <c r="AZ4" i="166"/>
  <c r="AZ24" i="166" s="1"/>
  <c r="BA4" i="166"/>
  <c r="BB4" i="166"/>
  <c r="B5" i="166"/>
  <c r="B25" i="166" s="1"/>
  <c r="C5" i="166"/>
  <c r="C25" i="166" s="1"/>
  <c r="D5" i="166"/>
  <c r="D25" i="166" s="1"/>
  <c r="E5" i="166"/>
  <c r="E25" i="166" s="1"/>
  <c r="F5" i="166"/>
  <c r="F25" i="166" s="1"/>
  <c r="G5" i="166"/>
  <c r="H5" i="166"/>
  <c r="H25" i="166" s="1"/>
  <c r="I5" i="166"/>
  <c r="J5" i="166"/>
  <c r="J25" i="166" s="1"/>
  <c r="K5" i="166"/>
  <c r="L5" i="166"/>
  <c r="M5" i="166"/>
  <c r="N5" i="166"/>
  <c r="N25" i="166" s="1"/>
  <c r="O5" i="166"/>
  <c r="O25" i="166" s="1"/>
  <c r="P5" i="166"/>
  <c r="P25" i="166" s="1"/>
  <c r="Q5" i="166"/>
  <c r="Q25" i="166" s="1"/>
  <c r="R5" i="166"/>
  <c r="R25" i="166" s="1"/>
  <c r="S5" i="166"/>
  <c r="T5" i="166"/>
  <c r="T25" i="166" s="1"/>
  <c r="U5" i="166"/>
  <c r="U25" i="166" s="1"/>
  <c r="V5" i="166"/>
  <c r="V25" i="166" s="1"/>
  <c r="W5" i="166"/>
  <c r="W25" i="166" s="1"/>
  <c r="X5" i="166"/>
  <c r="X25" i="166" s="1"/>
  <c r="Y5" i="166"/>
  <c r="Z5" i="166"/>
  <c r="Z25" i="166" s="1"/>
  <c r="AA5" i="166"/>
  <c r="AA25" i="166" s="1"/>
  <c r="AB5" i="166"/>
  <c r="AB25" i="166" s="1"/>
  <c r="AC5" i="166"/>
  <c r="AD5" i="166"/>
  <c r="AD25" i="166" s="1"/>
  <c r="AE5" i="166"/>
  <c r="AF5" i="166"/>
  <c r="AF25" i="166" s="1"/>
  <c r="AG5" i="166"/>
  <c r="AG25" i="166" s="1"/>
  <c r="AH5" i="166"/>
  <c r="AH25" i="166" s="1"/>
  <c r="AI5" i="166"/>
  <c r="AI25" i="166" s="1"/>
  <c r="AJ5" i="166"/>
  <c r="AJ25" i="166" s="1"/>
  <c r="AK5" i="166"/>
  <c r="AK25" i="166" s="1"/>
  <c r="AL5" i="166"/>
  <c r="AL25" i="166" s="1"/>
  <c r="AM5" i="166"/>
  <c r="AN5" i="166"/>
  <c r="AN25" i="166" s="1"/>
  <c r="AO5" i="166"/>
  <c r="AP5" i="166"/>
  <c r="AP25" i="166" s="1"/>
  <c r="AQ5" i="166"/>
  <c r="AR5" i="166"/>
  <c r="AS5" i="166"/>
  <c r="AT5" i="166"/>
  <c r="AT25" i="166" s="1"/>
  <c r="AU5" i="166"/>
  <c r="AU25" i="166" s="1"/>
  <c r="AV5" i="166"/>
  <c r="AV25" i="166" s="1"/>
  <c r="AW5" i="166"/>
  <c r="AW25" i="166" s="1"/>
  <c r="AX5" i="166"/>
  <c r="AX25" i="166" s="1"/>
  <c r="AY5" i="166"/>
  <c r="AZ5" i="166"/>
  <c r="AZ25" i="166" s="1"/>
  <c r="BA5" i="166"/>
  <c r="BA25" i="166" s="1"/>
  <c r="BB5" i="166"/>
  <c r="BB25" i="166" s="1"/>
  <c r="F24" i="166"/>
  <c r="J24" i="166"/>
  <c r="N24" i="166"/>
  <c r="R24" i="166"/>
  <c r="V24" i="166"/>
  <c r="Z24" i="166"/>
  <c r="AA24" i="166"/>
  <c r="AC24" i="166"/>
  <c r="AD24" i="166"/>
  <c r="AH24" i="166"/>
  <c r="AK24" i="166"/>
  <c r="AL24" i="166"/>
  <c r="AP24" i="166"/>
  <c r="AS24" i="166"/>
  <c r="AT24" i="166"/>
  <c r="AX24" i="166"/>
  <c r="BA24" i="166"/>
  <c r="BB24" i="166"/>
  <c r="G25" i="166"/>
  <c r="I25" i="166"/>
  <c r="K25" i="166"/>
  <c r="L25" i="166"/>
  <c r="M25" i="166"/>
  <c r="S25" i="166"/>
  <c r="Y25" i="166"/>
  <c r="AC25" i="166"/>
  <c r="AE25" i="166"/>
  <c r="AM25" i="166"/>
  <c r="AO25" i="166"/>
  <c r="AQ25" i="166"/>
  <c r="AR25" i="166"/>
  <c r="AS25" i="166"/>
  <c r="AY25" i="166"/>
  <c r="AR4" i="165"/>
  <c r="B4" i="163"/>
  <c r="C4" i="163"/>
  <c r="C24" i="163" s="1"/>
  <c r="D4" i="163"/>
  <c r="D24" i="163" s="1"/>
  <c r="E4" i="163"/>
  <c r="F4" i="163"/>
  <c r="F24" i="163" s="1"/>
  <c r="G4" i="163"/>
  <c r="G24" i="163" s="1"/>
  <c r="H4" i="163"/>
  <c r="H24" i="163" s="1"/>
  <c r="I4" i="163"/>
  <c r="I24" i="163" s="1"/>
  <c r="J4" i="163"/>
  <c r="J24" i="163" s="1"/>
  <c r="K4" i="163"/>
  <c r="K24" i="163" s="1"/>
  <c r="L4" i="163"/>
  <c r="L24" i="163" s="1"/>
  <c r="M4" i="163"/>
  <c r="M24" i="163" s="1"/>
  <c r="N4" i="163"/>
  <c r="N24" i="163" s="1"/>
  <c r="O4" i="163"/>
  <c r="P4" i="163"/>
  <c r="P24" i="163" s="1"/>
  <c r="Q4" i="163"/>
  <c r="R4" i="163"/>
  <c r="R24" i="163" s="1"/>
  <c r="S4" i="163"/>
  <c r="S24" i="163" s="1"/>
  <c r="T4" i="163"/>
  <c r="T24" i="163" s="1"/>
  <c r="U4" i="163"/>
  <c r="U24" i="163" s="1"/>
  <c r="V4" i="163"/>
  <c r="V24" i="163" s="1"/>
  <c r="W4" i="163"/>
  <c r="W24" i="163" s="1"/>
  <c r="X4" i="163"/>
  <c r="X24" i="163" s="1"/>
  <c r="Y4" i="163"/>
  <c r="Y24" i="163" s="1"/>
  <c r="Z4" i="163"/>
  <c r="AA4" i="163"/>
  <c r="AA24" i="163" s="1"/>
  <c r="AB4" i="163"/>
  <c r="AB24" i="163" s="1"/>
  <c r="AC4" i="163"/>
  <c r="AD4" i="163"/>
  <c r="AE4" i="163"/>
  <c r="AF4" i="163"/>
  <c r="AF24" i="163" s="1"/>
  <c r="AG4" i="163"/>
  <c r="AG24" i="163" s="1"/>
  <c r="AH4" i="163"/>
  <c r="AH24" i="163" s="1"/>
  <c r="AI4" i="163"/>
  <c r="AI24" i="163" s="1"/>
  <c r="AJ4" i="163"/>
  <c r="AJ24" i="163" s="1"/>
  <c r="AK4" i="163"/>
  <c r="AL4" i="163"/>
  <c r="AL24" i="163" s="1"/>
  <c r="AM4" i="163"/>
  <c r="AM24" i="163" s="1"/>
  <c r="AN4" i="163"/>
  <c r="AN24" i="163" s="1"/>
  <c r="AO4" i="163"/>
  <c r="AO24" i="163" s="1"/>
  <c r="AP4" i="163"/>
  <c r="AQ4" i="163"/>
  <c r="AQ24" i="163" s="1"/>
  <c r="AR4" i="163"/>
  <c r="AR24" i="163" s="1"/>
  <c r="AS4" i="163"/>
  <c r="AS24" i="163" s="1"/>
  <c r="AT4" i="163"/>
  <c r="AU4" i="163"/>
  <c r="AU24" i="163" s="1"/>
  <c r="AV4" i="163"/>
  <c r="AV24" i="163" s="1"/>
  <c r="AW4" i="163"/>
  <c r="AW24" i="163" s="1"/>
  <c r="AX4" i="163"/>
  <c r="AX24" i="163" s="1"/>
  <c r="AY4" i="163"/>
  <c r="AY24" i="163" s="1"/>
  <c r="AZ4" i="163"/>
  <c r="AZ24" i="163" s="1"/>
  <c r="BA4" i="163"/>
  <c r="BA24" i="163" s="1"/>
  <c r="BB4" i="163"/>
  <c r="BB24" i="163" s="1"/>
  <c r="B5" i="163"/>
  <c r="B25" i="163" s="1"/>
  <c r="C5" i="163"/>
  <c r="D5" i="163"/>
  <c r="D25" i="163" s="1"/>
  <c r="E5" i="163"/>
  <c r="E25" i="163" s="1"/>
  <c r="F5" i="163"/>
  <c r="F25" i="163" s="1"/>
  <c r="G5" i="163"/>
  <c r="H5" i="163"/>
  <c r="H25" i="163" s="1"/>
  <c r="I5" i="163"/>
  <c r="I25" i="163" s="1"/>
  <c r="J5" i="163"/>
  <c r="J25" i="163" s="1"/>
  <c r="K5" i="163"/>
  <c r="K25" i="163" s="1"/>
  <c r="L5" i="163"/>
  <c r="L25" i="163" s="1"/>
  <c r="M5" i="163"/>
  <c r="M25" i="163" s="1"/>
  <c r="N5" i="163"/>
  <c r="N25" i="163" s="1"/>
  <c r="O5" i="163"/>
  <c r="P5" i="163"/>
  <c r="Q5" i="163"/>
  <c r="Q25" i="163" s="1"/>
  <c r="R5" i="163"/>
  <c r="R25" i="163" s="1"/>
  <c r="S5" i="163"/>
  <c r="S25" i="163" s="1"/>
  <c r="T5" i="163"/>
  <c r="T25" i="163" s="1"/>
  <c r="U5" i="163"/>
  <c r="U25" i="163" s="1"/>
  <c r="V5" i="163"/>
  <c r="V25" i="163" s="1"/>
  <c r="W5" i="163"/>
  <c r="W25" i="163" s="1"/>
  <c r="X5" i="163"/>
  <c r="X25" i="163" s="1"/>
  <c r="Y5" i="163"/>
  <c r="Y25" i="163" s="1"/>
  <c r="Z5" i="163"/>
  <c r="Z25" i="163" s="1"/>
  <c r="AA5" i="163"/>
  <c r="AB5" i="163"/>
  <c r="AC5" i="163"/>
  <c r="AC25" i="163" s="1"/>
  <c r="AD5" i="163"/>
  <c r="AD25" i="163" s="1"/>
  <c r="AE5" i="163"/>
  <c r="AE25" i="163" s="1"/>
  <c r="AF5" i="163"/>
  <c r="AF25" i="163" s="1"/>
  <c r="AG5" i="163"/>
  <c r="AH5" i="163"/>
  <c r="AH25" i="163" s="1"/>
  <c r="AI5" i="163"/>
  <c r="AJ5" i="163"/>
  <c r="AJ25" i="163" s="1"/>
  <c r="AK5" i="163"/>
  <c r="AK25" i="163" s="1"/>
  <c r="AL5" i="163"/>
  <c r="AL25" i="163" s="1"/>
  <c r="AM5" i="163"/>
  <c r="AM25" i="163" s="1"/>
  <c r="AN5" i="163"/>
  <c r="AN25" i="163" s="1"/>
  <c r="AO5" i="163"/>
  <c r="AO25" i="163" s="1"/>
  <c r="AP5" i="163"/>
  <c r="AP25" i="163" s="1"/>
  <c r="AQ5" i="163"/>
  <c r="AQ25" i="163" s="1"/>
  <c r="AR5" i="163"/>
  <c r="AR25" i="163" s="1"/>
  <c r="AS5" i="163"/>
  <c r="AS25" i="163" s="1"/>
  <c r="AT5" i="163"/>
  <c r="AT25" i="163" s="1"/>
  <c r="AU5" i="163"/>
  <c r="AV5" i="163"/>
  <c r="AV25" i="163" s="1"/>
  <c r="AW5" i="163"/>
  <c r="AW25" i="163" s="1"/>
  <c r="AX5" i="163"/>
  <c r="AX25" i="163" s="1"/>
  <c r="AY5" i="163"/>
  <c r="AY25" i="163" s="1"/>
  <c r="AZ5" i="163"/>
  <c r="AZ25" i="163" s="1"/>
  <c r="BA5" i="163"/>
  <c r="BA25" i="163" s="1"/>
  <c r="BB5" i="163"/>
  <c r="BB25" i="163" s="1"/>
  <c r="B24" i="163"/>
  <c r="E24" i="163"/>
  <c r="O24" i="163"/>
  <c r="Q24" i="163"/>
  <c r="Z24" i="163"/>
  <c r="AC24" i="163"/>
  <c r="AD24" i="163"/>
  <c r="AE24" i="163"/>
  <c r="AK24" i="163"/>
  <c r="AP24" i="163"/>
  <c r="AT24" i="163"/>
  <c r="C25" i="163"/>
  <c r="G25" i="163"/>
  <c r="O25" i="163"/>
  <c r="P25" i="163"/>
  <c r="AA25" i="163"/>
  <c r="AB25" i="163"/>
  <c r="AG25" i="163"/>
  <c r="AI25" i="163"/>
  <c r="AU25" i="163"/>
  <c r="B4" i="164"/>
  <c r="B24" i="164" s="1"/>
  <c r="B3" i="165" s="1"/>
  <c r="C4" i="164"/>
  <c r="C24" i="164" s="1"/>
  <c r="C3" i="165" s="1"/>
  <c r="D4" i="164"/>
  <c r="D24" i="164" s="1"/>
  <c r="D3" i="165" s="1"/>
  <c r="E4" i="164"/>
  <c r="E24" i="164" s="1"/>
  <c r="E3" i="165" s="1"/>
  <c r="F4" i="164"/>
  <c r="F24" i="164" s="1"/>
  <c r="F3" i="165" s="1"/>
  <c r="G4" i="164"/>
  <c r="G24" i="164" s="1"/>
  <c r="G3" i="165" s="1"/>
  <c r="H4" i="164"/>
  <c r="H24" i="164" s="1"/>
  <c r="H3" i="165" s="1"/>
  <c r="I4" i="164"/>
  <c r="J4" i="164"/>
  <c r="K4" i="164"/>
  <c r="K24" i="164" s="1"/>
  <c r="K3" i="165" s="1"/>
  <c r="L4" i="164"/>
  <c r="L24" i="164" s="1"/>
  <c r="L3" i="165" s="1"/>
  <c r="M4" i="164"/>
  <c r="M24" i="164" s="1"/>
  <c r="M3" i="165" s="1"/>
  <c r="N4" i="164"/>
  <c r="N24" i="164" s="1"/>
  <c r="N3" i="165" s="1"/>
  <c r="O4" i="164"/>
  <c r="O24" i="164" s="1"/>
  <c r="O3" i="165" s="1"/>
  <c r="P4" i="164"/>
  <c r="P24" i="164" s="1"/>
  <c r="P3" i="165" s="1"/>
  <c r="Q4" i="164"/>
  <c r="Q24" i="164" s="1"/>
  <c r="Q3" i="165" s="1"/>
  <c r="R4" i="164"/>
  <c r="S4" i="164"/>
  <c r="S24" i="164" s="1"/>
  <c r="S3" i="165" s="1"/>
  <c r="T4" i="164"/>
  <c r="T24" i="164" s="1"/>
  <c r="T3" i="165" s="1"/>
  <c r="U4" i="164"/>
  <c r="U24" i="164" s="1"/>
  <c r="U3" i="165" s="1"/>
  <c r="V4" i="164"/>
  <c r="W4" i="164"/>
  <c r="W24" i="164" s="1"/>
  <c r="W3" i="165" s="1"/>
  <c r="X4" i="164"/>
  <c r="X24" i="164" s="1"/>
  <c r="X3" i="165" s="1"/>
  <c r="Y4" i="164"/>
  <c r="Y24" i="164" s="1"/>
  <c r="Y3" i="165" s="1"/>
  <c r="Z4" i="164"/>
  <c r="Z24" i="164" s="1"/>
  <c r="Z3" i="165" s="1"/>
  <c r="AA4" i="164"/>
  <c r="AA24" i="164" s="1"/>
  <c r="AA3" i="165" s="1"/>
  <c r="AB4" i="164"/>
  <c r="AB24" i="164" s="1"/>
  <c r="AB3" i="165" s="1"/>
  <c r="AC4" i="164"/>
  <c r="AC24" i="164" s="1"/>
  <c r="AC3" i="165" s="1"/>
  <c r="AD4" i="164"/>
  <c r="AE4" i="164"/>
  <c r="AF4" i="164"/>
  <c r="AF24" i="164" s="1"/>
  <c r="AF3" i="165" s="1"/>
  <c r="AG4" i="164"/>
  <c r="AG24" i="164" s="1"/>
  <c r="AG3" i="165" s="1"/>
  <c r="AH4" i="164"/>
  <c r="AH24" i="164" s="1"/>
  <c r="AH3" i="165" s="1"/>
  <c r="AI4" i="164"/>
  <c r="AI24" i="164" s="1"/>
  <c r="AI3" i="165" s="1"/>
  <c r="AJ4" i="164"/>
  <c r="AJ24" i="164" s="1"/>
  <c r="AJ3" i="165" s="1"/>
  <c r="AK4" i="164"/>
  <c r="AK24" i="164" s="1"/>
  <c r="AK3" i="165" s="1"/>
  <c r="AL4" i="164"/>
  <c r="AL24" i="164" s="1"/>
  <c r="AL3" i="165" s="1"/>
  <c r="AM4" i="164"/>
  <c r="AM24" i="164" s="1"/>
  <c r="AM3" i="165" s="1"/>
  <c r="AN4" i="164"/>
  <c r="AN24" i="164" s="1"/>
  <c r="AN3" i="165" s="1"/>
  <c r="AO4" i="164"/>
  <c r="AP4" i="164"/>
  <c r="AP24" i="164" s="1"/>
  <c r="AP3" i="165" s="1"/>
  <c r="AQ4" i="164"/>
  <c r="AQ24" i="164" s="1"/>
  <c r="AQ3" i="165" s="1"/>
  <c r="AR4" i="164"/>
  <c r="AR24" i="164" s="1"/>
  <c r="AR3" i="165" s="1"/>
  <c r="AS4" i="164"/>
  <c r="AS24" i="164" s="1"/>
  <c r="AS3" i="165" s="1"/>
  <c r="AT4" i="164"/>
  <c r="AT24" i="164" s="1"/>
  <c r="AT3" i="165" s="1"/>
  <c r="AU4" i="164"/>
  <c r="AU24" i="164" s="1"/>
  <c r="AU3" i="165" s="1"/>
  <c r="AV4" i="164"/>
  <c r="AV24" i="164" s="1"/>
  <c r="AV3" i="165" s="1"/>
  <c r="AW4" i="164"/>
  <c r="AW24" i="164" s="1"/>
  <c r="AW3" i="165" s="1"/>
  <c r="AX4" i="164"/>
  <c r="AY4" i="164"/>
  <c r="AY24" i="164" s="1"/>
  <c r="AY3" i="165" s="1"/>
  <c r="AZ4" i="164"/>
  <c r="AZ24" i="164" s="1"/>
  <c r="AZ3" i="165" s="1"/>
  <c r="BA4" i="164"/>
  <c r="BA24" i="164" s="1"/>
  <c r="BA3" i="165" s="1"/>
  <c r="BB4" i="164"/>
  <c r="B5" i="164"/>
  <c r="B25" i="164" s="1"/>
  <c r="B4" i="165" s="1"/>
  <c r="C5" i="164"/>
  <c r="C25" i="164" s="1"/>
  <c r="C4" i="165" s="1"/>
  <c r="D5" i="164"/>
  <c r="E5" i="164"/>
  <c r="E25" i="164" s="1"/>
  <c r="E4" i="165" s="1"/>
  <c r="F5" i="164"/>
  <c r="F25" i="164" s="1"/>
  <c r="F4" i="165" s="1"/>
  <c r="G5" i="164"/>
  <c r="G25" i="164" s="1"/>
  <c r="G4" i="165" s="1"/>
  <c r="H5" i="164"/>
  <c r="I5" i="164"/>
  <c r="J5" i="164"/>
  <c r="J25" i="164" s="1"/>
  <c r="J4" i="165" s="1"/>
  <c r="K5" i="164"/>
  <c r="K25" i="164" s="1"/>
  <c r="K4" i="165" s="1"/>
  <c r="L5" i="164"/>
  <c r="M5" i="164"/>
  <c r="M25" i="164" s="1"/>
  <c r="M4" i="165" s="1"/>
  <c r="N5" i="164"/>
  <c r="N25" i="164" s="1"/>
  <c r="N4" i="165" s="1"/>
  <c r="O5" i="164"/>
  <c r="O25" i="164" s="1"/>
  <c r="O4" i="165" s="1"/>
  <c r="P5" i="164"/>
  <c r="Q5" i="164"/>
  <c r="R5" i="164"/>
  <c r="R25" i="164" s="1"/>
  <c r="R4" i="165" s="1"/>
  <c r="S5" i="164"/>
  <c r="S25" i="164" s="1"/>
  <c r="S4" i="165" s="1"/>
  <c r="T5" i="164"/>
  <c r="U5" i="164"/>
  <c r="U25" i="164" s="1"/>
  <c r="U4" i="165" s="1"/>
  <c r="V5" i="164"/>
  <c r="V25" i="164" s="1"/>
  <c r="V4" i="165" s="1"/>
  <c r="W5" i="164"/>
  <c r="W25" i="164" s="1"/>
  <c r="W4" i="165" s="1"/>
  <c r="X5" i="164"/>
  <c r="Y5" i="164"/>
  <c r="Z5" i="164"/>
  <c r="Z25" i="164" s="1"/>
  <c r="Z4" i="165" s="1"/>
  <c r="AA5" i="164"/>
  <c r="AA25" i="164" s="1"/>
  <c r="AA4" i="165" s="1"/>
  <c r="AB5" i="164"/>
  <c r="AC5" i="164"/>
  <c r="AC25" i="164" s="1"/>
  <c r="AC4" i="165" s="1"/>
  <c r="AD5" i="164"/>
  <c r="AD25" i="164" s="1"/>
  <c r="AD4" i="165" s="1"/>
  <c r="AE5" i="164"/>
  <c r="AE25" i="164" s="1"/>
  <c r="AE4" i="165" s="1"/>
  <c r="AF5" i="164"/>
  <c r="AG5" i="164"/>
  <c r="AH5" i="164"/>
  <c r="AH25" i="164" s="1"/>
  <c r="AH4" i="165" s="1"/>
  <c r="AI5" i="164"/>
  <c r="AI25" i="164" s="1"/>
  <c r="AI4" i="165" s="1"/>
  <c r="AJ5" i="164"/>
  <c r="AK5" i="164"/>
  <c r="AK25" i="164" s="1"/>
  <c r="AK4" i="165" s="1"/>
  <c r="AL5" i="164"/>
  <c r="AL25" i="164" s="1"/>
  <c r="AL4" i="165" s="1"/>
  <c r="AM5" i="164"/>
  <c r="AM25" i="164" s="1"/>
  <c r="AM4" i="165" s="1"/>
  <c r="AN5" i="164"/>
  <c r="AO5" i="164"/>
  <c r="AP5" i="164"/>
  <c r="AP25" i="164" s="1"/>
  <c r="AP4" i="165" s="1"/>
  <c r="AQ5" i="164"/>
  <c r="AR5" i="164"/>
  <c r="AS5" i="164"/>
  <c r="AT5" i="164"/>
  <c r="AT25" i="164" s="1"/>
  <c r="AT4" i="165" s="1"/>
  <c r="AU5" i="164"/>
  <c r="AU25" i="164" s="1"/>
  <c r="AU4" i="165" s="1"/>
  <c r="AV5" i="164"/>
  <c r="AW5" i="164"/>
  <c r="AW25" i="164" s="1"/>
  <c r="AW4" i="165" s="1"/>
  <c r="AX5" i="164"/>
  <c r="AX25" i="164" s="1"/>
  <c r="AX4" i="165" s="1"/>
  <c r="AY5" i="164"/>
  <c r="AY25" i="164" s="1"/>
  <c r="AY4" i="165" s="1"/>
  <c r="AZ5" i="164"/>
  <c r="BA5" i="164"/>
  <c r="BB5" i="164"/>
  <c r="BB25" i="164" s="1"/>
  <c r="BB4" i="165" s="1"/>
  <c r="I24" i="164"/>
  <c r="I3" i="165" s="1"/>
  <c r="J24" i="164"/>
  <c r="J3" i="165" s="1"/>
  <c r="R24" i="164"/>
  <c r="R3" i="165" s="1"/>
  <c r="V24" i="164"/>
  <c r="V3" i="165" s="1"/>
  <c r="AD24" i="164"/>
  <c r="AD3" i="165" s="1"/>
  <c r="AE24" i="164"/>
  <c r="AE3" i="165" s="1"/>
  <c r="AO24" i="164"/>
  <c r="AO3" i="165" s="1"/>
  <c r="AX24" i="164"/>
  <c r="AX3" i="165" s="1"/>
  <c r="BB24" i="164"/>
  <c r="BB3" i="165" s="1"/>
  <c r="D25" i="164"/>
  <c r="D4" i="165" s="1"/>
  <c r="H25" i="164"/>
  <c r="H4" i="165" s="1"/>
  <c r="I25" i="164"/>
  <c r="I4" i="165" s="1"/>
  <c r="L25" i="164"/>
  <c r="L4" i="165" s="1"/>
  <c r="P25" i="164"/>
  <c r="P4" i="165" s="1"/>
  <c r="Q25" i="164"/>
  <c r="Q4" i="165" s="1"/>
  <c r="T25" i="164"/>
  <c r="T4" i="165" s="1"/>
  <c r="X25" i="164"/>
  <c r="X4" i="165" s="1"/>
  <c r="Y25" i="164"/>
  <c r="Y4" i="165" s="1"/>
  <c r="AB25" i="164"/>
  <c r="AB4" i="165" s="1"/>
  <c r="AF25" i="164"/>
  <c r="AF4" i="165" s="1"/>
  <c r="AG25" i="164"/>
  <c r="AG4" i="165" s="1"/>
  <c r="AJ25" i="164"/>
  <c r="AJ4" i="165" s="1"/>
  <c r="AN25" i="164"/>
  <c r="AN4" i="165" s="1"/>
  <c r="AO25" i="164"/>
  <c r="AO4" i="165" s="1"/>
  <c r="AQ25" i="164"/>
  <c r="AQ4" i="165" s="1"/>
  <c r="AR25" i="164"/>
  <c r="AS25" i="164"/>
  <c r="AS4" i="165" s="1"/>
  <c r="AV25" i="164"/>
  <c r="AV4" i="165" s="1"/>
  <c r="AZ25" i="164"/>
  <c r="AZ4" i="165" s="1"/>
  <c r="BA25" i="164"/>
  <c r="BA4" i="165" s="1"/>
  <c r="B4" i="145"/>
  <c r="B24" i="145" s="1"/>
  <c r="C4" i="145"/>
  <c r="C24" i="145" s="1"/>
  <c r="D4" i="145"/>
  <c r="D24" i="145" s="1"/>
  <c r="E4" i="145"/>
  <c r="E24" i="145" s="1"/>
  <c r="F4" i="145"/>
  <c r="F24" i="145" s="1"/>
  <c r="G4" i="145"/>
  <c r="H4" i="145"/>
  <c r="H24" i="145" s="1"/>
  <c r="I4" i="145"/>
  <c r="I24" i="145" s="1"/>
  <c r="J4" i="145"/>
  <c r="J24" i="145" s="1"/>
  <c r="K4" i="145"/>
  <c r="L4" i="145"/>
  <c r="L24" i="145" s="1"/>
  <c r="M4" i="145"/>
  <c r="N4" i="145"/>
  <c r="N24" i="145" s="1"/>
  <c r="O4" i="145"/>
  <c r="O24" i="145" s="1"/>
  <c r="P4" i="145"/>
  <c r="P24" i="145" s="1"/>
  <c r="Q4" i="145"/>
  <c r="R4" i="145"/>
  <c r="R24" i="145" s="1"/>
  <c r="S4" i="145"/>
  <c r="S24" i="145" s="1"/>
  <c r="T4" i="145"/>
  <c r="T24" i="145" s="1"/>
  <c r="U4" i="145"/>
  <c r="U24" i="145" s="1"/>
  <c r="V4" i="145"/>
  <c r="V24" i="145" s="1"/>
  <c r="W4" i="145"/>
  <c r="X4" i="145"/>
  <c r="X24" i="145" s="1"/>
  <c r="Y4" i="145"/>
  <c r="Z4" i="145"/>
  <c r="Z24" i="145" s="1"/>
  <c r="AA4" i="145"/>
  <c r="AB4" i="145"/>
  <c r="AB24" i="145" s="1"/>
  <c r="AC4" i="145"/>
  <c r="AC24" i="145" s="1"/>
  <c r="AD4" i="145"/>
  <c r="AD24" i="145" s="1"/>
  <c r="AE4" i="145"/>
  <c r="AE24" i="145" s="1"/>
  <c r="AF4" i="145"/>
  <c r="AF24" i="145" s="1"/>
  <c r="AG4" i="145"/>
  <c r="AH4" i="145"/>
  <c r="AH24" i="145" s="1"/>
  <c r="AI4" i="145"/>
  <c r="AI24" i="145" s="1"/>
  <c r="AJ4" i="145"/>
  <c r="AJ24" i="145" s="1"/>
  <c r="AK4" i="145"/>
  <c r="AK24" i="145" s="1"/>
  <c r="AL4" i="145"/>
  <c r="AL24" i="145" s="1"/>
  <c r="AM4" i="145"/>
  <c r="AN4" i="145"/>
  <c r="AN24" i="145" s="1"/>
  <c r="AO4" i="145"/>
  <c r="AP4" i="145"/>
  <c r="AP24" i="145" s="1"/>
  <c r="AQ4" i="145"/>
  <c r="AR4" i="145"/>
  <c r="AR24" i="145" s="1"/>
  <c r="AS4" i="145"/>
  <c r="AS24" i="145" s="1"/>
  <c r="AT4" i="145"/>
  <c r="AT24" i="145" s="1"/>
  <c r="AU4" i="145"/>
  <c r="AU24" i="145" s="1"/>
  <c r="AV4" i="145"/>
  <c r="AV24" i="145" s="1"/>
  <c r="AW4" i="145"/>
  <c r="AX4" i="145"/>
  <c r="AY4" i="145"/>
  <c r="AY24" i="145" s="1"/>
  <c r="AZ4" i="145"/>
  <c r="AZ24" i="145" s="1"/>
  <c r="BA4" i="145"/>
  <c r="BA24" i="145" s="1"/>
  <c r="BB4" i="145"/>
  <c r="BB24" i="145" s="1"/>
  <c r="B5" i="145"/>
  <c r="B25" i="145" s="1"/>
  <c r="C5" i="145"/>
  <c r="D5" i="145"/>
  <c r="E5" i="145"/>
  <c r="E25" i="145" s="1"/>
  <c r="F5" i="145"/>
  <c r="F25" i="145" s="1"/>
  <c r="G5" i="145"/>
  <c r="H5" i="145"/>
  <c r="H25" i="145" s="1"/>
  <c r="I5" i="145"/>
  <c r="I25" i="145" s="1"/>
  <c r="J5" i="145"/>
  <c r="J25" i="145" s="1"/>
  <c r="K5" i="145"/>
  <c r="L5" i="145"/>
  <c r="M5" i="145"/>
  <c r="M25" i="145" s="1"/>
  <c r="N5" i="145"/>
  <c r="N25" i="145" s="1"/>
  <c r="O5" i="145"/>
  <c r="P5" i="145"/>
  <c r="P25" i="145" s="1"/>
  <c r="Q5" i="145"/>
  <c r="Q25" i="145" s="1"/>
  <c r="R5" i="145"/>
  <c r="R25" i="145" s="1"/>
  <c r="S5" i="145"/>
  <c r="T5" i="145"/>
  <c r="U5" i="145"/>
  <c r="U25" i="145" s="1"/>
  <c r="V5" i="145"/>
  <c r="V25" i="145" s="1"/>
  <c r="W5" i="145"/>
  <c r="X5" i="145"/>
  <c r="X25" i="145" s="1"/>
  <c r="Y5" i="145"/>
  <c r="Y25" i="145" s="1"/>
  <c r="Z5" i="145"/>
  <c r="Z25" i="145" s="1"/>
  <c r="AA5" i="145"/>
  <c r="AB5" i="145"/>
  <c r="AC5" i="145"/>
  <c r="AC25" i="145" s="1"/>
  <c r="AD5" i="145"/>
  <c r="AD25" i="145" s="1"/>
  <c r="AE5" i="145"/>
  <c r="AF5" i="145"/>
  <c r="AF25" i="145" s="1"/>
  <c r="AG5" i="145"/>
  <c r="AG25" i="145" s="1"/>
  <c r="AH5" i="145"/>
  <c r="AH25" i="145" s="1"/>
  <c r="AI5" i="145"/>
  <c r="AJ5" i="145"/>
  <c r="AK5" i="145"/>
  <c r="AK25" i="145" s="1"/>
  <c r="AL5" i="145"/>
  <c r="AL25" i="145" s="1"/>
  <c r="AM5" i="145"/>
  <c r="AN5" i="145"/>
  <c r="AN25" i="145" s="1"/>
  <c r="AO5" i="145"/>
  <c r="AO25" i="145" s="1"/>
  <c r="AP5" i="145"/>
  <c r="AP25" i="145" s="1"/>
  <c r="AQ5" i="145"/>
  <c r="AR5" i="145"/>
  <c r="AS5" i="145"/>
  <c r="AS25" i="145" s="1"/>
  <c r="AT5" i="145"/>
  <c r="AT25" i="145" s="1"/>
  <c r="AU5" i="145"/>
  <c r="AV5" i="145"/>
  <c r="AV25" i="145" s="1"/>
  <c r="AW5" i="145"/>
  <c r="AW25" i="145" s="1"/>
  <c r="AX5" i="145"/>
  <c r="AX25" i="145" s="1"/>
  <c r="AY5" i="145"/>
  <c r="AZ5" i="145"/>
  <c r="BA5" i="145"/>
  <c r="BA25" i="145" s="1"/>
  <c r="BB5" i="145"/>
  <c r="BB25" i="145" s="1"/>
  <c r="G24" i="145"/>
  <c r="K24" i="145"/>
  <c r="M24" i="145"/>
  <c r="Q24" i="145"/>
  <c r="W24" i="145"/>
  <c r="Y24" i="145"/>
  <c r="AA24" i="145"/>
  <c r="AG24" i="145"/>
  <c r="AM24" i="145"/>
  <c r="AO24" i="145"/>
  <c r="AQ24" i="145"/>
  <c r="AW24" i="145"/>
  <c r="AX24" i="145"/>
  <c r="C25" i="145"/>
  <c r="D25" i="145"/>
  <c r="G25" i="145"/>
  <c r="K25" i="145"/>
  <c r="L25" i="145"/>
  <c r="O25" i="145"/>
  <c r="S25" i="145"/>
  <c r="T25" i="145"/>
  <c r="W25" i="145"/>
  <c r="AA25" i="145"/>
  <c r="AB25" i="145"/>
  <c r="AE25" i="145"/>
  <c r="AI25" i="145"/>
  <c r="AJ25" i="145"/>
  <c r="AM25" i="145"/>
  <c r="AQ25" i="145"/>
  <c r="AR25" i="145"/>
  <c r="AU25" i="145"/>
  <c r="AY25" i="145"/>
  <c r="AZ25" i="145"/>
  <c r="B4" i="126"/>
  <c r="B24" i="126" s="1"/>
  <c r="B3" i="144" s="1"/>
  <c r="C4" i="126"/>
  <c r="C24" i="126" s="1"/>
  <c r="C3" i="144" s="1"/>
  <c r="D4" i="126"/>
  <c r="D24" i="126" s="1"/>
  <c r="D3" i="144" s="1"/>
  <c r="E4" i="126"/>
  <c r="E24" i="126" s="1"/>
  <c r="E3" i="144" s="1"/>
  <c r="F4" i="126"/>
  <c r="F24" i="126" s="1"/>
  <c r="F3" i="144" s="1"/>
  <c r="G4" i="126"/>
  <c r="G24" i="126" s="1"/>
  <c r="G3" i="144" s="1"/>
  <c r="H4" i="126"/>
  <c r="H24" i="126" s="1"/>
  <c r="H3" i="144" s="1"/>
  <c r="I4" i="126"/>
  <c r="J4" i="126"/>
  <c r="J24" i="126" s="1"/>
  <c r="J3" i="144" s="1"/>
  <c r="K4" i="126"/>
  <c r="K24" i="126" s="1"/>
  <c r="K3" i="144" s="1"/>
  <c r="L4" i="126"/>
  <c r="L24" i="126" s="1"/>
  <c r="L3" i="144" s="1"/>
  <c r="M4" i="126"/>
  <c r="M24" i="126" s="1"/>
  <c r="M3" i="144" s="1"/>
  <c r="N4" i="126"/>
  <c r="N24" i="126" s="1"/>
  <c r="N3" i="144" s="1"/>
  <c r="O4" i="126"/>
  <c r="O24" i="126" s="1"/>
  <c r="O3" i="144" s="1"/>
  <c r="P4" i="126"/>
  <c r="P24" i="126" s="1"/>
  <c r="P3" i="144" s="1"/>
  <c r="Q4" i="126"/>
  <c r="R4" i="126"/>
  <c r="S4" i="126"/>
  <c r="S24" i="126" s="1"/>
  <c r="S3" i="144" s="1"/>
  <c r="T4" i="126"/>
  <c r="T24" i="126" s="1"/>
  <c r="T3" i="144" s="1"/>
  <c r="U4" i="126"/>
  <c r="U24" i="126" s="1"/>
  <c r="U3" i="144" s="1"/>
  <c r="V4" i="126"/>
  <c r="V24" i="126" s="1"/>
  <c r="V3" i="144" s="1"/>
  <c r="W4" i="126"/>
  <c r="W24" i="126" s="1"/>
  <c r="W3" i="144" s="1"/>
  <c r="X4" i="126"/>
  <c r="X24" i="126" s="1"/>
  <c r="X3" i="144" s="1"/>
  <c r="Y4" i="126"/>
  <c r="Y24" i="126" s="1"/>
  <c r="Y3" i="144" s="1"/>
  <c r="Z4" i="126"/>
  <c r="Z24" i="126" s="1"/>
  <c r="Z3" i="144" s="1"/>
  <c r="AA4" i="126"/>
  <c r="AA24" i="126" s="1"/>
  <c r="AA3" i="144" s="1"/>
  <c r="AB4" i="126"/>
  <c r="AB24" i="126" s="1"/>
  <c r="AB3" i="144" s="1"/>
  <c r="AC4" i="126"/>
  <c r="AC24" i="126" s="1"/>
  <c r="AC3" i="144" s="1"/>
  <c r="AD4" i="126"/>
  <c r="AE4" i="126"/>
  <c r="AE24" i="126" s="1"/>
  <c r="AE3" i="144" s="1"/>
  <c r="AF4" i="126"/>
  <c r="AF24" i="126" s="1"/>
  <c r="AF3" i="144" s="1"/>
  <c r="AG4" i="126"/>
  <c r="AG24" i="126" s="1"/>
  <c r="AG3" i="144" s="1"/>
  <c r="AH4" i="126"/>
  <c r="AH24" i="126" s="1"/>
  <c r="AH3" i="144" s="1"/>
  <c r="AI4" i="126"/>
  <c r="AI24" i="126" s="1"/>
  <c r="AI3" i="144" s="1"/>
  <c r="AJ4" i="126"/>
  <c r="AJ24" i="126" s="1"/>
  <c r="AJ3" i="144" s="1"/>
  <c r="AK4" i="126"/>
  <c r="AK24" i="126" s="1"/>
  <c r="AK3" i="144" s="1"/>
  <c r="AL4" i="126"/>
  <c r="AL24" i="126" s="1"/>
  <c r="AL3" i="144" s="1"/>
  <c r="AM4" i="126"/>
  <c r="AM24" i="126" s="1"/>
  <c r="AM3" i="144" s="1"/>
  <c r="AN4" i="126"/>
  <c r="AN24" i="126" s="1"/>
  <c r="AN3" i="144" s="1"/>
  <c r="AO4" i="126"/>
  <c r="AP4" i="126"/>
  <c r="AP24" i="126" s="1"/>
  <c r="AP3" i="144" s="1"/>
  <c r="AQ4" i="126"/>
  <c r="AQ24" i="126" s="1"/>
  <c r="AQ3" i="144" s="1"/>
  <c r="AR4" i="126"/>
  <c r="AR24" i="126" s="1"/>
  <c r="AR3" i="144" s="1"/>
  <c r="AS4" i="126"/>
  <c r="AS24" i="126" s="1"/>
  <c r="AS3" i="144" s="1"/>
  <c r="AT4" i="126"/>
  <c r="AT24" i="126" s="1"/>
  <c r="AT3" i="144" s="1"/>
  <c r="AU4" i="126"/>
  <c r="AU24" i="126" s="1"/>
  <c r="AU3" i="144" s="1"/>
  <c r="AV4" i="126"/>
  <c r="AV24" i="126" s="1"/>
  <c r="AV3" i="144" s="1"/>
  <c r="AW4" i="126"/>
  <c r="AX4" i="126"/>
  <c r="AY4" i="126"/>
  <c r="AY24" i="126" s="1"/>
  <c r="AY3" i="144" s="1"/>
  <c r="AZ4" i="126"/>
  <c r="AZ24" i="126" s="1"/>
  <c r="AZ3" i="144" s="1"/>
  <c r="BA4" i="126"/>
  <c r="BA24" i="126" s="1"/>
  <c r="BA3" i="144" s="1"/>
  <c r="BB4" i="126"/>
  <c r="BB24" i="126" s="1"/>
  <c r="BB3" i="144" s="1"/>
  <c r="B5" i="126"/>
  <c r="B25" i="126" s="1"/>
  <c r="B4" i="144" s="1"/>
  <c r="C5" i="126"/>
  <c r="D5" i="126"/>
  <c r="E5" i="126"/>
  <c r="E25" i="126" s="1"/>
  <c r="E4" i="144" s="1"/>
  <c r="F5" i="126"/>
  <c r="F25" i="126" s="1"/>
  <c r="F4" i="144" s="1"/>
  <c r="G5" i="126"/>
  <c r="G25" i="126" s="1"/>
  <c r="G4" i="144" s="1"/>
  <c r="H5" i="126"/>
  <c r="I5" i="126"/>
  <c r="I25" i="126" s="1"/>
  <c r="I4" i="144" s="1"/>
  <c r="J5" i="126"/>
  <c r="J25" i="126" s="1"/>
  <c r="J4" i="144" s="1"/>
  <c r="K5" i="126"/>
  <c r="L5" i="126"/>
  <c r="L25" i="126" s="1"/>
  <c r="L4" i="144" s="1"/>
  <c r="M5" i="126"/>
  <c r="M25" i="126" s="1"/>
  <c r="M4" i="144" s="1"/>
  <c r="N5" i="126"/>
  <c r="N25" i="126" s="1"/>
  <c r="N4" i="144" s="1"/>
  <c r="O5" i="126"/>
  <c r="O25" i="126" s="1"/>
  <c r="O4" i="144" s="1"/>
  <c r="P5" i="126"/>
  <c r="Q5" i="126"/>
  <c r="Q25" i="126" s="1"/>
  <c r="Q4" i="144" s="1"/>
  <c r="R5" i="126"/>
  <c r="R25" i="126" s="1"/>
  <c r="R4" i="144" s="1"/>
  <c r="S5" i="126"/>
  <c r="T5" i="126"/>
  <c r="T25" i="126" s="1"/>
  <c r="T4" i="144" s="1"/>
  <c r="U5" i="126"/>
  <c r="U25" i="126" s="1"/>
  <c r="U4" i="144" s="1"/>
  <c r="V5" i="126"/>
  <c r="V25" i="126" s="1"/>
  <c r="V4" i="144" s="1"/>
  <c r="W5" i="126"/>
  <c r="W25" i="126" s="1"/>
  <c r="W4" i="144" s="1"/>
  <c r="X5" i="126"/>
  <c r="X25" i="126" s="1"/>
  <c r="X4" i="144" s="1"/>
  <c r="Y5" i="126"/>
  <c r="Y25" i="126" s="1"/>
  <c r="Y4" i="144" s="1"/>
  <c r="Z5" i="126"/>
  <c r="Z25" i="126" s="1"/>
  <c r="Z4" i="144" s="1"/>
  <c r="AA5" i="126"/>
  <c r="AB5" i="126"/>
  <c r="AC5" i="126"/>
  <c r="AC25" i="126" s="1"/>
  <c r="AC4" i="144" s="1"/>
  <c r="AD5" i="126"/>
  <c r="AD25" i="126" s="1"/>
  <c r="AD4" i="144" s="1"/>
  <c r="AE5" i="126"/>
  <c r="AE25" i="126" s="1"/>
  <c r="AE4" i="144" s="1"/>
  <c r="AF5" i="126"/>
  <c r="AF25" i="126" s="1"/>
  <c r="AF4" i="144" s="1"/>
  <c r="AG5" i="126"/>
  <c r="AG25" i="126" s="1"/>
  <c r="AG4" i="144" s="1"/>
  <c r="AH5" i="126"/>
  <c r="AH25" i="126" s="1"/>
  <c r="AH4" i="144" s="1"/>
  <c r="AI5" i="126"/>
  <c r="AJ5" i="126"/>
  <c r="AK5" i="126"/>
  <c r="AK25" i="126" s="1"/>
  <c r="AK4" i="144" s="1"/>
  <c r="AL5" i="126"/>
  <c r="AL25" i="126" s="1"/>
  <c r="AL4" i="144" s="1"/>
  <c r="AM5" i="126"/>
  <c r="AM25" i="126" s="1"/>
  <c r="AM4" i="144" s="1"/>
  <c r="AN5" i="126"/>
  <c r="AO5" i="126"/>
  <c r="AO25" i="126" s="1"/>
  <c r="AO4" i="144" s="1"/>
  <c r="AP5" i="126"/>
  <c r="AP25" i="126" s="1"/>
  <c r="AP4" i="144" s="1"/>
  <c r="AQ5" i="126"/>
  <c r="AR5" i="126"/>
  <c r="AR25" i="126" s="1"/>
  <c r="AR4" i="144" s="1"/>
  <c r="AS5" i="126"/>
  <c r="AS25" i="126" s="1"/>
  <c r="AS4" i="144" s="1"/>
  <c r="AT5" i="126"/>
  <c r="AT25" i="126" s="1"/>
  <c r="AT4" i="144" s="1"/>
  <c r="AU5" i="126"/>
  <c r="AU25" i="126" s="1"/>
  <c r="AU4" i="144" s="1"/>
  <c r="AV5" i="126"/>
  <c r="AW5" i="126"/>
  <c r="AW25" i="126" s="1"/>
  <c r="AW4" i="144" s="1"/>
  <c r="AX5" i="126"/>
  <c r="AX25" i="126" s="1"/>
  <c r="AX4" i="144" s="1"/>
  <c r="AY5" i="126"/>
  <c r="AZ5" i="126"/>
  <c r="AZ25" i="126" s="1"/>
  <c r="AZ4" i="144" s="1"/>
  <c r="BA5" i="126"/>
  <c r="BA25" i="126" s="1"/>
  <c r="BA4" i="144" s="1"/>
  <c r="BB5" i="126"/>
  <c r="BB25" i="126" s="1"/>
  <c r="BB4" i="144" s="1"/>
  <c r="I24" i="126"/>
  <c r="I3" i="144" s="1"/>
  <c r="Q24" i="126"/>
  <c r="Q3" i="144" s="1"/>
  <c r="R24" i="126"/>
  <c r="R3" i="144" s="1"/>
  <c r="AD24" i="126"/>
  <c r="AD3" i="144" s="1"/>
  <c r="AO24" i="126"/>
  <c r="AO3" i="144" s="1"/>
  <c r="AW24" i="126"/>
  <c r="AW3" i="144" s="1"/>
  <c r="AX24" i="126"/>
  <c r="AX3" i="144" s="1"/>
  <c r="C25" i="126"/>
  <c r="C4" i="144" s="1"/>
  <c r="D25" i="126"/>
  <c r="D4" i="144" s="1"/>
  <c r="H25" i="126"/>
  <c r="H4" i="144" s="1"/>
  <c r="K25" i="126"/>
  <c r="K4" i="144" s="1"/>
  <c r="P25" i="126"/>
  <c r="P4" i="144" s="1"/>
  <c r="S25" i="126"/>
  <c r="S4" i="144" s="1"/>
  <c r="AA25" i="126"/>
  <c r="AA4" i="144" s="1"/>
  <c r="AB25" i="126"/>
  <c r="AB4" i="144" s="1"/>
  <c r="AI25" i="126"/>
  <c r="AI4" i="144" s="1"/>
  <c r="AJ25" i="126"/>
  <c r="AJ4" i="144" s="1"/>
  <c r="AN25" i="126"/>
  <c r="AN4" i="144" s="1"/>
  <c r="AQ25" i="126"/>
  <c r="AQ4" i="144" s="1"/>
  <c r="AV25" i="126"/>
  <c r="AV4" i="144" s="1"/>
  <c r="AY25" i="126"/>
  <c r="AY4" i="144" s="1"/>
  <c r="B4" i="80"/>
  <c r="C4" i="80"/>
  <c r="C24" i="80" s="1"/>
  <c r="D4" i="80"/>
  <c r="D24" i="80" s="1"/>
  <c r="E4" i="80"/>
  <c r="F4" i="80"/>
  <c r="G4" i="80"/>
  <c r="G24" i="80" s="1"/>
  <c r="H4" i="80"/>
  <c r="H24" i="80" s="1"/>
  <c r="I4" i="80"/>
  <c r="J4" i="80"/>
  <c r="K4" i="80"/>
  <c r="K24" i="80" s="1"/>
  <c r="L4" i="80"/>
  <c r="L24" i="80" s="1"/>
  <c r="M4" i="80"/>
  <c r="N4" i="80"/>
  <c r="O4" i="80"/>
  <c r="P4" i="80"/>
  <c r="P24" i="80" s="1"/>
  <c r="Q4" i="80"/>
  <c r="R4" i="80"/>
  <c r="S4" i="80"/>
  <c r="S24" i="80" s="1"/>
  <c r="T4" i="80"/>
  <c r="T24" i="80" s="1"/>
  <c r="U4" i="80"/>
  <c r="V4" i="80"/>
  <c r="W4" i="80"/>
  <c r="W24" i="80" s="1"/>
  <c r="X4" i="80"/>
  <c r="X24" i="80" s="1"/>
  <c r="Y4" i="80"/>
  <c r="Z4" i="80"/>
  <c r="AA4" i="80"/>
  <c r="AA24" i="80" s="1"/>
  <c r="AB4" i="80"/>
  <c r="AB24" i="80" s="1"/>
  <c r="AC4" i="80"/>
  <c r="AD4" i="80"/>
  <c r="AE4" i="80"/>
  <c r="AF4" i="80"/>
  <c r="AF24" i="80" s="1"/>
  <c r="AG4" i="80"/>
  <c r="AH4" i="80"/>
  <c r="AI4" i="80"/>
  <c r="AI24" i="80" s="1"/>
  <c r="AJ4" i="80"/>
  <c r="AJ24" i="80" s="1"/>
  <c r="AK4" i="80"/>
  <c r="AL4" i="80"/>
  <c r="AM4" i="80"/>
  <c r="AM24" i="80" s="1"/>
  <c r="AN4" i="80"/>
  <c r="AN24" i="80" s="1"/>
  <c r="AO4" i="80"/>
  <c r="AP4" i="80"/>
  <c r="AQ4" i="80"/>
  <c r="AQ24" i="80" s="1"/>
  <c r="AR4" i="80"/>
  <c r="AR24" i="80" s="1"/>
  <c r="AS4" i="80"/>
  <c r="AT4" i="80"/>
  <c r="AU4" i="80"/>
  <c r="AU24" i="80" s="1"/>
  <c r="AV4" i="80"/>
  <c r="AV24" i="80" s="1"/>
  <c r="AW4" i="80"/>
  <c r="AX4" i="80"/>
  <c r="AY4" i="80"/>
  <c r="AY24" i="80" s="1"/>
  <c r="AZ4" i="80"/>
  <c r="AZ24" i="80" s="1"/>
  <c r="BA4" i="80"/>
  <c r="BB4" i="80"/>
  <c r="B5" i="80"/>
  <c r="B25" i="80" s="1"/>
  <c r="C5" i="80"/>
  <c r="C25" i="80" s="1"/>
  <c r="D5" i="80"/>
  <c r="E5" i="80"/>
  <c r="E25" i="80" s="1"/>
  <c r="F5" i="80"/>
  <c r="F25" i="80" s="1"/>
  <c r="G5" i="80"/>
  <c r="H5" i="80"/>
  <c r="I5" i="80"/>
  <c r="I25" i="80" s="1"/>
  <c r="J5" i="80"/>
  <c r="J25" i="80" s="1"/>
  <c r="K5" i="80"/>
  <c r="K25" i="80" s="1"/>
  <c r="L5" i="80"/>
  <c r="M5" i="80"/>
  <c r="M25" i="80" s="1"/>
  <c r="N5" i="80"/>
  <c r="N25" i="80" s="1"/>
  <c r="O5" i="80"/>
  <c r="P5" i="80"/>
  <c r="Q5" i="80"/>
  <c r="R5" i="80"/>
  <c r="R25" i="80" s="1"/>
  <c r="S5" i="80"/>
  <c r="S25" i="80" s="1"/>
  <c r="T5" i="80"/>
  <c r="U5" i="80"/>
  <c r="U25" i="80" s="1"/>
  <c r="V5" i="80"/>
  <c r="V25" i="80" s="1"/>
  <c r="W5" i="80"/>
  <c r="W25" i="80" s="1"/>
  <c r="X5" i="80"/>
  <c r="Y5" i="80"/>
  <c r="Y25" i="80" s="1"/>
  <c r="Z5" i="80"/>
  <c r="Z25" i="80" s="1"/>
  <c r="AA5" i="80"/>
  <c r="AA25" i="80" s="1"/>
  <c r="AB5" i="80"/>
  <c r="AC5" i="80"/>
  <c r="AC25" i="80" s="1"/>
  <c r="AD5" i="80"/>
  <c r="AD25" i="80" s="1"/>
  <c r="AE5" i="80"/>
  <c r="AE25" i="80" s="1"/>
  <c r="AF5" i="80"/>
  <c r="AG5" i="80"/>
  <c r="AH5" i="80"/>
  <c r="AH25" i="80" s="1"/>
  <c r="AI5" i="80"/>
  <c r="AJ5" i="80"/>
  <c r="AK5" i="80"/>
  <c r="AK25" i="80" s="1"/>
  <c r="AL5" i="80"/>
  <c r="AL25" i="80" s="1"/>
  <c r="AM5" i="80"/>
  <c r="AM25" i="80" s="1"/>
  <c r="AN5" i="80"/>
  <c r="AO5" i="80"/>
  <c r="AO25" i="80" s="1"/>
  <c r="AP5" i="80"/>
  <c r="AP25" i="80" s="1"/>
  <c r="AQ5" i="80"/>
  <c r="AR5" i="80"/>
  <c r="AS5" i="80"/>
  <c r="AS25" i="80" s="1"/>
  <c r="AT5" i="80"/>
  <c r="AT25" i="80" s="1"/>
  <c r="AU5" i="80"/>
  <c r="AU25" i="80" s="1"/>
  <c r="AV5" i="80"/>
  <c r="AW5" i="80"/>
  <c r="AX5" i="80"/>
  <c r="AX25" i="80" s="1"/>
  <c r="AY5" i="80"/>
  <c r="AY25" i="80" s="1"/>
  <c r="AZ5" i="80"/>
  <c r="BA5" i="80"/>
  <c r="BA25" i="80" s="1"/>
  <c r="BB5" i="80"/>
  <c r="BB25" i="80" s="1"/>
  <c r="B24" i="80"/>
  <c r="E24" i="80"/>
  <c r="F24" i="80"/>
  <c r="I24" i="80"/>
  <c r="J24" i="80"/>
  <c r="M24" i="80"/>
  <c r="N24" i="80"/>
  <c r="O24" i="80"/>
  <c r="Q24" i="80"/>
  <c r="R24" i="80"/>
  <c r="U24" i="80"/>
  <c r="V24" i="80"/>
  <c r="Y24" i="80"/>
  <c r="Z24" i="80"/>
  <c r="AC24" i="80"/>
  <c r="AD24" i="80"/>
  <c r="AE24" i="80"/>
  <c r="AG24" i="80"/>
  <c r="AH24" i="80"/>
  <c r="AK24" i="80"/>
  <c r="AL24" i="80"/>
  <c r="AO24" i="80"/>
  <c r="AP24" i="80"/>
  <c r="AS24" i="80"/>
  <c r="AT24" i="80"/>
  <c r="AW24" i="80"/>
  <c r="AX24" i="80"/>
  <c r="BA24" i="80"/>
  <c r="BB24" i="80"/>
  <c r="D25" i="80"/>
  <c r="G25" i="80"/>
  <c r="H25" i="80"/>
  <c r="L25" i="80"/>
  <c r="O25" i="80"/>
  <c r="P25" i="80"/>
  <c r="Q25" i="80"/>
  <c r="T25" i="80"/>
  <c r="X25" i="80"/>
  <c r="AB25" i="80"/>
  <c r="AF25" i="80"/>
  <c r="AG25" i="80"/>
  <c r="AI25" i="80"/>
  <c r="AJ25" i="80"/>
  <c r="AN25" i="80"/>
  <c r="AQ25" i="80"/>
  <c r="AR25" i="80"/>
  <c r="AV25" i="80"/>
  <c r="AW25" i="80"/>
  <c r="AZ25" i="80"/>
  <c r="AS7" i="80"/>
  <c r="AS27" i="80" s="1"/>
  <c r="Q5" i="188" l="1"/>
  <c r="E5" i="188"/>
  <c r="P4" i="188"/>
  <c r="D4" i="188"/>
  <c r="U25" i="157"/>
  <c r="I25" i="157"/>
  <c r="T24" i="157"/>
  <c r="AG25" i="157"/>
  <c r="Z25" i="157"/>
  <c r="R25" i="157"/>
  <c r="M25" i="157"/>
  <c r="F25" i="157"/>
  <c r="AE24" i="157"/>
  <c r="Y24" i="157"/>
  <c r="Q24" i="157"/>
  <c r="L24" i="157"/>
  <c r="E24" i="157"/>
  <c r="L5" i="188"/>
  <c r="AF4" i="188"/>
  <c r="K4" i="188"/>
  <c r="H24" i="157"/>
  <c r="Y5" i="188"/>
  <c r="D5" i="188"/>
  <c r="X4" i="188"/>
  <c r="C4" i="188"/>
  <c r="T5" i="188"/>
  <c r="S4" i="188"/>
  <c r="AF25" i="157"/>
  <c r="AE25" i="157"/>
  <c r="AE5" i="188"/>
  <c r="AA25" i="157"/>
  <c r="AA5" i="188"/>
  <c r="W25" i="157"/>
  <c r="W5" i="188"/>
  <c r="S25" i="157"/>
  <c r="S5" i="188"/>
  <c r="O25" i="157"/>
  <c r="O5" i="188"/>
  <c r="K25" i="157"/>
  <c r="K5" i="188"/>
  <c r="G25" i="157"/>
  <c r="G5" i="188"/>
  <c r="C25" i="157"/>
  <c r="C5" i="188"/>
  <c r="AD24" i="157"/>
  <c r="AD4" i="188"/>
  <c r="Z24" i="157"/>
  <c r="Z4" i="188"/>
  <c r="V24" i="157"/>
  <c r="V4" i="188"/>
  <c r="R24" i="157"/>
  <c r="R4" i="188"/>
  <c r="N24" i="157"/>
  <c r="N4" i="188"/>
  <c r="J24" i="157"/>
  <c r="J4" i="188"/>
  <c r="F24" i="157"/>
  <c r="F4" i="188"/>
  <c r="X5" i="188"/>
  <c r="H5" i="188"/>
  <c r="W4" i="188"/>
  <c r="G4" i="188"/>
  <c r="AS8" i="54"/>
  <c r="X7" i="189"/>
  <c r="X7" i="186"/>
  <c r="X27" i="186" s="1"/>
  <c r="X7" i="187" s="1"/>
  <c r="AS7" i="166"/>
  <c r="AS27" i="166" s="1"/>
  <c r="X7" i="157"/>
  <c r="AS7" i="163"/>
  <c r="AS27" i="163" s="1"/>
  <c r="AS6" i="165" s="1"/>
  <c r="AS7" i="164"/>
  <c r="AS27" i="164" s="1"/>
  <c r="AS7" i="145"/>
  <c r="AS27" i="145" s="1"/>
  <c r="AS7" i="126"/>
  <c r="AS27" i="126" s="1"/>
  <c r="AS6" i="144" s="1"/>
  <c r="AS19" i="54"/>
  <c r="AS13" i="54"/>
  <c r="AS10" i="54"/>
  <c r="X27" i="157" l="1"/>
  <c r="X7" i="188"/>
  <c r="AS14" i="54"/>
  <c r="X13" i="189"/>
  <c r="X13" i="186"/>
  <c r="X33" i="186" s="1"/>
  <c r="X13" i="187" s="1"/>
  <c r="X13" i="157"/>
  <c r="AS13" i="166"/>
  <c r="AS33" i="166" s="1"/>
  <c r="AS13" i="163"/>
  <c r="AS33" i="163" s="1"/>
  <c r="AS12" i="165" s="1"/>
  <c r="AS13" i="164"/>
  <c r="AS33" i="164" s="1"/>
  <c r="AS13" i="145"/>
  <c r="AS33" i="145" s="1"/>
  <c r="AS13" i="126"/>
  <c r="AS33" i="126" s="1"/>
  <c r="AS12" i="144" s="1"/>
  <c r="AS13" i="80"/>
  <c r="AS33" i="80" s="1"/>
  <c r="AS20" i="54"/>
  <c r="X19" i="189"/>
  <c r="X19" i="186"/>
  <c r="X39" i="186" s="1"/>
  <c r="X19" i="187" s="1"/>
  <c r="AS19" i="166"/>
  <c r="AS39" i="166" s="1"/>
  <c r="X19" i="157"/>
  <c r="AS19" i="164"/>
  <c r="AS39" i="164" s="1"/>
  <c r="AS19" i="163"/>
  <c r="AS39" i="163" s="1"/>
  <c r="AS18" i="165" s="1"/>
  <c r="AS19" i="145"/>
  <c r="AS39" i="145" s="1"/>
  <c r="AS19" i="126"/>
  <c r="AS39" i="126" s="1"/>
  <c r="AS18" i="144" s="1"/>
  <c r="AS19" i="80"/>
  <c r="AS39" i="80" s="1"/>
  <c r="AS11" i="54"/>
  <c r="X10" i="189"/>
  <c r="X10" i="186"/>
  <c r="X30" i="186" s="1"/>
  <c r="X10" i="187" s="1"/>
  <c r="X10" i="157"/>
  <c r="AS10" i="166"/>
  <c r="AS30" i="166" s="1"/>
  <c r="AS10" i="163"/>
  <c r="AS30" i="163" s="1"/>
  <c r="AS9" i="165" s="1"/>
  <c r="AS10" i="164"/>
  <c r="AS30" i="164" s="1"/>
  <c r="AS10" i="145"/>
  <c r="AS30" i="145" s="1"/>
  <c r="AS10" i="126"/>
  <c r="AS30" i="126" s="1"/>
  <c r="AS9" i="144" s="1"/>
  <c r="AS10" i="80"/>
  <c r="AS30" i="80" s="1"/>
  <c r="AS22" i="54"/>
  <c r="X8" i="189"/>
  <c r="X8" i="186"/>
  <c r="X28" i="186" s="1"/>
  <c r="X8" i="187" s="1"/>
  <c r="X8" i="157"/>
  <c r="AS8" i="166"/>
  <c r="AS28" i="166" s="1"/>
  <c r="AS8" i="163"/>
  <c r="AS28" i="163" s="1"/>
  <c r="AS7" i="165" s="1"/>
  <c r="AS8" i="80"/>
  <c r="AS28" i="80" s="1"/>
  <c r="AS8" i="164"/>
  <c r="AS28" i="164" s="1"/>
  <c r="AS8" i="126"/>
  <c r="AS28" i="126" s="1"/>
  <c r="AS7" i="144" s="1"/>
  <c r="AS8" i="145"/>
  <c r="AS28" i="145" s="1"/>
  <c r="X22" i="189" l="1"/>
  <c r="X22" i="186"/>
  <c r="X42" i="186" s="1"/>
  <c r="X22" i="187" s="1"/>
  <c r="X22" i="157"/>
  <c r="AS22" i="166"/>
  <c r="AS42" i="166" s="1"/>
  <c r="AS22" i="164"/>
  <c r="AS42" i="164" s="1"/>
  <c r="AS22" i="145"/>
  <c r="AS42" i="145" s="1"/>
  <c r="AS22" i="126"/>
  <c r="AS42" i="126" s="1"/>
  <c r="AS21" i="144" s="1"/>
  <c r="AS22" i="163"/>
  <c r="AS42" i="163" s="1"/>
  <c r="AS21" i="165" s="1"/>
  <c r="AS22" i="80"/>
  <c r="AS42" i="80" s="1"/>
  <c r="X10" i="188"/>
  <c r="X30" i="157"/>
  <c r="AS16" i="54"/>
  <c r="X14" i="189"/>
  <c r="X14" i="186"/>
  <c r="X34" i="186" s="1"/>
  <c r="X14" i="187" s="1"/>
  <c r="X14" i="157"/>
  <c r="AS14" i="166"/>
  <c r="AS34" i="166" s="1"/>
  <c r="AS14" i="163"/>
  <c r="AS34" i="163" s="1"/>
  <c r="AS13" i="165" s="1"/>
  <c r="AS14" i="80"/>
  <c r="AS34" i="80" s="1"/>
  <c r="AS14" i="145"/>
  <c r="AS34" i="145" s="1"/>
  <c r="AS14" i="164"/>
  <c r="AS34" i="164" s="1"/>
  <c r="AS14" i="126"/>
  <c r="AS34" i="126" s="1"/>
  <c r="AS13" i="144" s="1"/>
  <c r="AA8" i="54"/>
  <c r="AA22" i="54" s="1"/>
  <c r="F7" i="189"/>
  <c r="F7" i="157"/>
  <c r="F7" i="186"/>
  <c r="F27" i="186" s="1"/>
  <c r="F7" i="187" s="1"/>
  <c r="AA7" i="166"/>
  <c r="AA27" i="166" s="1"/>
  <c r="AA7" i="163"/>
  <c r="AA27" i="163" s="1"/>
  <c r="AA6" i="165" s="1"/>
  <c r="AA7" i="80"/>
  <c r="AA27" i="80" s="1"/>
  <c r="AA7" i="164"/>
  <c r="AA27" i="164" s="1"/>
  <c r="AA7" i="145"/>
  <c r="AA27" i="145" s="1"/>
  <c r="AA7" i="126"/>
  <c r="AA27" i="126" s="1"/>
  <c r="AA6" i="144" s="1"/>
  <c r="X8" i="188"/>
  <c r="X28" i="157"/>
  <c r="X39" i="157"/>
  <c r="X19" i="188"/>
  <c r="X20" i="189"/>
  <c r="X20" i="186"/>
  <c r="X40" i="186" s="1"/>
  <c r="X20" i="187" s="1"/>
  <c r="X20" i="157"/>
  <c r="AS20" i="163"/>
  <c r="AS40" i="163" s="1"/>
  <c r="AS19" i="165" s="1"/>
  <c r="AS20" i="80"/>
  <c r="AS40" i="80" s="1"/>
  <c r="AS20" i="166"/>
  <c r="AS40" i="166" s="1"/>
  <c r="AS20" i="164"/>
  <c r="AS40" i="164" s="1"/>
  <c r="AS20" i="145"/>
  <c r="AS40" i="145" s="1"/>
  <c r="AS20" i="126"/>
  <c r="AS40" i="126" s="1"/>
  <c r="AS19" i="144" s="1"/>
  <c r="X33" i="157"/>
  <c r="X13" i="188"/>
  <c r="X11" i="189"/>
  <c r="X11" i="186"/>
  <c r="X31" i="186" s="1"/>
  <c r="X11" i="187" s="1"/>
  <c r="X11" i="157"/>
  <c r="AS11" i="166"/>
  <c r="AS31" i="166" s="1"/>
  <c r="AS11" i="163"/>
  <c r="AS31" i="163" s="1"/>
  <c r="AS10" i="165" s="1"/>
  <c r="AS11" i="164"/>
  <c r="AS31" i="164" s="1"/>
  <c r="AS11" i="80"/>
  <c r="AS31" i="80" s="1"/>
  <c r="AS11" i="145"/>
  <c r="AS31" i="145" s="1"/>
  <c r="AS11" i="126"/>
  <c r="AS31" i="126" s="1"/>
  <c r="AS10" i="144" s="1"/>
  <c r="AA19" i="54"/>
  <c r="AA10" i="54"/>
  <c r="AA13" i="54"/>
  <c r="AS17" i="54" l="1"/>
  <c r="X16" i="189"/>
  <c r="X16" i="186"/>
  <c r="X36" i="186" s="1"/>
  <c r="X16" i="187" s="1"/>
  <c r="AS16" i="166"/>
  <c r="AS36" i="166" s="1"/>
  <c r="X16" i="157"/>
  <c r="AS16" i="163"/>
  <c r="AS36" i="163" s="1"/>
  <c r="AS15" i="165" s="1"/>
  <c r="AS16" i="164"/>
  <c r="AS36" i="164" s="1"/>
  <c r="AS16" i="145"/>
  <c r="AS36" i="145" s="1"/>
  <c r="AS16" i="126"/>
  <c r="AS36" i="126" s="1"/>
  <c r="AS15" i="144" s="1"/>
  <c r="AS16" i="80"/>
  <c r="AS36" i="80" s="1"/>
  <c r="F22" i="189"/>
  <c r="F22" i="186"/>
  <c r="F42" i="186" s="1"/>
  <c r="F22" i="187" s="1"/>
  <c r="F22" i="157"/>
  <c r="AA22" i="163"/>
  <c r="AA42" i="163" s="1"/>
  <c r="AA21" i="165" s="1"/>
  <c r="AA22" i="166"/>
  <c r="AA42" i="166" s="1"/>
  <c r="AA22" i="164"/>
  <c r="AA42" i="164" s="1"/>
  <c r="AA22" i="80"/>
  <c r="AA42" i="80" s="1"/>
  <c r="AA22" i="145"/>
  <c r="AA42" i="145" s="1"/>
  <c r="AA22" i="126"/>
  <c r="AA42" i="126" s="1"/>
  <c r="AA21" i="144" s="1"/>
  <c r="F8" i="189"/>
  <c r="F8" i="186"/>
  <c r="F28" i="186" s="1"/>
  <c r="F8" i="187" s="1"/>
  <c r="F8" i="157"/>
  <c r="AA8" i="166"/>
  <c r="AA28" i="166" s="1"/>
  <c r="AA8" i="163"/>
  <c r="AA28" i="163" s="1"/>
  <c r="AA7" i="165" s="1"/>
  <c r="AA8" i="164"/>
  <c r="AA28" i="164" s="1"/>
  <c r="AA8" i="145"/>
  <c r="AA28" i="145" s="1"/>
  <c r="AA8" i="126"/>
  <c r="AA28" i="126" s="1"/>
  <c r="AA7" i="144" s="1"/>
  <c r="AA8" i="80"/>
  <c r="AA28" i="80" s="1"/>
  <c r="X14" i="188"/>
  <c r="X34" i="157"/>
  <c r="X20" i="188"/>
  <c r="X40" i="157"/>
  <c r="X11" i="188"/>
  <c r="X31" i="157"/>
  <c r="F10" i="189"/>
  <c r="F10" i="157"/>
  <c r="F10" i="186"/>
  <c r="F30" i="186" s="1"/>
  <c r="F10" i="187" s="1"/>
  <c r="AA10" i="163"/>
  <c r="AA30" i="163" s="1"/>
  <c r="AA9" i="165" s="1"/>
  <c r="AA10" i="166"/>
  <c r="AA30" i="166" s="1"/>
  <c r="AA10" i="164"/>
  <c r="AA30" i="164" s="1"/>
  <c r="AA10" i="80"/>
  <c r="AA30" i="80" s="1"/>
  <c r="AA10" i="145"/>
  <c r="AA30" i="145" s="1"/>
  <c r="AA10" i="126"/>
  <c r="AA30" i="126" s="1"/>
  <c r="AA9" i="144" s="1"/>
  <c r="X22" i="188"/>
  <c r="X42" i="157"/>
  <c r="F13" i="189"/>
  <c r="F13" i="186"/>
  <c r="F33" i="186" s="1"/>
  <c r="F13" i="187" s="1"/>
  <c r="F13" i="157"/>
  <c r="AA13" i="166"/>
  <c r="AA33" i="166" s="1"/>
  <c r="AA13" i="163"/>
  <c r="AA33" i="163" s="1"/>
  <c r="AA12" i="165" s="1"/>
  <c r="AA13" i="80"/>
  <c r="AA33" i="80" s="1"/>
  <c r="AA13" i="164"/>
  <c r="AA33" i="164" s="1"/>
  <c r="AA13" i="145"/>
  <c r="AA33" i="145" s="1"/>
  <c r="AA13" i="126"/>
  <c r="AA33" i="126" s="1"/>
  <c r="AA12" i="144" s="1"/>
  <c r="F19" i="189"/>
  <c r="F19" i="186"/>
  <c r="F39" i="186" s="1"/>
  <c r="F19" i="187" s="1"/>
  <c r="F19" i="157"/>
  <c r="AA19" i="166"/>
  <c r="AA39" i="166" s="1"/>
  <c r="AA19" i="163"/>
  <c r="AA39" i="163" s="1"/>
  <c r="AA18" i="165" s="1"/>
  <c r="AA19" i="80"/>
  <c r="AA39" i="80" s="1"/>
  <c r="AA19" i="164"/>
  <c r="AA39" i="164" s="1"/>
  <c r="AA19" i="145"/>
  <c r="AA39" i="145" s="1"/>
  <c r="AA19" i="126"/>
  <c r="AA39" i="126" s="1"/>
  <c r="AA18" i="144" s="1"/>
  <c r="F7" i="188"/>
  <c r="F27" i="157"/>
  <c r="AA11" i="54"/>
  <c r="AA14" i="54"/>
  <c r="AA20" i="54"/>
  <c r="A20" i="189"/>
  <c r="A19" i="189"/>
  <c r="A17" i="189"/>
  <c r="A16" i="189"/>
  <c r="A14" i="189"/>
  <c r="A13" i="189"/>
  <c r="B5" i="189"/>
  <c r="B4" i="189"/>
  <c r="A20" i="188"/>
  <c r="A19" i="188"/>
  <c r="A17" i="188"/>
  <c r="A16" i="188"/>
  <c r="A14" i="188"/>
  <c r="A13" i="188"/>
  <c r="A20" i="187"/>
  <c r="A19" i="187"/>
  <c r="A17" i="187"/>
  <c r="A16" i="187"/>
  <c r="A14" i="187"/>
  <c r="A13" i="187"/>
  <c r="A40" i="186"/>
  <c r="A39" i="186"/>
  <c r="A37" i="186"/>
  <c r="A36" i="186"/>
  <c r="A34" i="186"/>
  <c r="A33" i="186"/>
  <c r="A20" i="186"/>
  <c r="A19" i="186"/>
  <c r="A17" i="186"/>
  <c r="A16" i="186"/>
  <c r="A14" i="186"/>
  <c r="A13" i="186"/>
  <c r="B5" i="186"/>
  <c r="B25" i="186" s="1"/>
  <c r="B5" i="187" s="1"/>
  <c r="B4" i="186"/>
  <c r="B24" i="186" s="1"/>
  <c r="B4" i="187" s="1"/>
  <c r="B5" i="157"/>
  <c r="B5" i="188" s="1"/>
  <c r="B4" i="157"/>
  <c r="B4" i="188" s="1"/>
  <c r="N5" i="100"/>
  <c r="N26" i="100" s="1"/>
  <c r="N6" i="100"/>
  <c r="N27" i="100" s="1"/>
  <c r="A13" i="145"/>
  <c r="A14" i="145"/>
  <c r="A16" i="145"/>
  <c r="A17" i="145"/>
  <c r="A19" i="145"/>
  <c r="A20" i="145"/>
  <c r="A33" i="145"/>
  <c r="A34" i="145"/>
  <c r="A36" i="145"/>
  <c r="A37" i="145"/>
  <c r="A39" i="145"/>
  <c r="A40" i="145"/>
  <c r="L7" i="164" l="1"/>
  <c r="L27" i="164" s="1"/>
  <c r="L7" i="166"/>
  <c r="L27" i="166" s="1"/>
  <c r="L7" i="163"/>
  <c r="L27" i="163" s="1"/>
  <c r="L6" i="165" s="1"/>
  <c r="L7" i="145"/>
  <c r="L27" i="145" s="1"/>
  <c r="L7" i="126"/>
  <c r="L27" i="126" s="1"/>
  <c r="L6" i="144" s="1"/>
  <c r="L7" i="80"/>
  <c r="L27" i="80" s="1"/>
  <c r="F19" i="188"/>
  <c r="F39" i="157"/>
  <c r="F14" i="189"/>
  <c r="F14" i="157"/>
  <c r="F14" i="186"/>
  <c r="F34" i="186" s="1"/>
  <c r="F14" i="187" s="1"/>
  <c r="AA14" i="166"/>
  <c r="AA34" i="166" s="1"/>
  <c r="AA14" i="163"/>
  <c r="AA34" i="163" s="1"/>
  <c r="AA13" i="165" s="1"/>
  <c r="AA14" i="164"/>
  <c r="AA34" i="164" s="1"/>
  <c r="AA14" i="145"/>
  <c r="AA34" i="145" s="1"/>
  <c r="AA14" i="126"/>
  <c r="AA34" i="126" s="1"/>
  <c r="AA13" i="144" s="1"/>
  <c r="AA14" i="80"/>
  <c r="AA34" i="80" s="1"/>
  <c r="F11" i="189"/>
  <c r="F11" i="186"/>
  <c r="F31" i="186" s="1"/>
  <c r="F11" i="187" s="1"/>
  <c r="F11" i="157"/>
  <c r="AA11" i="166"/>
  <c r="AA31" i="166" s="1"/>
  <c r="AA11" i="164"/>
  <c r="AA31" i="164" s="1"/>
  <c r="AA11" i="145"/>
  <c r="AA31" i="145" s="1"/>
  <c r="AA11" i="163"/>
  <c r="AA31" i="163" s="1"/>
  <c r="AA10" i="165" s="1"/>
  <c r="AA11" i="126"/>
  <c r="AA31" i="126" s="1"/>
  <c r="AA10" i="144" s="1"/>
  <c r="AA11" i="80"/>
  <c r="AA31" i="80" s="1"/>
  <c r="F13" i="188"/>
  <c r="F33" i="157"/>
  <c r="F42" i="157"/>
  <c r="F22" i="188"/>
  <c r="X16" i="188"/>
  <c r="X36" i="157"/>
  <c r="X17" i="189"/>
  <c r="X17" i="186"/>
  <c r="X37" i="186" s="1"/>
  <c r="X17" i="187" s="1"/>
  <c r="X17" i="157"/>
  <c r="AS17" i="166"/>
  <c r="AS37" i="166" s="1"/>
  <c r="AS17" i="163"/>
  <c r="AS37" i="163" s="1"/>
  <c r="AS16" i="165" s="1"/>
  <c r="AS17" i="80"/>
  <c r="AS37" i="80" s="1"/>
  <c r="AS17" i="145"/>
  <c r="AS37" i="145" s="1"/>
  <c r="AS17" i="126"/>
  <c r="AS37" i="126" s="1"/>
  <c r="AS16" i="144" s="1"/>
  <c r="AS17" i="164"/>
  <c r="AS37" i="164" s="1"/>
  <c r="K7" i="166"/>
  <c r="K27" i="166" s="1"/>
  <c r="K7" i="163"/>
  <c r="K27" i="163" s="1"/>
  <c r="K6" i="165" s="1"/>
  <c r="K7" i="80"/>
  <c r="K27" i="80" s="1"/>
  <c r="K7" i="164"/>
  <c r="K27" i="164" s="1"/>
  <c r="K7" i="145"/>
  <c r="K27" i="145" s="1"/>
  <c r="K7" i="126"/>
  <c r="K27" i="126" s="1"/>
  <c r="K6" i="144" s="1"/>
  <c r="F20" i="189"/>
  <c r="F20" i="186"/>
  <c r="F40" i="186" s="1"/>
  <c r="F20" i="187" s="1"/>
  <c r="F20" i="157"/>
  <c r="AA20" i="166"/>
  <c r="AA40" i="166" s="1"/>
  <c r="AA20" i="164"/>
  <c r="AA40" i="164" s="1"/>
  <c r="AA20" i="145"/>
  <c r="AA40" i="145" s="1"/>
  <c r="AA20" i="126"/>
  <c r="AA40" i="126" s="1"/>
  <c r="AA19" i="144" s="1"/>
  <c r="AA20" i="163"/>
  <c r="AA40" i="163" s="1"/>
  <c r="AA19" i="165" s="1"/>
  <c r="AA20" i="80"/>
  <c r="AA40" i="80" s="1"/>
  <c r="F30" i="157"/>
  <c r="F10" i="188"/>
  <c r="F8" i="188"/>
  <c r="F28" i="157"/>
  <c r="AA16" i="54"/>
  <c r="K8" i="54"/>
  <c r="K10" i="54"/>
  <c r="K19" i="54"/>
  <c r="K13" i="54"/>
  <c r="L10" i="54"/>
  <c r="L8" i="54"/>
  <c r="L19" i="54"/>
  <c r="L13" i="54"/>
  <c r="M5" i="180"/>
  <c r="N5" i="180"/>
  <c r="M6" i="180"/>
  <c r="N6" i="180"/>
  <c r="K10" i="166" l="1"/>
  <c r="K30" i="166" s="1"/>
  <c r="K10" i="164"/>
  <c r="K30" i="164" s="1"/>
  <c r="K10" i="80"/>
  <c r="K30" i="80" s="1"/>
  <c r="K10" i="145"/>
  <c r="K30" i="145" s="1"/>
  <c r="K10" i="126"/>
  <c r="K30" i="126" s="1"/>
  <c r="K9" i="144" s="1"/>
  <c r="K10" i="163"/>
  <c r="K30" i="163" s="1"/>
  <c r="K9" i="165" s="1"/>
  <c r="L19" i="166"/>
  <c r="L39" i="166" s="1"/>
  <c r="L19" i="163"/>
  <c r="L39" i="163" s="1"/>
  <c r="L18" i="165" s="1"/>
  <c r="L19" i="164"/>
  <c r="L39" i="164" s="1"/>
  <c r="L19" i="145"/>
  <c r="L39" i="145" s="1"/>
  <c r="L19" i="126"/>
  <c r="L39" i="126" s="1"/>
  <c r="L18" i="144" s="1"/>
  <c r="L19" i="80"/>
  <c r="L39" i="80" s="1"/>
  <c r="L10" i="166"/>
  <c r="L30" i="166" s="1"/>
  <c r="L10" i="163"/>
  <c r="L30" i="163" s="1"/>
  <c r="L9" i="165" s="1"/>
  <c r="L10" i="164"/>
  <c r="L30" i="164" s="1"/>
  <c r="L10" i="126"/>
  <c r="L30" i="126" s="1"/>
  <c r="L9" i="144" s="1"/>
  <c r="L10" i="145"/>
  <c r="L30" i="145" s="1"/>
  <c r="L10" i="80"/>
  <c r="L30" i="80" s="1"/>
  <c r="K8" i="166"/>
  <c r="K28" i="166" s="1"/>
  <c r="K8" i="163"/>
  <c r="K28" i="163" s="1"/>
  <c r="K7" i="165" s="1"/>
  <c r="K8" i="164"/>
  <c r="K28" i="164" s="1"/>
  <c r="K8" i="145"/>
  <c r="K28" i="145" s="1"/>
  <c r="K8" i="126"/>
  <c r="K28" i="126" s="1"/>
  <c r="K7" i="144" s="1"/>
  <c r="K8" i="80"/>
  <c r="K28" i="80" s="1"/>
  <c r="F14" i="188"/>
  <c r="F34" i="157"/>
  <c r="K19" i="166"/>
  <c r="K39" i="166" s="1"/>
  <c r="K19" i="163"/>
  <c r="K39" i="163" s="1"/>
  <c r="K18" i="165" s="1"/>
  <c r="K19" i="80"/>
  <c r="K39" i="80" s="1"/>
  <c r="K19" i="164"/>
  <c r="K39" i="164" s="1"/>
  <c r="K19" i="145"/>
  <c r="K39" i="145" s="1"/>
  <c r="K19" i="126"/>
  <c r="K39" i="126" s="1"/>
  <c r="K18" i="144" s="1"/>
  <c r="L8" i="163"/>
  <c r="L28" i="163" s="1"/>
  <c r="L7" i="165" s="1"/>
  <c r="L8" i="166"/>
  <c r="L28" i="166" s="1"/>
  <c r="L8" i="145"/>
  <c r="L28" i="145" s="1"/>
  <c r="L8" i="164"/>
  <c r="L28" i="164" s="1"/>
  <c r="L8" i="126"/>
  <c r="L28" i="126" s="1"/>
  <c r="L7" i="144" s="1"/>
  <c r="L8" i="80"/>
  <c r="L28" i="80" s="1"/>
  <c r="F16" i="189"/>
  <c r="F16" i="186"/>
  <c r="F36" i="186" s="1"/>
  <c r="F16" i="187" s="1"/>
  <c r="AA16" i="166"/>
  <c r="AA36" i="166" s="1"/>
  <c r="F16" i="157"/>
  <c r="AA16" i="164"/>
  <c r="AA36" i="164" s="1"/>
  <c r="AA16" i="163"/>
  <c r="AA36" i="163" s="1"/>
  <c r="AA15" i="165" s="1"/>
  <c r="AA16" i="80"/>
  <c r="AA36" i="80" s="1"/>
  <c r="AA16" i="145"/>
  <c r="AA36" i="145" s="1"/>
  <c r="AA16" i="126"/>
  <c r="AA36" i="126" s="1"/>
  <c r="AA15" i="144" s="1"/>
  <c r="L13" i="166"/>
  <c r="L33" i="166" s="1"/>
  <c r="L13" i="164"/>
  <c r="L33" i="164" s="1"/>
  <c r="L13" i="163"/>
  <c r="L33" i="163" s="1"/>
  <c r="L12" i="165" s="1"/>
  <c r="L13" i="145"/>
  <c r="L33" i="145" s="1"/>
  <c r="L13" i="80"/>
  <c r="L33" i="80" s="1"/>
  <c r="L13" i="126"/>
  <c r="L33" i="126" s="1"/>
  <c r="L12" i="144" s="1"/>
  <c r="K13" i="166"/>
  <c r="K33" i="166" s="1"/>
  <c r="K13" i="163"/>
  <c r="K33" i="163" s="1"/>
  <c r="K12" i="165" s="1"/>
  <c r="K13" i="80"/>
  <c r="K33" i="80" s="1"/>
  <c r="K13" i="145"/>
  <c r="K33" i="145" s="1"/>
  <c r="K13" i="164"/>
  <c r="K33" i="164" s="1"/>
  <c r="K13" i="126"/>
  <c r="K33" i="126" s="1"/>
  <c r="K12" i="144" s="1"/>
  <c r="F20" i="188"/>
  <c r="F40" i="157"/>
  <c r="X17" i="188"/>
  <c r="X37" i="157"/>
  <c r="F11" i="188"/>
  <c r="F31" i="157"/>
  <c r="AA17" i="54"/>
  <c r="L22" i="54"/>
  <c r="L11" i="54"/>
  <c r="K22" i="54"/>
  <c r="K14" i="54"/>
  <c r="L14" i="54"/>
  <c r="K20" i="54"/>
  <c r="L20" i="54"/>
  <c r="K11" i="54"/>
  <c r="M5" i="100"/>
  <c r="M5" i="177" s="1"/>
  <c r="N5" i="178"/>
  <c r="M6" i="100"/>
  <c r="C7" i="166" l="1"/>
  <c r="C27" i="166" s="1"/>
  <c r="C7" i="163"/>
  <c r="C27" i="163" s="1"/>
  <c r="C6" i="165" s="1"/>
  <c r="C7" i="80"/>
  <c r="C27" i="80" s="1"/>
  <c r="C7" i="145"/>
  <c r="C27" i="145" s="1"/>
  <c r="C7" i="164"/>
  <c r="C27" i="164" s="1"/>
  <c r="C7" i="126"/>
  <c r="C27" i="126" s="1"/>
  <c r="C6" i="144" s="1"/>
  <c r="L14" i="163"/>
  <c r="L34" i="163" s="1"/>
  <c r="L13" i="165" s="1"/>
  <c r="L14" i="166"/>
  <c r="L34" i="166" s="1"/>
  <c r="L14" i="145"/>
  <c r="L34" i="145" s="1"/>
  <c r="L14" i="126"/>
  <c r="L34" i="126" s="1"/>
  <c r="L13" i="144" s="1"/>
  <c r="L14" i="164"/>
  <c r="L34" i="164" s="1"/>
  <c r="L14" i="80"/>
  <c r="L34" i="80" s="1"/>
  <c r="T7" i="166"/>
  <c r="T27" i="166" s="1"/>
  <c r="T7" i="163"/>
  <c r="T27" i="163" s="1"/>
  <c r="T6" i="165" s="1"/>
  <c r="T7" i="164"/>
  <c r="T27" i="164" s="1"/>
  <c r="T7" i="145"/>
  <c r="T27" i="145" s="1"/>
  <c r="T7" i="80"/>
  <c r="T27" i="80" s="1"/>
  <c r="T7" i="126"/>
  <c r="T27" i="126" s="1"/>
  <c r="T6" i="144" s="1"/>
  <c r="K11" i="166"/>
  <c r="K31" i="166" s="1"/>
  <c r="K11" i="164"/>
  <c r="K31" i="164" s="1"/>
  <c r="K11" i="163"/>
  <c r="K31" i="163" s="1"/>
  <c r="K10" i="165" s="1"/>
  <c r="K11" i="145"/>
  <c r="K31" i="145" s="1"/>
  <c r="K11" i="126"/>
  <c r="K31" i="126" s="1"/>
  <c r="K10" i="144" s="1"/>
  <c r="K11" i="80"/>
  <c r="K31" i="80" s="1"/>
  <c r="K14" i="166"/>
  <c r="K34" i="166" s="1"/>
  <c r="K14" i="163"/>
  <c r="K34" i="163" s="1"/>
  <c r="K13" i="165" s="1"/>
  <c r="K14" i="164"/>
  <c r="K34" i="164" s="1"/>
  <c r="K14" i="145"/>
  <c r="K34" i="145" s="1"/>
  <c r="K14" i="126"/>
  <c r="K34" i="126" s="1"/>
  <c r="K13" i="144" s="1"/>
  <c r="K14" i="80"/>
  <c r="K34" i="80" s="1"/>
  <c r="L22" i="166"/>
  <c r="L42" i="166" s="1"/>
  <c r="L22" i="163"/>
  <c r="L42" i="163" s="1"/>
  <c r="L21" i="165" s="1"/>
  <c r="L22" i="164"/>
  <c r="L42" i="164" s="1"/>
  <c r="L22" i="126"/>
  <c r="L42" i="126" s="1"/>
  <c r="L21" i="144" s="1"/>
  <c r="L22" i="145"/>
  <c r="L42" i="145" s="1"/>
  <c r="L22" i="80"/>
  <c r="L42" i="80" s="1"/>
  <c r="AD7" i="189"/>
  <c r="AD7" i="186"/>
  <c r="AD27" i="186" s="1"/>
  <c r="AD7" i="187" s="1"/>
  <c r="AD7" i="157"/>
  <c r="AY7" i="166"/>
  <c r="AY27" i="166" s="1"/>
  <c r="AY7" i="163"/>
  <c r="AY27" i="163" s="1"/>
  <c r="AY6" i="165" s="1"/>
  <c r="AY7" i="80"/>
  <c r="AY27" i="80" s="1"/>
  <c r="AY7" i="164"/>
  <c r="AY27" i="164" s="1"/>
  <c r="AY7" i="145"/>
  <c r="AY27" i="145" s="1"/>
  <c r="AY7" i="126"/>
  <c r="AY27" i="126" s="1"/>
  <c r="AY6" i="144" s="1"/>
  <c r="L20" i="163"/>
  <c r="L40" i="163" s="1"/>
  <c r="L19" i="165" s="1"/>
  <c r="L20" i="166"/>
  <c r="L40" i="166" s="1"/>
  <c r="L20" i="145"/>
  <c r="L40" i="145" s="1"/>
  <c r="L20" i="164"/>
  <c r="L40" i="164" s="1"/>
  <c r="L20" i="126"/>
  <c r="L40" i="126" s="1"/>
  <c r="L19" i="144" s="1"/>
  <c r="L20" i="80"/>
  <c r="L40" i="80" s="1"/>
  <c r="K22" i="166"/>
  <c r="K42" i="166" s="1"/>
  <c r="K22" i="163"/>
  <c r="K42" i="163" s="1"/>
  <c r="K21" i="165" s="1"/>
  <c r="K22" i="164"/>
  <c r="K42" i="164" s="1"/>
  <c r="K22" i="80"/>
  <c r="K42" i="80" s="1"/>
  <c r="K22" i="145"/>
  <c r="K42" i="145" s="1"/>
  <c r="K22" i="126"/>
  <c r="K42" i="126" s="1"/>
  <c r="K21" i="144" s="1"/>
  <c r="F17" i="189"/>
  <c r="F17" i="186"/>
  <c r="F37" i="186" s="1"/>
  <c r="F17" i="187" s="1"/>
  <c r="F17" i="157"/>
  <c r="AA17" i="166"/>
  <c r="AA37" i="166" s="1"/>
  <c r="AA17" i="164"/>
  <c r="AA37" i="164" s="1"/>
  <c r="AA17" i="163"/>
  <c r="AA37" i="163" s="1"/>
  <c r="AA16" i="165" s="1"/>
  <c r="AA17" i="145"/>
  <c r="AA37" i="145" s="1"/>
  <c r="AA17" i="126"/>
  <c r="AA37" i="126" s="1"/>
  <c r="AA16" i="144" s="1"/>
  <c r="AA17" i="80"/>
  <c r="AA37" i="80" s="1"/>
  <c r="F36" i="157"/>
  <c r="F16" i="188"/>
  <c r="B7" i="163"/>
  <c r="B27" i="163" s="1"/>
  <c r="B6" i="165" s="1"/>
  <c r="B7" i="145"/>
  <c r="B27" i="145" s="1"/>
  <c r="B7" i="126"/>
  <c r="B27" i="126" s="1"/>
  <c r="B6" i="144" s="1"/>
  <c r="B7" i="166"/>
  <c r="B27" i="166" s="1"/>
  <c r="B7" i="164"/>
  <c r="B27" i="164" s="1"/>
  <c r="B7" i="80"/>
  <c r="B27" i="80" s="1"/>
  <c r="K20" i="166"/>
  <c r="K40" i="166" s="1"/>
  <c r="K20" i="164"/>
  <c r="K40" i="164" s="1"/>
  <c r="K20" i="145"/>
  <c r="K40" i="145" s="1"/>
  <c r="K20" i="126"/>
  <c r="K40" i="126" s="1"/>
  <c r="K19" i="144" s="1"/>
  <c r="K20" i="163"/>
  <c r="K40" i="163" s="1"/>
  <c r="K19" i="165" s="1"/>
  <c r="K20" i="80"/>
  <c r="K40" i="80" s="1"/>
  <c r="L11" i="163"/>
  <c r="L31" i="163" s="1"/>
  <c r="L10" i="165" s="1"/>
  <c r="L11" i="166"/>
  <c r="L31" i="166" s="1"/>
  <c r="L11" i="164"/>
  <c r="L31" i="164" s="1"/>
  <c r="L11" i="145"/>
  <c r="L31" i="145" s="1"/>
  <c r="L11" i="126"/>
  <c r="L31" i="126" s="1"/>
  <c r="L10" i="144" s="1"/>
  <c r="L11" i="80"/>
  <c r="L31" i="80" s="1"/>
  <c r="L16" i="54"/>
  <c r="B8" i="54"/>
  <c r="K16" i="54"/>
  <c r="M26" i="100"/>
  <c r="T8" i="54"/>
  <c r="AY13" i="54"/>
  <c r="B10" i="54"/>
  <c r="C8" i="54"/>
  <c r="M27" i="100"/>
  <c r="M6" i="179"/>
  <c r="M6" i="178"/>
  <c r="M6" i="177"/>
  <c r="N5" i="177"/>
  <c r="N5" i="179"/>
  <c r="N6" i="177"/>
  <c r="N6" i="179"/>
  <c r="M5" i="179"/>
  <c r="M5" i="178"/>
  <c r="N6" i="178"/>
  <c r="AY10" i="54"/>
  <c r="AY8" i="54"/>
  <c r="AY19" i="54"/>
  <c r="T13" i="54"/>
  <c r="T19" i="54"/>
  <c r="T10" i="54"/>
  <c r="C19" i="54"/>
  <c r="C13" i="54"/>
  <c r="C10" i="54"/>
  <c r="B13" i="54"/>
  <c r="B19" i="54"/>
  <c r="AD10" i="189" l="1"/>
  <c r="AD10" i="186"/>
  <c r="AD30" i="186" s="1"/>
  <c r="AD10" i="187" s="1"/>
  <c r="AD10" i="157"/>
  <c r="AY10" i="166"/>
  <c r="AY30" i="166" s="1"/>
  <c r="AY10" i="163"/>
  <c r="AY30" i="163" s="1"/>
  <c r="AY9" i="165" s="1"/>
  <c r="AY10" i="164"/>
  <c r="AY30" i="164" s="1"/>
  <c r="AY10" i="80"/>
  <c r="AY30" i="80" s="1"/>
  <c r="AY10" i="145"/>
  <c r="AY30" i="145" s="1"/>
  <c r="AY10" i="126"/>
  <c r="AY30" i="126" s="1"/>
  <c r="AY9" i="144" s="1"/>
  <c r="T8" i="163"/>
  <c r="T28" i="163" s="1"/>
  <c r="T7" i="165" s="1"/>
  <c r="T8" i="166"/>
  <c r="T28" i="166" s="1"/>
  <c r="T8" i="145"/>
  <c r="T28" i="145" s="1"/>
  <c r="T8" i="126"/>
  <c r="T28" i="126" s="1"/>
  <c r="T7" i="144" s="1"/>
  <c r="T8" i="164"/>
  <c r="T28" i="164" s="1"/>
  <c r="T8" i="80"/>
  <c r="T28" i="80" s="1"/>
  <c r="K16" i="166"/>
  <c r="K36" i="166" s="1"/>
  <c r="K16" i="164"/>
  <c r="K36" i="164" s="1"/>
  <c r="K16" i="80"/>
  <c r="K36" i="80" s="1"/>
  <c r="K16" i="145"/>
  <c r="K36" i="145" s="1"/>
  <c r="K16" i="163"/>
  <c r="K36" i="163" s="1"/>
  <c r="K15" i="165" s="1"/>
  <c r="K16" i="126"/>
  <c r="K36" i="126" s="1"/>
  <c r="K15" i="144" s="1"/>
  <c r="B8" i="166"/>
  <c r="B28" i="166" s="1"/>
  <c r="B8" i="164"/>
  <c r="B28" i="164" s="1"/>
  <c r="B8" i="163"/>
  <c r="B28" i="163" s="1"/>
  <c r="B7" i="165" s="1"/>
  <c r="B8" i="145"/>
  <c r="B28" i="145" s="1"/>
  <c r="B8" i="126"/>
  <c r="B28" i="126" s="1"/>
  <c r="B7" i="144" s="1"/>
  <c r="B8" i="80"/>
  <c r="B28" i="80" s="1"/>
  <c r="F17" i="188"/>
  <c r="F37" i="157"/>
  <c r="S7" i="166"/>
  <c r="S27" i="166" s="1"/>
  <c r="S7" i="163"/>
  <c r="S27" i="163" s="1"/>
  <c r="S6" i="165" s="1"/>
  <c r="S7" i="80"/>
  <c r="S27" i="80" s="1"/>
  <c r="S7" i="164"/>
  <c r="S27" i="164" s="1"/>
  <c r="S7" i="145"/>
  <c r="S27" i="145" s="1"/>
  <c r="S7" i="126"/>
  <c r="S27" i="126" s="1"/>
  <c r="S6" i="144" s="1"/>
  <c r="B19" i="163"/>
  <c r="B39" i="163" s="1"/>
  <c r="B18" i="165" s="1"/>
  <c r="B19" i="166"/>
  <c r="B39" i="166" s="1"/>
  <c r="B19" i="164"/>
  <c r="B39" i="164" s="1"/>
  <c r="B19" i="145"/>
  <c r="B39" i="145" s="1"/>
  <c r="B19" i="126"/>
  <c r="B39" i="126" s="1"/>
  <c r="B18" i="144" s="1"/>
  <c r="B19" i="80"/>
  <c r="B39" i="80" s="1"/>
  <c r="C13" i="163"/>
  <c r="C33" i="163" s="1"/>
  <c r="C12" i="165" s="1"/>
  <c r="C13" i="166"/>
  <c r="C33" i="166" s="1"/>
  <c r="C13" i="80"/>
  <c r="C33" i="80" s="1"/>
  <c r="C13" i="164"/>
  <c r="C33" i="164" s="1"/>
  <c r="C13" i="145"/>
  <c r="C33" i="145" s="1"/>
  <c r="C13" i="126"/>
  <c r="C33" i="126" s="1"/>
  <c r="C12" i="144" s="1"/>
  <c r="T13" i="164"/>
  <c r="T33" i="164" s="1"/>
  <c r="T13" i="166"/>
  <c r="T33" i="166" s="1"/>
  <c r="T13" i="163"/>
  <c r="T33" i="163" s="1"/>
  <c r="T12" i="165" s="1"/>
  <c r="T13" i="145"/>
  <c r="T33" i="145" s="1"/>
  <c r="T13" i="126"/>
  <c r="T33" i="126" s="1"/>
  <c r="T12" i="144" s="1"/>
  <c r="T13" i="80"/>
  <c r="T33" i="80" s="1"/>
  <c r="B10" i="166"/>
  <c r="B30" i="166" s="1"/>
  <c r="B10" i="163"/>
  <c r="B30" i="163" s="1"/>
  <c r="B9" i="165" s="1"/>
  <c r="B10" i="164"/>
  <c r="B30" i="164" s="1"/>
  <c r="B10" i="145"/>
  <c r="B30" i="145" s="1"/>
  <c r="B10" i="126"/>
  <c r="B30" i="126" s="1"/>
  <c r="B9" i="144" s="1"/>
  <c r="B10" i="80"/>
  <c r="B30" i="80" s="1"/>
  <c r="T19" i="166"/>
  <c r="T39" i="166" s="1"/>
  <c r="T19" i="163"/>
  <c r="T39" i="163" s="1"/>
  <c r="T18" i="165" s="1"/>
  <c r="T19" i="164"/>
  <c r="T39" i="164" s="1"/>
  <c r="T19" i="145"/>
  <c r="T39" i="145" s="1"/>
  <c r="T19" i="80"/>
  <c r="T39" i="80" s="1"/>
  <c r="T19" i="126"/>
  <c r="T39" i="126" s="1"/>
  <c r="T18" i="144" s="1"/>
  <c r="U7" i="166"/>
  <c r="U27" i="166" s="1"/>
  <c r="U7" i="164"/>
  <c r="U27" i="164" s="1"/>
  <c r="U7" i="145"/>
  <c r="U27" i="145" s="1"/>
  <c r="U7" i="126"/>
  <c r="U27" i="126" s="1"/>
  <c r="U6" i="144" s="1"/>
  <c r="U7" i="163"/>
  <c r="U27" i="163" s="1"/>
  <c r="U6" i="165" s="1"/>
  <c r="U7" i="80"/>
  <c r="U27" i="80" s="1"/>
  <c r="C19" i="166"/>
  <c r="C39" i="166" s="1"/>
  <c r="C19" i="163"/>
  <c r="C39" i="163" s="1"/>
  <c r="C18" i="165" s="1"/>
  <c r="C19" i="164"/>
  <c r="C39" i="164" s="1"/>
  <c r="C19" i="80"/>
  <c r="C39" i="80" s="1"/>
  <c r="C19" i="145"/>
  <c r="C39" i="145" s="1"/>
  <c r="C19" i="126"/>
  <c r="C39" i="126" s="1"/>
  <c r="C18" i="144" s="1"/>
  <c r="AD19" i="189"/>
  <c r="AD19" i="186"/>
  <c r="AD39" i="186" s="1"/>
  <c r="AD19" i="187" s="1"/>
  <c r="AD19" i="157"/>
  <c r="AY19" i="166"/>
  <c r="AY39" i="166" s="1"/>
  <c r="AY19" i="163"/>
  <c r="AY39" i="163" s="1"/>
  <c r="AY18" i="165" s="1"/>
  <c r="AY19" i="164"/>
  <c r="AY39" i="164" s="1"/>
  <c r="AY19" i="80"/>
  <c r="AY39" i="80" s="1"/>
  <c r="AY19" i="145"/>
  <c r="AY39" i="145" s="1"/>
  <c r="AY19" i="126"/>
  <c r="AY39" i="126" s="1"/>
  <c r="AY18" i="144" s="1"/>
  <c r="C10" i="166"/>
  <c r="C30" i="166" s="1"/>
  <c r="C10" i="163"/>
  <c r="C30" i="163" s="1"/>
  <c r="C9" i="165" s="1"/>
  <c r="C10" i="164"/>
  <c r="C30" i="164" s="1"/>
  <c r="C10" i="80"/>
  <c r="C30" i="80" s="1"/>
  <c r="C10" i="145"/>
  <c r="C30" i="145" s="1"/>
  <c r="C10" i="126"/>
  <c r="C30" i="126" s="1"/>
  <c r="C9" i="144" s="1"/>
  <c r="C8" i="166"/>
  <c r="C28" i="166" s="1"/>
  <c r="C8" i="163"/>
  <c r="C28" i="163" s="1"/>
  <c r="C7" i="165" s="1"/>
  <c r="C8" i="164"/>
  <c r="C28" i="164" s="1"/>
  <c r="C8" i="145"/>
  <c r="C28" i="145" s="1"/>
  <c r="C8" i="126"/>
  <c r="C28" i="126" s="1"/>
  <c r="C7" i="144" s="1"/>
  <c r="C8" i="80"/>
  <c r="C28" i="80" s="1"/>
  <c r="AD7" i="188"/>
  <c r="AD27" i="157"/>
  <c r="B13" i="163"/>
  <c r="B33" i="163" s="1"/>
  <c r="B12" i="165" s="1"/>
  <c r="B13" i="166"/>
  <c r="B33" i="166" s="1"/>
  <c r="B13" i="145"/>
  <c r="B33" i="145" s="1"/>
  <c r="B13" i="164"/>
  <c r="B33" i="164" s="1"/>
  <c r="B13" i="126"/>
  <c r="B33" i="126" s="1"/>
  <c r="B12" i="144" s="1"/>
  <c r="B13" i="80"/>
  <c r="B33" i="80" s="1"/>
  <c r="T10" i="163"/>
  <c r="T30" i="163" s="1"/>
  <c r="T9" i="165" s="1"/>
  <c r="T10" i="164"/>
  <c r="T30" i="164" s="1"/>
  <c r="T10" i="166"/>
  <c r="T30" i="166" s="1"/>
  <c r="T10" i="145"/>
  <c r="T30" i="145" s="1"/>
  <c r="T10" i="126"/>
  <c r="T30" i="126" s="1"/>
  <c r="T9" i="144" s="1"/>
  <c r="T10" i="80"/>
  <c r="T30" i="80" s="1"/>
  <c r="AD8" i="189"/>
  <c r="AD8" i="186"/>
  <c r="AD28" i="186" s="1"/>
  <c r="AD8" i="187" s="1"/>
  <c r="AD8" i="157"/>
  <c r="AY8" i="166"/>
  <c r="AY28" i="166" s="1"/>
  <c r="AY8" i="164"/>
  <c r="AY28" i="164" s="1"/>
  <c r="AY8" i="145"/>
  <c r="AY28" i="145" s="1"/>
  <c r="AY8" i="126"/>
  <c r="AY28" i="126" s="1"/>
  <c r="AY7" i="144" s="1"/>
  <c r="AY8" i="163"/>
  <c r="AY28" i="163" s="1"/>
  <c r="AY7" i="165" s="1"/>
  <c r="AY8" i="80"/>
  <c r="AY28" i="80" s="1"/>
  <c r="AD13" i="189"/>
  <c r="AD13" i="186"/>
  <c r="AD33" i="186" s="1"/>
  <c r="AD13" i="187" s="1"/>
  <c r="AD13" i="157"/>
  <c r="AY13" i="166"/>
  <c r="AY33" i="166" s="1"/>
  <c r="AY13" i="163"/>
  <c r="AY33" i="163" s="1"/>
  <c r="AY12" i="165" s="1"/>
  <c r="AY13" i="80"/>
  <c r="AY33" i="80" s="1"/>
  <c r="AY13" i="164"/>
  <c r="AY33" i="164" s="1"/>
  <c r="AY13" i="145"/>
  <c r="AY33" i="145" s="1"/>
  <c r="AY13" i="126"/>
  <c r="AY33" i="126" s="1"/>
  <c r="AY12" i="144" s="1"/>
  <c r="L16" i="166"/>
  <c r="L36" i="166" s="1"/>
  <c r="L16" i="163"/>
  <c r="L36" i="163" s="1"/>
  <c r="L15" i="165" s="1"/>
  <c r="L16" i="164"/>
  <c r="L36" i="164" s="1"/>
  <c r="L16" i="145"/>
  <c r="L36" i="145" s="1"/>
  <c r="L16" i="126"/>
  <c r="L36" i="126" s="1"/>
  <c r="L15" i="144" s="1"/>
  <c r="L16" i="80"/>
  <c r="L36" i="80" s="1"/>
  <c r="K17" i="54"/>
  <c r="L17" i="54"/>
  <c r="B22" i="54"/>
  <c r="M8" i="180"/>
  <c r="AY22" i="54"/>
  <c r="C11" i="54"/>
  <c r="T20" i="54"/>
  <c r="AY11" i="54"/>
  <c r="C22" i="54"/>
  <c r="B11" i="54"/>
  <c r="B14" i="54"/>
  <c r="U8" i="54"/>
  <c r="U22" i="54" s="1"/>
  <c r="B20" i="54"/>
  <c r="C14" i="54"/>
  <c r="T14" i="54"/>
  <c r="T11" i="54"/>
  <c r="M8" i="100"/>
  <c r="C20" i="54"/>
  <c r="AY20" i="54"/>
  <c r="AY14" i="54"/>
  <c r="T22" i="54"/>
  <c r="U13" i="54"/>
  <c r="U19" i="54"/>
  <c r="U10" i="54"/>
  <c r="S13" i="54"/>
  <c r="S10" i="54"/>
  <c r="S8" i="54"/>
  <c r="S19" i="54"/>
  <c r="S10" i="166" l="1"/>
  <c r="S30" i="166" s="1"/>
  <c r="S10" i="163"/>
  <c r="S30" i="163" s="1"/>
  <c r="S9" i="165" s="1"/>
  <c r="S10" i="164"/>
  <c r="S30" i="164" s="1"/>
  <c r="S10" i="80"/>
  <c r="S30" i="80" s="1"/>
  <c r="S10" i="145"/>
  <c r="S30" i="145" s="1"/>
  <c r="S10" i="126"/>
  <c r="S30" i="126" s="1"/>
  <c r="S9" i="144" s="1"/>
  <c r="B14" i="166"/>
  <c r="B34" i="166" s="1"/>
  <c r="B14" i="164"/>
  <c r="B34" i="164" s="1"/>
  <c r="B14" i="163"/>
  <c r="B34" i="163" s="1"/>
  <c r="B13" i="165" s="1"/>
  <c r="B14" i="126"/>
  <c r="B34" i="126" s="1"/>
  <c r="B13" i="144" s="1"/>
  <c r="B14" i="145"/>
  <c r="B34" i="145" s="1"/>
  <c r="B14" i="80"/>
  <c r="B34" i="80" s="1"/>
  <c r="S13" i="166"/>
  <c r="S33" i="166" s="1"/>
  <c r="S13" i="163"/>
  <c r="S33" i="163" s="1"/>
  <c r="S12" i="165" s="1"/>
  <c r="S13" i="80"/>
  <c r="S33" i="80" s="1"/>
  <c r="S13" i="164"/>
  <c r="S33" i="164" s="1"/>
  <c r="S13" i="126"/>
  <c r="S33" i="126" s="1"/>
  <c r="S12" i="144" s="1"/>
  <c r="S13" i="145"/>
  <c r="S33" i="145" s="1"/>
  <c r="U13" i="166"/>
  <c r="U33" i="166" s="1"/>
  <c r="U13" i="164"/>
  <c r="U33" i="164" s="1"/>
  <c r="U13" i="163"/>
  <c r="U33" i="163" s="1"/>
  <c r="U12" i="165" s="1"/>
  <c r="U13" i="145"/>
  <c r="U33" i="145" s="1"/>
  <c r="U13" i="126"/>
  <c r="U33" i="126" s="1"/>
  <c r="U12" i="144" s="1"/>
  <c r="U13" i="80"/>
  <c r="U33" i="80" s="1"/>
  <c r="C14" i="166"/>
  <c r="C34" i="166" s="1"/>
  <c r="C14" i="164"/>
  <c r="C34" i="164" s="1"/>
  <c r="C14" i="145"/>
  <c r="C34" i="145" s="1"/>
  <c r="C14" i="163"/>
  <c r="C34" i="163" s="1"/>
  <c r="C13" i="165" s="1"/>
  <c r="C14" i="126"/>
  <c r="C34" i="126" s="1"/>
  <c r="C13" i="144" s="1"/>
  <c r="C14" i="80"/>
  <c r="C34" i="80" s="1"/>
  <c r="B11" i="166"/>
  <c r="B31" i="166" s="1"/>
  <c r="B11" i="164"/>
  <c r="B31" i="164" s="1"/>
  <c r="B11" i="163"/>
  <c r="B31" i="163" s="1"/>
  <c r="B10" i="165" s="1"/>
  <c r="B11" i="145"/>
  <c r="B31" i="145" s="1"/>
  <c r="B11" i="126"/>
  <c r="B31" i="126" s="1"/>
  <c r="B10" i="144" s="1"/>
  <c r="B11" i="80"/>
  <c r="B31" i="80" s="1"/>
  <c r="C11" i="166"/>
  <c r="C31" i="166" s="1"/>
  <c r="C11" i="164"/>
  <c r="C31" i="164" s="1"/>
  <c r="C11" i="163"/>
  <c r="C31" i="163" s="1"/>
  <c r="C10" i="165" s="1"/>
  <c r="C11" i="145"/>
  <c r="C31" i="145" s="1"/>
  <c r="C11" i="126"/>
  <c r="C31" i="126" s="1"/>
  <c r="C10" i="144" s="1"/>
  <c r="C11" i="80"/>
  <c r="C31" i="80" s="1"/>
  <c r="B22" i="166"/>
  <c r="B42" i="166" s="1"/>
  <c r="B22" i="163"/>
  <c r="B42" i="163" s="1"/>
  <c r="B21" i="165" s="1"/>
  <c r="B22" i="164"/>
  <c r="B42" i="164" s="1"/>
  <c r="B22" i="145"/>
  <c r="B42" i="145" s="1"/>
  <c r="B22" i="126"/>
  <c r="B42" i="126" s="1"/>
  <c r="B21" i="144" s="1"/>
  <c r="B22" i="80"/>
  <c r="B42" i="80" s="1"/>
  <c r="L17" i="166"/>
  <c r="L37" i="166" s="1"/>
  <c r="L17" i="163"/>
  <c r="L37" i="163" s="1"/>
  <c r="L16" i="165" s="1"/>
  <c r="L17" i="164"/>
  <c r="L37" i="164" s="1"/>
  <c r="L17" i="145"/>
  <c r="L37" i="145" s="1"/>
  <c r="L17" i="126"/>
  <c r="L37" i="126" s="1"/>
  <c r="L16" i="144" s="1"/>
  <c r="L17" i="80"/>
  <c r="L37" i="80" s="1"/>
  <c r="AD8" i="188"/>
  <c r="AD28" i="157"/>
  <c r="T14" i="163"/>
  <c r="T34" i="163" s="1"/>
  <c r="T13" i="165" s="1"/>
  <c r="T14" i="166"/>
  <c r="T34" i="166" s="1"/>
  <c r="T14" i="145"/>
  <c r="T34" i="145" s="1"/>
  <c r="T14" i="164"/>
  <c r="T34" i="164" s="1"/>
  <c r="T14" i="126"/>
  <c r="T34" i="126" s="1"/>
  <c r="T13" i="144" s="1"/>
  <c r="T14" i="80"/>
  <c r="T34" i="80" s="1"/>
  <c r="T20" i="166"/>
  <c r="T40" i="166" s="1"/>
  <c r="T20" i="163"/>
  <c r="T40" i="163" s="1"/>
  <c r="T19" i="165" s="1"/>
  <c r="T20" i="164"/>
  <c r="T40" i="164" s="1"/>
  <c r="T20" i="145"/>
  <c r="T40" i="145" s="1"/>
  <c r="T20" i="126"/>
  <c r="T40" i="126" s="1"/>
  <c r="T19" i="144" s="1"/>
  <c r="T20" i="80"/>
  <c r="T40" i="80" s="1"/>
  <c r="E7" i="166"/>
  <c r="E27" i="166" s="1"/>
  <c r="E7" i="164"/>
  <c r="E27" i="164" s="1"/>
  <c r="E7" i="163"/>
  <c r="E27" i="163" s="1"/>
  <c r="E6" i="165" s="1"/>
  <c r="E7" i="145"/>
  <c r="E27" i="145" s="1"/>
  <c r="E7" i="126"/>
  <c r="E27" i="126" s="1"/>
  <c r="E6" i="144" s="1"/>
  <c r="E7" i="80"/>
  <c r="E27" i="80" s="1"/>
  <c r="U10" i="166"/>
  <c r="U30" i="166" s="1"/>
  <c r="U10" i="163"/>
  <c r="U30" i="163" s="1"/>
  <c r="U9" i="165" s="1"/>
  <c r="U10" i="164"/>
  <c r="U30" i="164" s="1"/>
  <c r="U10" i="145"/>
  <c r="U30" i="145" s="1"/>
  <c r="U10" i="126"/>
  <c r="U30" i="126" s="1"/>
  <c r="U9" i="144" s="1"/>
  <c r="U10" i="80"/>
  <c r="U30" i="80" s="1"/>
  <c r="AD20" i="189"/>
  <c r="AD20" i="186"/>
  <c r="AD40" i="186" s="1"/>
  <c r="AD20" i="187" s="1"/>
  <c r="AD20" i="157"/>
  <c r="AY20" i="166"/>
  <c r="AY40" i="166" s="1"/>
  <c r="AY20" i="164"/>
  <c r="AY40" i="164" s="1"/>
  <c r="AY20" i="145"/>
  <c r="AY40" i="145" s="1"/>
  <c r="AY20" i="163"/>
  <c r="AY40" i="163" s="1"/>
  <c r="AY19" i="165" s="1"/>
  <c r="AY20" i="126"/>
  <c r="AY40" i="126" s="1"/>
  <c r="AY19" i="144" s="1"/>
  <c r="AY20" i="80"/>
  <c r="AY40" i="80" s="1"/>
  <c r="B20" i="163"/>
  <c r="B40" i="163" s="1"/>
  <c r="B19" i="165" s="1"/>
  <c r="B20" i="166"/>
  <c r="B40" i="166" s="1"/>
  <c r="B20" i="164"/>
  <c r="B40" i="164" s="1"/>
  <c r="B20" i="145"/>
  <c r="B40" i="145" s="1"/>
  <c r="B20" i="126"/>
  <c r="B40" i="126" s="1"/>
  <c r="B19" i="144" s="1"/>
  <c r="B20" i="80"/>
  <c r="B40" i="80" s="1"/>
  <c r="K17" i="166"/>
  <c r="K37" i="166" s="1"/>
  <c r="K17" i="164"/>
  <c r="K37" i="164" s="1"/>
  <c r="K17" i="163"/>
  <c r="K37" i="163" s="1"/>
  <c r="K16" i="165" s="1"/>
  <c r="K17" i="145"/>
  <c r="K37" i="145" s="1"/>
  <c r="K17" i="126"/>
  <c r="K37" i="126" s="1"/>
  <c r="K16" i="144" s="1"/>
  <c r="K17" i="80"/>
  <c r="K37" i="80" s="1"/>
  <c r="AD13" i="188"/>
  <c r="AD33" i="157"/>
  <c r="AD14" i="189"/>
  <c r="AD14" i="157"/>
  <c r="AD14" i="186"/>
  <c r="AD34" i="186" s="1"/>
  <c r="AD14" i="187" s="1"/>
  <c r="AY14" i="166"/>
  <c r="AY34" i="166" s="1"/>
  <c r="AY14" i="164"/>
  <c r="AY34" i="164" s="1"/>
  <c r="AY14" i="145"/>
  <c r="AY34" i="145" s="1"/>
  <c r="AY14" i="126"/>
  <c r="AY34" i="126" s="1"/>
  <c r="AY13" i="144" s="1"/>
  <c r="AY14" i="163"/>
  <c r="AY34" i="163" s="1"/>
  <c r="AY13" i="165" s="1"/>
  <c r="AY14" i="80"/>
  <c r="AY34" i="80" s="1"/>
  <c r="S19" i="166"/>
  <c r="S39" i="166" s="1"/>
  <c r="S19" i="163"/>
  <c r="S39" i="163" s="1"/>
  <c r="S18" i="165" s="1"/>
  <c r="S19" i="164"/>
  <c r="S39" i="164" s="1"/>
  <c r="S19" i="80"/>
  <c r="S39" i="80" s="1"/>
  <c r="S19" i="145"/>
  <c r="S39" i="145" s="1"/>
  <c r="S19" i="126"/>
  <c r="S39" i="126" s="1"/>
  <c r="S18" i="144" s="1"/>
  <c r="U22" i="166"/>
  <c r="U42" i="166" s="1"/>
  <c r="U22" i="164"/>
  <c r="U42" i="164" s="1"/>
  <c r="U22" i="145"/>
  <c r="U42" i="145" s="1"/>
  <c r="U22" i="163"/>
  <c r="U42" i="163" s="1"/>
  <c r="U21" i="165" s="1"/>
  <c r="U22" i="126"/>
  <c r="U42" i="126" s="1"/>
  <c r="U21" i="144" s="1"/>
  <c r="U22" i="80"/>
  <c r="U42" i="80" s="1"/>
  <c r="T11" i="166"/>
  <c r="T31" i="166" s="1"/>
  <c r="T11" i="163"/>
  <c r="T31" i="163" s="1"/>
  <c r="T10" i="165" s="1"/>
  <c r="T11" i="164"/>
  <c r="T31" i="164" s="1"/>
  <c r="T11" i="145"/>
  <c r="T31" i="145" s="1"/>
  <c r="T11" i="126"/>
  <c r="T31" i="126" s="1"/>
  <c r="T10" i="144" s="1"/>
  <c r="T11" i="80"/>
  <c r="T31" i="80" s="1"/>
  <c r="C22" i="166"/>
  <c r="C42" i="166" s="1"/>
  <c r="C22" i="163"/>
  <c r="C42" i="163" s="1"/>
  <c r="C21" i="165" s="1"/>
  <c r="C22" i="164"/>
  <c r="C42" i="164" s="1"/>
  <c r="C22" i="80"/>
  <c r="C42" i="80" s="1"/>
  <c r="C22" i="145"/>
  <c r="C42" i="145" s="1"/>
  <c r="C22" i="126"/>
  <c r="C42" i="126" s="1"/>
  <c r="C21" i="144" s="1"/>
  <c r="S8" i="166"/>
  <c r="S28" i="166" s="1"/>
  <c r="S8" i="163"/>
  <c r="S28" i="163" s="1"/>
  <c r="S7" i="165" s="1"/>
  <c r="S8" i="164"/>
  <c r="S28" i="164" s="1"/>
  <c r="S8" i="145"/>
  <c r="S28" i="145" s="1"/>
  <c r="S8" i="126"/>
  <c r="S28" i="126" s="1"/>
  <c r="S7" i="144" s="1"/>
  <c r="S8" i="80"/>
  <c r="S28" i="80" s="1"/>
  <c r="U19" i="166"/>
  <c r="U39" i="166" s="1"/>
  <c r="U19" i="164"/>
  <c r="U39" i="164" s="1"/>
  <c r="U19" i="145"/>
  <c r="U39" i="145" s="1"/>
  <c r="U19" i="126"/>
  <c r="U39" i="126" s="1"/>
  <c r="U18" i="144" s="1"/>
  <c r="U19" i="80"/>
  <c r="U39" i="80" s="1"/>
  <c r="U19" i="163"/>
  <c r="U39" i="163" s="1"/>
  <c r="U18" i="165" s="1"/>
  <c r="T22" i="163"/>
  <c r="T42" i="163" s="1"/>
  <c r="T21" i="165" s="1"/>
  <c r="T22" i="166"/>
  <c r="T42" i="166" s="1"/>
  <c r="T22" i="145"/>
  <c r="T42" i="145" s="1"/>
  <c r="T22" i="126"/>
  <c r="T42" i="126" s="1"/>
  <c r="T21" i="144" s="1"/>
  <c r="T22" i="80"/>
  <c r="T42" i="80" s="1"/>
  <c r="T22" i="164"/>
  <c r="T42" i="164" s="1"/>
  <c r="C20" i="166"/>
  <c r="C40" i="166" s="1"/>
  <c r="C20" i="164"/>
  <c r="C40" i="164" s="1"/>
  <c r="C20" i="145"/>
  <c r="C40" i="145" s="1"/>
  <c r="C20" i="163"/>
  <c r="C40" i="163" s="1"/>
  <c r="C19" i="165" s="1"/>
  <c r="C20" i="126"/>
  <c r="C40" i="126" s="1"/>
  <c r="C19" i="144" s="1"/>
  <c r="C20" i="80"/>
  <c r="C40" i="80" s="1"/>
  <c r="U8" i="166"/>
  <c r="U28" i="166" s="1"/>
  <c r="U8" i="163"/>
  <c r="U28" i="163" s="1"/>
  <c r="U7" i="165" s="1"/>
  <c r="U8" i="80"/>
  <c r="U28" i="80" s="1"/>
  <c r="U8" i="164"/>
  <c r="U28" i="164" s="1"/>
  <c r="U8" i="145"/>
  <c r="U28" i="145" s="1"/>
  <c r="U8" i="126"/>
  <c r="U28" i="126" s="1"/>
  <c r="U7" i="144" s="1"/>
  <c r="AD11" i="189"/>
  <c r="AD11" i="186"/>
  <c r="AD31" i="186" s="1"/>
  <c r="AD11" i="187" s="1"/>
  <c r="AD11" i="157"/>
  <c r="AY11" i="166"/>
  <c r="AY31" i="166" s="1"/>
  <c r="AY11" i="163"/>
  <c r="AY31" i="163" s="1"/>
  <c r="AY10" i="165" s="1"/>
  <c r="AY11" i="164"/>
  <c r="AY31" i="164" s="1"/>
  <c r="AY11" i="145"/>
  <c r="AY31" i="145" s="1"/>
  <c r="AY11" i="126"/>
  <c r="AY31" i="126" s="1"/>
  <c r="AY10" i="144" s="1"/>
  <c r="AY11" i="80"/>
  <c r="AY31" i="80" s="1"/>
  <c r="AD22" i="189"/>
  <c r="AD22" i="186"/>
  <c r="AD42" i="186" s="1"/>
  <c r="AD22" i="187" s="1"/>
  <c r="AD22" i="157"/>
  <c r="AY22" i="166"/>
  <c r="AY42" i="166" s="1"/>
  <c r="AY22" i="163"/>
  <c r="AY42" i="163" s="1"/>
  <c r="AY21" i="165" s="1"/>
  <c r="AY22" i="80"/>
  <c r="AY42" i="80" s="1"/>
  <c r="AY22" i="145"/>
  <c r="AY42" i="145" s="1"/>
  <c r="AY22" i="126"/>
  <c r="AY42" i="126" s="1"/>
  <c r="AY21" i="144" s="1"/>
  <c r="AY22" i="164"/>
  <c r="AY42" i="164" s="1"/>
  <c r="AD19" i="188"/>
  <c r="AD39" i="157"/>
  <c r="AD30" i="157"/>
  <c r="AD10" i="188"/>
  <c r="M9" i="180"/>
  <c r="M11" i="180"/>
  <c r="M20" i="180"/>
  <c r="M14" i="180"/>
  <c r="M11" i="100"/>
  <c r="AY16" i="54"/>
  <c r="M20" i="100"/>
  <c r="M14" i="100"/>
  <c r="M9" i="100"/>
  <c r="M8" i="179"/>
  <c r="M8" i="178"/>
  <c r="M29" i="100"/>
  <c r="M8" i="177"/>
  <c r="T16" i="54"/>
  <c r="C16" i="54"/>
  <c r="B16" i="54"/>
  <c r="S11" i="54"/>
  <c r="U11" i="54"/>
  <c r="S20" i="54"/>
  <c r="U20" i="54"/>
  <c r="U14" i="54"/>
  <c r="S22" i="54"/>
  <c r="S14" i="54"/>
  <c r="E13" i="54"/>
  <c r="E10" i="54"/>
  <c r="E19" i="54"/>
  <c r="E8" i="54"/>
  <c r="E13" i="166" l="1"/>
  <c r="E33" i="166" s="1"/>
  <c r="E13" i="164"/>
  <c r="E33" i="164" s="1"/>
  <c r="E13" i="163"/>
  <c r="E33" i="163" s="1"/>
  <c r="E12" i="165" s="1"/>
  <c r="E13" i="145"/>
  <c r="E33" i="145" s="1"/>
  <c r="E13" i="126"/>
  <c r="E33" i="126" s="1"/>
  <c r="E12" i="144" s="1"/>
  <c r="E13" i="80"/>
  <c r="E33" i="80" s="1"/>
  <c r="E8" i="166"/>
  <c r="E28" i="166" s="1"/>
  <c r="E8" i="163"/>
  <c r="E28" i="163" s="1"/>
  <c r="E7" i="165" s="1"/>
  <c r="E8" i="80"/>
  <c r="E28" i="80" s="1"/>
  <c r="E8" i="145"/>
  <c r="E28" i="145" s="1"/>
  <c r="E8" i="164"/>
  <c r="E28" i="164" s="1"/>
  <c r="E8" i="126"/>
  <c r="E28" i="126" s="1"/>
  <c r="E7" i="144" s="1"/>
  <c r="AD16" i="189"/>
  <c r="AD16" i="186"/>
  <c r="AD36" i="186" s="1"/>
  <c r="AD16" i="187" s="1"/>
  <c r="AD16" i="157"/>
  <c r="AY16" i="166"/>
  <c r="AY36" i="166" s="1"/>
  <c r="AY16" i="163"/>
  <c r="AY36" i="163" s="1"/>
  <c r="AY15" i="165" s="1"/>
  <c r="AY16" i="164"/>
  <c r="AY36" i="164" s="1"/>
  <c r="AY16" i="80"/>
  <c r="AY36" i="80" s="1"/>
  <c r="AY16" i="145"/>
  <c r="AY36" i="145" s="1"/>
  <c r="AY16" i="126"/>
  <c r="AY36" i="126" s="1"/>
  <c r="AY15" i="144" s="1"/>
  <c r="AD42" i="157"/>
  <c r="AD22" i="188"/>
  <c r="S22" i="166"/>
  <c r="S42" i="166" s="1"/>
  <c r="S22" i="163"/>
  <c r="S42" i="163" s="1"/>
  <c r="S21" i="165" s="1"/>
  <c r="S22" i="80"/>
  <c r="S42" i="80" s="1"/>
  <c r="S22" i="145"/>
  <c r="S42" i="145" s="1"/>
  <c r="S22" i="126"/>
  <c r="S42" i="126" s="1"/>
  <c r="S21" i="144" s="1"/>
  <c r="S22" i="164"/>
  <c r="S42" i="164" s="1"/>
  <c r="S11" i="166"/>
  <c r="S31" i="166" s="1"/>
  <c r="S11" i="164"/>
  <c r="S31" i="164" s="1"/>
  <c r="S11" i="163"/>
  <c r="S31" i="163" s="1"/>
  <c r="S10" i="165" s="1"/>
  <c r="S11" i="145"/>
  <c r="S31" i="145" s="1"/>
  <c r="S11" i="126"/>
  <c r="S31" i="126" s="1"/>
  <c r="S10" i="144" s="1"/>
  <c r="S11" i="80"/>
  <c r="S31" i="80" s="1"/>
  <c r="U14" i="166"/>
  <c r="U34" i="166" s="1"/>
  <c r="U14" i="163"/>
  <c r="U34" i="163" s="1"/>
  <c r="U13" i="165" s="1"/>
  <c r="U14" i="80"/>
  <c r="U34" i="80" s="1"/>
  <c r="U14" i="164"/>
  <c r="U34" i="164" s="1"/>
  <c r="U14" i="126"/>
  <c r="U34" i="126" s="1"/>
  <c r="U13" i="144" s="1"/>
  <c r="U14" i="145"/>
  <c r="U34" i="145" s="1"/>
  <c r="S20" i="166"/>
  <c r="S40" i="166" s="1"/>
  <c r="S20" i="164"/>
  <c r="S40" i="164" s="1"/>
  <c r="S20" i="145"/>
  <c r="S40" i="145" s="1"/>
  <c r="S20" i="163"/>
  <c r="S40" i="163" s="1"/>
  <c r="S19" i="165" s="1"/>
  <c r="S20" i="126"/>
  <c r="S40" i="126" s="1"/>
  <c r="S19" i="144" s="1"/>
  <c r="S20" i="80"/>
  <c r="S40" i="80" s="1"/>
  <c r="T16" i="166"/>
  <c r="T36" i="166" s="1"/>
  <c r="T16" i="164"/>
  <c r="T36" i="164" s="1"/>
  <c r="T16" i="163"/>
  <c r="T36" i="163" s="1"/>
  <c r="T15" i="165" s="1"/>
  <c r="T16" i="126"/>
  <c r="T36" i="126" s="1"/>
  <c r="T15" i="144" s="1"/>
  <c r="T16" i="145"/>
  <c r="T36" i="145" s="1"/>
  <c r="T16" i="80"/>
  <c r="T36" i="80" s="1"/>
  <c r="E19" i="166"/>
  <c r="E39" i="166" s="1"/>
  <c r="E19" i="164"/>
  <c r="E39" i="164" s="1"/>
  <c r="E19" i="145"/>
  <c r="E39" i="145" s="1"/>
  <c r="E19" i="163"/>
  <c r="E39" i="163" s="1"/>
  <c r="E18" i="165" s="1"/>
  <c r="E19" i="126"/>
  <c r="E39" i="126" s="1"/>
  <c r="E18" i="144" s="1"/>
  <c r="E19" i="80"/>
  <c r="E39" i="80" s="1"/>
  <c r="U11" i="166"/>
  <c r="U31" i="166" s="1"/>
  <c r="U11" i="163"/>
  <c r="U31" i="163" s="1"/>
  <c r="U10" i="165" s="1"/>
  <c r="U11" i="164"/>
  <c r="U31" i="164" s="1"/>
  <c r="U11" i="80"/>
  <c r="U31" i="80" s="1"/>
  <c r="U11" i="145"/>
  <c r="U31" i="145" s="1"/>
  <c r="U11" i="126"/>
  <c r="U31" i="126" s="1"/>
  <c r="U10" i="144" s="1"/>
  <c r="B16" i="163"/>
  <c r="B36" i="163" s="1"/>
  <c r="B15" i="165" s="1"/>
  <c r="B16" i="166"/>
  <c r="B36" i="166" s="1"/>
  <c r="B16" i="164"/>
  <c r="B36" i="164" s="1"/>
  <c r="B16" i="145"/>
  <c r="B36" i="145" s="1"/>
  <c r="B16" i="126"/>
  <c r="B36" i="126" s="1"/>
  <c r="B15" i="144" s="1"/>
  <c r="B16" i="80"/>
  <c r="B36" i="80" s="1"/>
  <c r="E10" i="166"/>
  <c r="E30" i="166" s="1"/>
  <c r="E10" i="163"/>
  <c r="E30" i="163" s="1"/>
  <c r="E9" i="165" s="1"/>
  <c r="E10" i="164"/>
  <c r="E30" i="164" s="1"/>
  <c r="E10" i="145"/>
  <c r="E30" i="145" s="1"/>
  <c r="E10" i="126"/>
  <c r="E30" i="126" s="1"/>
  <c r="E9" i="144" s="1"/>
  <c r="E10" i="80"/>
  <c r="E30" i="80" s="1"/>
  <c r="S14" i="166"/>
  <c r="S34" i="166" s="1"/>
  <c r="S14" i="164"/>
  <c r="S34" i="164" s="1"/>
  <c r="S14" i="145"/>
  <c r="S34" i="145" s="1"/>
  <c r="S14" i="163"/>
  <c r="S34" i="163" s="1"/>
  <c r="S13" i="165" s="1"/>
  <c r="S14" i="126"/>
  <c r="S34" i="126" s="1"/>
  <c r="S13" i="144" s="1"/>
  <c r="S14" i="80"/>
  <c r="S34" i="80" s="1"/>
  <c r="U20" i="166"/>
  <c r="U40" i="166" s="1"/>
  <c r="U20" i="163"/>
  <c r="U40" i="163" s="1"/>
  <c r="U19" i="165" s="1"/>
  <c r="U20" i="164"/>
  <c r="U40" i="164" s="1"/>
  <c r="U20" i="80"/>
  <c r="U40" i="80" s="1"/>
  <c r="U20" i="145"/>
  <c r="U40" i="145" s="1"/>
  <c r="U20" i="126"/>
  <c r="U40" i="126" s="1"/>
  <c r="U19" i="144" s="1"/>
  <c r="C16" i="166"/>
  <c r="C36" i="166" s="1"/>
  <c r="C16" i="163"/>
  <c r="C36" i="163" s="1"/>
  <c r="C15" i="165" s="1"/>
  <c r="C16" i="164"/>
  <c r="C36" i="164" s="1"/>
  <c r="C16" i="80"/>
  <c r="C36" i="80" s="1"/>
  <c r="C16" i="145"/>
  <c r="C36" i="145" s="1"/>
  <c r="C16" i="126"/>
  <c r="C36" i="126" s="1"/>
  <c r="C15" i="144" s="1"/>
  <c r="AD11" i="188"/>
  <c r="AD31" i="157"/>
  <c r="AD14" i="188"/>
  <c r="AD34" i="157"/>
  <c r="AD20" i="188"/>
  <c r="AD40" i="157"/>
  <c r="M21" i="180"/>
  <c r="M12" i="180"/>
  <c r="M23" i="180"/>
  <c r="M15" i="180"/>
  <c r="M23" i="100"/>
  <c r="M15" i="100"/>
  <c r="C17" i="54"/>
  <c r="M12" i="100"/>
  <c r="B17" i="54"/>
  <c r="M9" i="179"/>
  <c r="M9" i="178"/>
  <c r="M9" i="177"/>
  <c r="M30" i="100"/>
  <c r="AY17" i="54"/>
  <c r="M21" i="100"/>
  <c r="T17" i="54"/>
  <c r="M14" i="179"/>
  <c r="M14" i="178"/>
  <c r="M35" i="100"/>
  <c r="M14" i="177"/>
  <c r="M20" i="179"/>
  <c r="M20" i="178"/>
  <c r="M20" i="177"/>
  <c r="M41" i="100"/>
  <c r="M11" i="178"/>
  <c r="M32" i="100"/>
  <c r="M11" i="177"/>
  <c r="M11" i="179"/>
  <c r="U16" i="54"/>
  <c r="S16" i="54"/>
  <c r="E22" i="54"/>
  <c r="E20" i="54"/>
  <c r="E11" i="54"/>
  <c r="E14" i="54"/>
  <c r="AD36" i="157" l="1"/>
  <c r="AD16" i="188"/>
  <c r="T17" i="163"/>
  <c r="T37" i="163" s="1"/>
  <c r="T16" i="165" s="1"/>
  <c r="T17" i="166"/>
  <c r="T37" i="166" s="1"/>
  <c r="T17" i="145"/>
  <c r="T37" i="145" s="1"/>
  <c r="T17" i="126"/>
  <c r="T37" i="126" s="1"/>
  <c r="T16" i="144" s="1"/>
  <c r="T17" i="164"/>
  <c r="T37" i="164" s="1"/>
  <c r="T17" i="80"/>
  <c r="T37" i="80" s="1"/>
  <c r="E22" i="164"/>
  <c r="E42" i="164" s="1"/>
  <c r="E22" i="166"/>
  <c r="E42" i="166" s="1"/>
  <c r="E22" i="145"/>
  <c r="E42" i="145" s="1"/>
  <c r="E22" i="163"/>
  <c r="E42" i="163" s="1"/>
  <c r="E21" i="165" s="1"/>
  <c r="E22" i="126"/>
  <c r="E42" i="126" s="1"/>
  <c r="E21" i="144" s="1"/>
  <c r="E22" i="80"/>
  <c r="E42" i="80" s="1"/>
  <c r="E20" i="166"/>
  <c r="E40" i="166" s="1"/>
  <c r="E20" i="163"/>
  <c r="E40" i="163" s="1"/>
  <c r="E19" i="165" s="1"/>
  <c r="E20" i="164"/>
  <c r="E40" i="164" s="1"/>
  <c r="E20" i="80"/>
  <c r="E40" i="80" s="1"/>
  <c r="E20" i="145"/>
  <c r="E40" i="145" s="1"/>
  <c r="E20" i="126"/>
  <c r="E40" i="126" s="1"/>
  <c r="E19" i="144" s="1"/>
  <c r="C17" i="166"/>
  <c r="C37" i="166" s="1"/>
  <c r="C17" i="164"/>
  <c r="C37" i="164" s="1"/>
  <c r="C17" i="145"/>
  <c r="C37" i="145" s="1"/>
  <c r="C17" i="163"/>
  <c r="C37" i="163" s="1"/>
  <c r="C16" i="165" s="1"/>
  <c r="C17" i="126"/>
  <c r="C37" i="126" s="1"/>
  <c r="C16" i="144" s="1"/>
  <c r="C17" i="80"/>
  <c r="C37" i="80" s="1"/>
  <c r="B17" i="166"/>
  <c r="B37" i="166" s="1"/>
  <c r="B17" i="164"/>
  <c r="B37" i="164" s="1"/>
  <c r="B17" i="163"/>
  <c r="B37" i="163" s="1"/>
  <c r="B16" i="165" s="1"/>
  <c r="B17" i="145"/>
  <c r="B37" i="145" s="1"/>
  <c r="B17" i="80"/>
  <c r="B37" i="80" s="1"/>
  <c r="B17" i="126"/>
  <c r="B37" i="126" s="1"/>
  <c r="B16" i="144" s="1"/>
  <c r="E14" i="163"/>
  <c r="E34" i="163" s="1"/>
  <c r="E13" i="165" s="1"/>
  <c r="E14" i="166"/>
  <c r="E34" i="166" s="1"/>
  <c r="E14" i="80"/>
  <c r="E34" i="80" s="1"/>
  <c r="E14" i="164"/>
  <c r="E34" i="164" s="1"/>
  <c r="E14" i="145"/>
  <c r="E34" i="145" s="1"/>
  <c r="E14" i="126"/>
  <c r="E34" i="126" s="1"/>
  <c r="E13" i="144" s="1"/>
  <c r="S16" i="166"/>
  <c r="S36" i="166" s="1"/>
  <c r="S16" i="163"/>
  <c r="S36" i="163" s="1"/>
  <c r="S15" i="165" s="1"/>
  <c r="S16" i="164"/>
  <c r="S36" i="164" s="1"/>
  <c r="S16" i="80"/>
  <c r="S36" i="80" s="1"/>
  <c r="S16" i="145"/>
  <c r="S36" i="145" s="1"/>
  <c r="S16" i="126"/>
  <c r="S36" i="126" s="1"/>
  <c r="S15" i="144" s="1"/>
  <c r="E11" i="166"/>
  <c r="E31" i="166" s="1"/>
  <c r="E11" i="163"/>
  <c r="E31" i="163" s="1"/>
  <c r="E10" i="165" s="1"/>
  <c r="E11" i="164"/>
  <c r="E31" i="164" s="1"/>
  <c r="E11" i="80"/>
  <c r="E31" i="80" s="1"/>
  <c r="E11" i="145"/>
  <c r="E31" i="145" s="1"/>
  <c r="E11" i="126"/>
  <c r="E31" i="126" s="1"/>
  <c r="E10" i="144" s="1"/>
  <c r="U16" i="166"/>
  <c r="U36" i="166" s="1"/>
  <c r="U16" i="164"/>
  <c r="U36" i="164" s="1"/>
  <c r="U16" i="145"/>
  <c r="U36" i="145" s="1"/>
  <c r="U16" i="163"/>
  <c r="U36" i="163" s="1"/>
  <c r="U15" i="165" s="1"/>
  <c r="U16" i="126"/>
  <c r="U36" i="126" s="1"/>
  <c r="U15" i="144" s="1"/>
  <c r="U16" i="80"/>
  <c r="U36" i="80" s="1"/>
  <c r="AD17" i="189"/>
  <c r="AD17" i="186"/>
  <c r="AD37" i="186" s="1"/>
  <c r="AD17" i="187" s="1"/>
  <c r="AD17" i="157"/>
  <c r="AY17" i="166"/>
  <c r="AY37" i="166" s="1"/>
  <c r="AY17" i="164"/>
  <c r="AY37" i="164" s="1"/>
  <c r="AY17" i="145"/>
  <c r="AY37" i="145" s="1"/>
  <c r="AY17" i="126"/>
  <c r="AY37" i="126" s="1"/>
  <c r="AY16" i="144" s="1"/>
  <c r="AY17" i="163"/>
  <c r="AY37" i="163" s="1"/>
  <c r="AY16" i="165" s="1"/>
  <c r="AY17" i="80"/>
  <c r="AY37" i="80" s="1"/>
  <c r="M17" i="180"/>
  <c r="M17" i="100"/>
  <c r="M33" i="100"/>
  <c r="M12" i="179"/>
  <c r="M12" i="178"/>
  <c r="M12" i="177"/>
  <c r="M23" i="178"/>
  <c r="M23" i="179"/>
  <c r="M44" i="100"/>
  <c r="M23" i="177"/>
  <c r="M21" i="179"/>
  <c r="M21" i="178"/>
  <c r="M42" i="100"/>
  <c r="M21" i="177"/>
  <c r="M15" i="179"/>
  <c r="M15" i="178"/>
  <c r="M15" i="177"/>
  <c r="M36" i="100"/>
  <c r="S17" i="54"/>
  <c r="U17" i="54"/>
  <c r="E16" i="54"/>
  <c r="AG7" i="189" l="1"/>
  <c r="AG7" i="157"/>
  <c r="AG7" i="186"/>
  <c r="AG27" i="186" s="1"/>
  <c r="AG7" i="187" s="1"/>
  <c r="BB7" i="163"/>
  <c r="BB27" i="163" s="1"/>
  <c r="BB6" i="165" s="1"/>
  <c r="BB7" i="166"/>
  <c r="BB27" i="166" s="1"/>
  <c r="BB7" i="164"/>
  <c r="BB27" i="164" s="1"/>
  <c r="BB7" i="145"/>
  <c r="BB27" i="145" s="1"/>
  <c r="BB7" i="126"/>
  <c r="BB27" i="126" s="1"/>
  <c r="BB6" i="144" s="1"/>
  <c r="BB7" i="80"/>
  <c r="BB27" i="80" s="1"/>
  <c r="AF7" i="189"/>
  <c r="AF7" i="186"/>
  <c r="AF27" i="186" s="1"/>
  <c r="AF7" i="187" s="1"/>
  <c r="AF7" i="157"/>
  <c r="BA7" i="166"/>
  <c r="BA27" i="166" s="1"/>
  <c r="BA7" i="163"/>
  <c r="BA27" i="163" s="1"/>
  <c r="BA6" i="165" s="1"/>
  <c r="BA7" i="164"/>
  <c r="BA27" i="164" s="1"/>
  <c r="BA7" i="145"/>
  <c r="BA27" i="145" s="1"/>
  <c r="BA7" i="126"/>
  <c r="BA27" i="126" s="1"/>
  <c r="BA6" i="144" s="1"/>
  <c r="BA7" i="80"/>
  <c r="BA27" i="80" s="1"/>
  <c r="E16" i="166"/>
  <c r="E36" i="166" s="1"/>
  <c r="E16" i="164"/>
  <c r="E36" i="164" s="1"/>
  <c r="E16" i="145"/>
  <c r="E36" i="145" s="1"/>
  <c r="E16" i="126"/>
  <c r="E36" i="126" s="1"/>
  <c r="E15" i="144" s="1"/>
  <c r="E16" i="80"/>
  <c r="E36" i="80" s="1"/>
  <c r="E16" i="163"/>
  <c r="E36" i="163" s="1"/>
  <c r="E15" i="165" s="1"/>
  <c r="AE7" i="189"/>
  <c r="AE7" i="186"/>
  <c r="AE27" i="186" s="1"/>
  <c r="AE7" i="187" s="1"/>
  <c r="AE7" i="157"/>
  <c r="AZ7" i="166"/>
  <c r="AZ27" i="166" s="1"/>
  <c r="AZ7" i="163"/>
  <c r="AZ27" i="163" s="1"/>
  <c r="AZ6" i="165" s="1"/>
  <c r="AZ7" i="164"/>
  <c r="AZ27" i="164" s="1"/>
  <c r="AZ7" i="145"/>
  <c r="AZ27" i="145" s="1"/>
  <c r="AZ7" i="80"/>
  <c r="AZ27" i="80" s="1"/>
  <c r="AZ7" i="126"/>
  <c r="AZ27" i="126" s="1"/>
  <c r="AZ6" i="144" s="1"/>
  <c r="U17" i="163"/>
  <c r="U37" i="163" s="1"/>
  <c r="U16" i="165" s="1"/>
  <c r="U17" i="166"/>
  <c r="U37" i="166" s="1"/>
  <c r="U17" i="164"/>
  <c r="U37" i="164" s="1"/>
  <c r="U17" i="80"/>
  <c r="U37" i="80" s="1"/>
  <c r="U17" i="145"/>
  <c r="U37" i="145" s="1"/>
  <c r="U17" i="126"/>
  <c r="U37" i="126" s="1"/>
  <c r="U16" i="144" s="1"/>
  <c r="AD17" i="188"/>
  <c r="AD37" i="157"/>
  <c r="D7" i="166"/>
  <c r="D27" i="166" s="1"/>
  <c r="D7" i="163"/>
  <c r="D27" i="163" s="1"/>
  <c r="D6" i="165" s="1"/>
  <c r="D7" i="164"/>
  <c r="D27" i="164" s="1"/>
  <c r="D7" i="145"/>
  <c r="D27" i="145" s="1"/>
  <c r="D7" i="80"/>
  <c r="D27" i="80" s="1"/>
  <c r="D7" i="126"/>
  <c r="D27" i="126" s="1"/>
  <c r="D6" i="144" s="1"/>
  <c r="S17" i="166"/>
  <c r="S37" i="166" s="1"/>
  <c r="S17" i="164"/>
  <c r="S37" i="164" s="1"/>
  <c r="S17" i="145"/>
  <c r="S37" i="145" s="1"/>
  <c r="S17" i="126"/>
  <c r="S37" i="126" s="1"/>
  <c r="S16" i="144" s="1"/>
  <c r="S17" i="80"/>
  <c r="S37" i="80" s="1"/>
  <c r="S17" i="163"/>
  <c r="S37" i="163" s="1"/>
  <c r="S16" i="165" s="1"/>
  <c r="M18" i="180"/>
  <c r="M17" i="178"/>
  <c r="M17" i="179"/>
  <c r="M17" i="177"/>
  <c r="M38" i="100"/>
  <c r="M18" i="100"/>
  <c r="E17" i="54"/>
  <c r="D8" i="54"/>
  <c r="BB8" i="54"/>
  <c r="BA13" i="54"/>
  <c r="AZ8" i="54"/>
  <c r="AZ19" i="54"/>
  <c r="AZ13" i="54"/>
  <c r="AZ10" i="54"/>
  <c r="BB10" i="54"/>
  <c r="BA8" i="54"/>
  <c r="BA10" i="54"/>
  <c r="BB19" i="54"/>
  <c r="BB13" i="54"/>
  <c r="BA19" i="54"/>
  <c r="D13" i="54"/>
  <c r="D19" i="54"/>
  <c r="D10" i="54"/>
  <c r="D13" i="166" l="1"/>
  <c r="D33" i="166" s="1"/>
  <c r="D13" i="164"/>
  <c r="D33" i="164" s="1"/>
  <c r="D13" i="163"/>
  <c r="D33" i="163" s="1"/>
  <c r="D12" i="165" s="1"/>
  <c r="D13" i="145"/>
  <c r="D33" i="145" s="1"/>
  <c r="D13" i="80"/>
  <c r="D33" i="80" s="1"/>
  <c r="D13" i="126"/>
  <c r="D33" i="126" s="1"/>
  <c r="D12" i="144" s="1"/>
  <c r="AE13" i="189"/>
  <c r="AE13" i="186"/>
  <c r="AE33" i="186" s="1"/>
  <c r="AE13" i="187" s="1"/>
  <c r="AE13" i="157"/>
  <c r="AZ13" i="164"/>
  <c r="AZ33" i="164" s="1"/>
  <c r="AZ13" i="163"/>
  <c r="AZ33" i="163" s="1"/>
  <c r="AZ12" i="165" s="1"/>
  <c r="AZ13" i="166"/>
  <c r="AZ33" i="166" s="1"/>
  <c r="AZ13" i="145"/>
  <c r="AZ33" i="145" s="1"/>
  <c r="AZ13" i="80"/>
  <c r="AZ33" i="80" s="1"/>
  <c r="AZ13" i="126"/>
  <c r="AZ33" i="126" s="1"/>
  <c r="AZ12" i="144" s="1"/>
  <c r="AF8" i="189"/>
  <c r="AF8" i="186"/>
  <c r="AF28" i="186" s="1"/>
  <c r="AF8" i="187" s="1"/>
  <c r="AF8" i="157"/>
  <c r="BA8" i="166"/>
  <c r="BA28" i="166" s="1"/>
  <c r="BA8" i="163"/>
  <c r="BA28" i="163" s="1"/>
  <c r="BA7" i="165" s="1"/>
  <c r="BA8" i="80"/>
  <c r="BA28" i="80" s="1"/>
  <c r="BA8" i="164"/>
  <c r="BA28" i="164" s="1"/>
  <c r="BA8" i="145"/>
  <c r="BA28" i="145" s="1"/>
  <c r="BA8" i="126"/>
  <c r="BA28" i="126" s="1"/>
  <c r="BA7" i="144" s="1"/>
  <c r="D8" i="163"/>
  <c r="D28" i="163" s="1"/>
  <c r="D7" i="165" s="1"/>
  <c r="D8" i="166"/>
  <c r="D28" i="166" s="1"/>
  <c r="D8" i="145"/>
  <c r="D28" i="145" s="1"/>
  <c r="D8" i="126"/>
  <c r="D28" i="126" s="1"/>
  <c r="D7" i="144" s="1"/>
  <c r="D8" i="164"/>
  <c r="D28" i="164" s="1"/>
  <c r="D8" i="80"/>
  <c r="D28" i="80" s="1"/>
  <c r="AF10" i="189"/>
  <c r="AF10" i="186"/>
  <c r="AF30" i="186" s="1"/>
  <c r="AF10" i="187" s="1"/>
  <c r="AF10" i="157"/>
  <c r="BA10" i="166"/>
  <c r="BA30" i="166" s="1"/>
  <c r="BA10" i="164"/>
  <c r="BA30" i="164" s="1"/>
  <c r="BA10" i="163"/>
  <c r="BA30" i="163" s="1"/>
  <c r="BA9" i="165" s="1"/>
  <c r="BA10" i="145"/>
  <c r="BA30" i="145" s="1"/>
  <c r="BA10" i="126"/>
  <c r="BA30" i="126" s="1"/>
  <c r="BA9" i="144" s="1"/>
  <c r="BA10" i="80"/>
  <c r="BA30" i="80" s="1"/>
  <c r="AF19" i="189"/>
  <c r="AF19" i="186"/>
  <c r="AF39" i="186" s="1"/>
  <c r="AF19" i="187" s="1"/>
  <c r="AF19" i="157"/>
  <c r="BA19" i="166"/>
  <c r="BA39" i="166" s="1"/>
  <c r="BA19" i="164"/>
  <c r="BA39" i="164" s="1"/>
  <c r="BA19" i="145"/>
  <c r="BA39" i="145" s="1"/>
  <c r="BA19" i="126"/>
  <c r="BA39" i="126" s="1"/>
  <c r="BA18" i="144" s="1"/>
  <c r="BA19" i="163"/>
  <c r="BA39" i="163" s="1"/>
  <c r="BA18" i="165" s="1"/>
  <c r="BA19" i="80"/>
  <c r="BA39" i="80" s="1"/>
  <c r="AE19" i="189"/>
  <c r="AE19" i="186"/>
  <c r="AE39" i="186" s="1"/>
  <c r="AE19" i="187" s="1"/>
  <c r="AE19" i="157"/>
  <c r="AZ19" i="166"/>
  <c r="AZ39" i="166" s="1"/>
  <c r="AZ19" i="163"/>
  <c r="AZ39" i="163" s="1"/>
  <c r="AZ18" i="165" s="1"/>
  <c r="AZ19" i="164"/>
  <c r="AZ39" i="164" s="1"/>
  <c r="AZ19" i="145"/>
  <c r="AZ39" i="145" s="1"/>
  <c r="AZ19" i="80"/>
  <c r="AZ39" i="80" s="1"/>
  <c r="AZ19" i="126"/>
  <c r="AZ39" i="126" s="1"/>
  <c r="AZ18" i="144" s="1"/>
  <c r="D10" i="166"/>
  <c r="D30" i="166" s="1"/>
  <c r="D10" i="164"/>
  <c r="D30" i="164" s="1"/>
  <c r="D10" i="163"/>
  <c r="D30" i="163" s="1"/>
  <c r="D9" i="165" s="1"/>
  <c r="D10" i="145"/>
  <c r="D30" i="145" s="1"/>
  <c r="D10" i="126"/>
  <c r="D30" i="126" s="1"/>
  <c r="D9" i="144" s="1"/>
  <c r="D10" i="80"/>
  <c r="D30" i="80" s="1"/>
  <c r="AG13" i="189"/>
  <c r="AG13" i="186"/>
  <c r="AG33" i="186" s="1"/>
  <c r="AG13" i="187" s="1"/>
  <c r="AG13" i="157"/>
  <c r="BB13" i="166"/>
  <c r="BB33" i="166" s="1"/>
  <c r="BB13" i="163"/>
  <c r="BB33" i="163" s="1"/>
  <c r="BB12" i="165" s="1"/>
  <c r="BB13" i="164"/>
  <c r="BB33" i="164" s="1"/>
  <c r="BB13" i="145"/>
  <c r="BB33" i="145" s="1"/>
  <c r="BB13" i="126"/>
  <c r="BB33" i="126" s="1"/>
  <c r="BB12" i="144" s="1"/>
  <c r="BB13" i="80"/>
  <c r="BB33" i="80" s="1"/>
  <c r="AG10" i="189"/>
  <c r="AG10" i="186"/>
  <c r="AG30" i="186" s="1"/>
  <c r="AG10" i="187" s="1"/>
  <c r="AG10" i="157"/>
  <c r="BB10" i="163"/>
  <c r="BB30" i="163" s="1"/>
  <c r="BB9" i="165" s="1"/>
  <c r="BB10" i="166"/>
  <c r="BB30" i="166" s="1"/>
  <c r="BB10" i="145"/>
  <c r="BB30" i="145" s="1"/>
  <c r="BB10" i="126"/>
  <c r="BB30" i="126" s="1"/>
  <c r="BB9" i="144" s="1"/>
  <c r="BB10" i="164"/>
  <c r="BB30" i="164" s="1"/>
  <c r="BB10" i="80"/>
  <c r="BB30" i="80" s="1"/>
  <c r="AE8" i="189"/>
  <c r="AE8" i="186"/>
  <c r="AE28" i="186" s="1"/>
  <c r="AE8" i="187" s="1"/>
  <c r="AE8" i="157"/>
  <c r="AZ8" i="163"/>
  <c r="AZ28" i="163" s="1"/>
  <c r="AZ7" i="165" s="1"/>
  <c r="AZ8" i="166"/>
  <c r="AZ28" i="166" s="1"/>
  <c r="AZ8" i="145"/>
  <c r="AZ28" i="145" s="1"/>
  <c r="AZ8" i="126"/>
  <c r="AZ28" i="126" s="1"/>
  <c r="AZ7" i="144" s="1"/>
  <c r="AZ8" i="164"/>
  <c r="AZ28" i="164" s="1"/>
  <c r="AZ8" i="80"/>
  <c r="AZ28" i="80" s="1"/>
  <c r="E17" i="166"/>
  <c r="E37" i="166" s="1"/>
  <c r="E17" i="163"/>
  <c r="E37" i="163" s="1"/>
  <c r="E16" i="165" s="1"/>
  <c r="E17" i="164"/>
  <c r="E37" i="164" s="1"/>
  <c r="E17" i="80"/>
  <c r="E37" i="80" s="1"/>
  <c r="E17" i="145"/>
  <c r="E37" i="145" s="1"/>
  <c r="E17" i="126"/>
  <c r="E37" i="126" s="1"/>
  <c r="E16" i="144" s="1"/>
  <c r="AE7" i="188"/>
  <c r="AE27" i="157"/>
  <c r="AG7" i="188"/>
  <c r="AG27" i="157"/>
  <c r="AG8" i="189"/>
  <c r="AG8" i="186"/>
  <c r="AG28" i="186" s="1"/>
  <c r="AG8" i="187" s="1"/>
  <c r="BB8" i="166"/>
  <c r="BB28" i="166" s="1"/>
  <c r="AG8" i="157"/>
  <c r="BB8" i="163"/>
  <c r="BB28" i="163" s="1"/>
  <c r="BB7" i="165" s="1"/>
  <c r="BB8" i="164"/>
  <c r="BB28" i="164" s="1"/>
  <c r="BB8" i="145"/>
  <c r="BB28" i="145" s="1"/>
  <c r="BB8" i="80"/>
  <c r="BB28" i="80" s="1"/>
  <c r="BB8" i="126"/>
  <c r="BB28" i="126" s="1"/>
  <c r="BB7" i="144" s="1"/>
  <c r="D19" i="166"/>
  <c r="D39" i="166" s="1"/>
  <c r="D19" i="163"/>
  <c r="D39" i="163" s="1"/>
  <c r="D18" i="165" s="1"/>
  <c r="D19" i="145"/>
  <c r="D39" i="145" s="1"/>
  <c r="D19" i="80"/>
  <c r="D39" i="80" s="1"/>
  <c r="D19" i="164"/>
  <c r="D39" i="164" s="1"/>
  <c r="D19" i="126"/>
  <c r="D39" i="126" s="1"/>
  <c r="D18" i="144" s="1"/>
  <c r="AG19" i="189"/>
  <c r="AG19" i="157"/>
  <c r="AG19" i="186"/>
  <c r="AG39" i="186" s="1"/>
  <c r="AG19" i="187" s="1"/>
  <c r="BB19" i="166"/>
  <c r="BB39" i="166" s="1"/>
  <c r="BB19" i="163"/>
  <c r="BB39" i="163" s="1"/>
  <c r="BB18" i="165" s="1"/>
  <c r="BB19" i="145"/>
  <c r="BB39" i="145" s="1"/>
  <c r="BB19" i="126"/>
  <c r="BB39" i="126" s="1"/>
  <c r="BB18" i="144" s="1"/>
  <c r="BB19" i="164"/>
  <c r="BB39" i="164" s="1"/>
  <c r="BB19" i="80"/>
  <c r="BB39" i="80" s="1"/>
  <c r="AE10" i="189"/>
  <c r="AE10" i="186"/>
  <c r="AE30" i="186" s="1"/>
  <c r="AE10" i="187" s="1"/>
  <c r="AE10" i="157"/>
  <c r="AZ10" i="166"/>
  <c r="AZ30" i="166" s="1"/>
  <c r="AZ10" i="164"/>
  <c r="AZ30" i="164" s="1"/>
  <c r="AZ10" i="163"/>
  <c r="AZ30" i="163" s="1"/>
  <c r="AZ9" i="165" s="1"/>
  <c r="AZ10" i="145"/>
  <c r="AZ30" i="145" s="1"/>
  <c r="AZ10" i="126"/>
  <c r="AZ30" i="126" s="1"/>
  <c r="AZ9" i="144" s="1"/>
  <c r="AZ10" i="80"/>
  <c r="AZ30" i="80" s="1"/>
  <c r="AF13" i="189"/>
  <c r="AF13" i="186"/>
  <c r="AF33" i="186" s="1"/>
  <c r="AF13" i="187" s="1"/>
  <c r="AF13" i="157"/>
  <c r="BA13" i="166"/>
  <c r="BA33" i="166" s="1"/>
  <c r="BA13" i="164"/>
  <c r="BA33" i="164" s="1"/>
  <c r="BA13" i="163"/>
  <c r="BA33" i="163" s="1"/>
  <c r="BA12" i="165" s="1"/>
  <c r="BA13" i="145"/>
  <c r="BA33" i="145" s="1"/>
  <c r="BA13" i="126"/>
  <c r="BA33" i="126" s="1"/>
  <c r="BA12" i="144" s="1"/>
  <c r="BA13" i="80"/>
  <c r="BA33" i="80" s="1"/>
  <c r="AF27" i="157"/>
  <c r="AF7" i="188"/>
  <c r="M39" i="100"/>
  <c r="M18" i="179"/>
  <c r="M18" i="178"/>
  <c r="M18" i="177"/>
  <c r="D20" i="54"/>
  <c r="D22" i="54"/>
  <c r="D14" i="54"/>
  <c r="BA11" i="54"/>
  <c r="AZ14" i="54"/>
  <c r="AZ11" i="54"/>
  <c r="BA20" i="54"/>
  <c r="BA22" i="54"/>
  <c r="AZ20" i="54"/>
  <c r="AZ22" i="54"/>
  <c r="BA14" i="54"/>
  <c r="BB22" i="54"/>
  <c r="BB20" i="54"/>
  <c r="D11" i="54"/>
  <c r="BB14" i="54"/>
  <c r="BB11" i="54"/>
  <c r="N7" i="189" l="1"/>
  <c r="N7" i="157"/>
  <c r="N7" i="186"/>
  <c r="N27" i="186" s="1"/>
  <c r="N7" i="187" s="1"/>
  <c r="AI7" i="166"/>
  <c r="AI27" i="166" s="1"/>
  <c r="AI7" i="163"/>
  <c r="AI27" i="163" s="1"/>
  <c r="AI6" i="165" s="1"/>
  <c r="AI7" i="80"/>
  <c r="AI27" i="80" s="1"/>
  <c r="AI7" i="145"/>
  <c r="AI27" i="145" s="1"/>
  <c r="AI7" i="164"/>
  <c r="AI27" i="164" s="1"/>
  <c r="AI7" i="126"/>
  <c r="AI27" i="126" s="1"/>
  <c r="AI6" i="144" s="1"/>
  <c r="AG28" i="157"/>
  <c r="AG8" i="188"/>
  <c r="AE19" i="188"/>
  <c r="AE39" i="157"/>
  <c r="AG11" i="189"/>
  <c r="AG11" i="186"/>
  <c r="AG31" i="186" s="1"/>
  <c r="AG11" i="187" s="1"/>
  <c r="AG11" i="157"/>
  <c r="BB11" i="166"/>
  <c r="BB31" i="166" s="1"/>
  <c r="BB11" i="164"/>
  <c r="BB31" i="164" s="1"/>
  <c r="BB11" i="163"/>
  <c r="BB31" i="163" s="1"/>
  <c r="BB10" i="165" s="1"/>
  <c r="BB11" i="145"/>
  <c r="BB31" i="145" s="1"/>
  <c r="BB11" i="126"/>
  <c r="BB31" i="126" s="1"/>
  <c r="BB10" i="144" s="1"/>
  <c r="BB11" i="80"/>
  <c r="BB31" i="80" s="1"/>
  <c r="AG22" i="189"/>
  <c r="AG22" i="186"/>
  <c r="AG42" i="186" s="1"/>
  <c r="AG22" i="187" s="1"/>
  <c r="AG22" i="157"/>
  <c r="BB22" i="166"/>
  <c r="BB42" i="166" s="1"/>
  <c r="BB22" i="163"/>
  <c r="BB42" i="163" s="1"/>
  <c r="BB21" i="165" s="1"/>
  <c r="BB22" i="164"/>
  <c r="BB42" i="164" s="1"/>
  <c r="BB22" i="145"/>
  <c r="BB42" i="145" s="1"/>
  <c r="BB22" i="126"/>
  <c r="BB42" i="126" s="1"/>
  <c r="BB21" i="144" s="1"/>
  <c r="BB22" i="80"/>
  <c r="BB42" i="80" s="1"/>
  <c r="AF22" i="189"/>
  <c r="AF22" i="186"/>
  <c r="AF42" i="186" s="1"/>
  <c r="AF22" i="187" s="1"/>
  <c r="AF22" i="157"/>
  <c r="BA22" i="166"/>
  <c r="BA42" i="166" s="1"/>
  <c r="BA22" i="164"/>
  <c r="BA42" i="164" s="1"/>
  <c r="BA22" i="145"/>
  <c r="BA42" i="145" s="1"/>
  <c r="BA22" i="163"/>
  <c r="BA42" i="163" s="1"/>
  <c r="BA21" i="165" s="1"/>
  <c r="BA22" i="126"/>
  <c r="BA42" i="126" s="1"/>
  <c r="BA21" i="144" s="1"/>
  <c r="BA22" i="80"/>
  <c r="BA42" i="80" s="1"/>
  <c r="AF11" i="189"/>
  <c r="AF11" i="186"/>
  <c r="AF31" i="186" s="1"/>
  <c r="AF11" i="187" s="1"/>
  <c r="AF11" i="157"/>
  <c r="BA11" i="166"/>
  <c r="BA31" i="166" s="1"/>
  <c r="BA11" i="163"/>
  <c r="BA31" i="163" s="1"/>
  <c r="BA10" i="165" s="1"/>
  <c r="BA11" i="164"/>
  <c r="BA31" i="164" s="1"/>
  <c r="BA11" i="80"/>
  <c r="BA31" i="80" s="1"/>
  <c r="BA11" i="145"/>
  <c r="BA31" i="145" s="1"/>
  <c r="BA11" i="126"/>
  <c r="BA31" i="126" s="1"/>
  <c r="BA10" i="144" s="1"/>
  <c r="AF33" i="157"/>
  <c r="AF13" i="188"/>
  <c r="AG10" i="188"/>
  <c r="AG30" i="157"/>
  <c r="AF8" i="188"/>
  <c r="AF28" i="157"/>
  <c r="AG20" i="189"/>
  <c r="AG20" i="186"/>
  <c r="AG40" i="186" s="1"/>
  <c r="AG20" i="187" s="1"/>
  <c r="AG20" i="157"/>
  <c r="BB20" i="166"/>
  <c r="BB40" i="166" s="1"/>
  <c r="BB20" i="163"/>
  <c r="BB40" i="163" s="1"/>
  <c r="BB19" i="165" s="1"/>
  <c r="BB20" i="164"/>
  <c r="BB40" i="164" s="1"/>
  <c r="BB20" i="145"/>
  <c r="BB40" i="145" s="1"/>
  <c r="BB20" i="80"/>
  <c r="BB40" i="80" s="1"/>
  <c r="BB20" i="126"/>
  <c r="BB40" i="126" s="1"/>
  <c r="BB19" i="144" s="1"/>
  <c r="D20" i="166"/>
  <c r="D40" i="166" s="1"/>
  <c r="D20" i="163"/>
  <c r="D40" i="163" s="1"/>
  <c r="D19" i="165" s="1"/>
  <c r="D20" i="164"/>
  <c r="D40" i="164" s="1"/>
  <c r="D20" i="145"/>
  <c r="D40" i="145" s="1"/>
  <c r="D20" i="126"/>
  <c r="D40" i="126" s="1"/>
  <c r="D19" i="144" s="1"/>
  <c r="D20" i="80"/>
  <c r="D40" i="80" s="1"/>
  <c r="AF10" i="188"/>
  <c r="AF30" i="157"/>
  <c r="AG14" i="189"/>
  <c r="AG14" i="186"/>
  <c r="AG34" i="186" s="1"/>
  <c r="AG14" i="187" s="1"/>
  <c r="AG14" i="157"/>
  <c r="BB14" i="164"/>
  <c r="BB34" i="164" s="1"/>
  <c r="BB14" i="163"/>
  <c r="BB34" i="163" s="1"/>
  <c r="BB13" i="165" s="1"/>
  <c r="BB14" i="145"/>
  <c r="BB34" i="145" s="1"/>
  <c r="BB14" i="126"/>
  <c r="BB34" i="126" s="1"/>
  <c r="BB13" i="144" s="1"/>
  <c r="BB14" i="166"/>
  <c r="BB34" i="166" s="1"/>
  <c r="BB14" i="80"/>
  <c r="BB34" i="80" s="1"/>
  <c r="AF14" i="189"/>
  <c r="AF14" i="186"/>
  <c r="AF34" i="186" s="1"/>
  <c r="AF14" i="187" s="1"/>
  <c r="AF14" i="157"/>
  <c r="BA14" i="166"/>
  <c r="BA34" i="166" s="1"/>
  <c r="BA14" i="163"/>
  <c r="BA34" i="163" s="1"/>
  <c r="BA13" i="165" s="1"/>
  <c r="BA14" i="80"/>
  <c r="BA34" i="80" s="1"/>
  <c r="BA14" i="164"/>
  <c r="BA34" i="164" s="1"/>
  <c r="BA14" i="145"/>
  <c r="BA34" i="145" s="1"/>
  <c r="BA14" i="126"/>
  <c r="BA34" i="126" s="1"/>
  <c r="BA13" i="144" s="1"/>
  <c r="AF20" i="189"/>
  <c r="AF20" i="186"/>
  <c r="AF40" i="186" s="1"/>
  <c r="AF20" i="187" s="1"/>
  <c r="AF20" i="157"/>
  <c r="BA20" i="166"/>
  <c r="BA40" i="166" s="1"/>
  <c r="BA20" i="163"/>
  <c r="BA40" i="163" s="1"/>
  <c r="BA19" i="165" s="1"/>
  <c r="BA20" i="164"/>
  <c r="BA40" i="164" s="1"/>
  <c r="BA20" i="80"/>
  <c r="BA40" i="80" s="1"/>
  <c r="BA20" i="145"/>
  <c r="BA40" i="145" s="1"/>
  <c r="BA20" i="126"/>
  <c r="BA40" i="126" s="1"/>
  <c r="BA19" i="144" s="1"/>
  <c r="D14" i="163"/>
  <c r="D34" i="163" s="1"/>
  <c r="D13" i="165" s="1"/>
  <c r="D14" i="166"/>
  <c r="D34" i="166" s="1"/>
  <c r="D14" i="145"/>
  <c r="D34" i="145" s="1"/>
  <c r="D14" i="164"/>
  <c r="D34" i="164" s="1"/>
  <c r="D14" i="126"/>
  <c r="D34" i="126" s="1"/>
  <c r="D13" i="144" s="1"/>
  <c r="D14" i="80"/>
  <c r="D34" i="80" s="1"/>
  <c r="AG19" i="188"/>
  <c r="AG39" i="157"/>
  <c r="AF39" i="157"/>
  <c r="AF19" i="188"/>
  <c r="AE13" i="188"/>
  <c r="AE33" i="157"/>
  <c r="AE20" i="189"/>
  <c r="AE20" i="186"/>
  <c r="AE40" i="186" s="1"/>
  <c r="AE20" i="187" s="1"/>
  <c r="AE20" i="157"/>
  <c r="AZ20" i="163"/>
  <c r="AZ40" i="163" s="1"/>
  <c r="AZ19" i="165" s="1"/>
  <c r="AZ20" i="166"/>
  <c r="AZ40" i="166" s="1"/>
  <c r="AZ20" i="164"/>
  <c r="AZ40" i="164" s="1"/>
  <c r="AZ20" i="145"/>
  <c r="AZ40" i="145" s="1"/>
  <c r="AZ20" i="126"/>
  <c r="AZ40" i="126" s="1"/>
  <c r="AZ19" i="144" s="1"/>
  <c r="AZ20" i="80"/>
  <c r="AZ40" i="80" s="1"/>
  <c r="AE14" i="189"/>
  <c r="AE14" i="186"/>
  <c r="AE34" i="186" s="1"/>
  <c r="AE14" i="187" s="1"/>
  <c r="AZ14" i="163"/>
  <c r="AZ34" i="163" s="1"/>
  <c r="AZ13" i="165" s="1"/>
  <c r="AZ14" i="166"/>
  <c r="AZ34" i="166" s="1"/>
  <c r="AE14" i="157"/>
  <c r="AZ14" i="145"/>
  <c r="AZ34" i="145" s="1"/>
  <c r="AZ14" i="164"/>
  <c r="AZ34" i="164" s="1"/>
  <c r="AZ14" i="126"/>
  <c r="AZ34" i="126" s="1"/>
  <c r="AZ13" i="144" s="1"/>
  <c r="AZ14" i="80"/>
  <c r="AZ34" i="80" s="1"/>
  <c r="M7" i="166"/>
  <c r="M27" i="166" s="1"/>
  <c r="M7" i="164"/>
  <c r="M27" i="164" s="1"/>
  <c r="M7" i="145"/>
  <c r="M27" i="145" s="1"/>
  <c r="M7" i="163"/>
  <c r="M27" i="163" s="1"/>
  <c r="M6" i="165" s="1"/>
  <c r="M7" i="126"/>
  <c r="M27" i="126" s="1"/>
  <c r="M6" i="144" s="1"/>
  <c r="M7" i="80"/>
  <c r="M27" i="80" s="1"/>
  <c r="D11" i="166"/>
  <c r="D31" i="166" s="1"/>
  <c r="D11" i="163"/>
  <c r="D31" i="163" s="1"/>
  <c r="D10" i="165" s="1"/>
  <c r="D11" i="164"/>
  <c r="D31" i="164" s="1"/>
  <c r="D11" i="145"/>
  <c r="D31" i="145" s="1"/>
  <c r="D11" i="126"/>
  <c r="D31" i="126" s="1"/>
  <c r="D10" i="144" s="1"/>
  <c r="D11" i="80"/>
  <c r="D31" i="80" s="1"/>
  <c r="AE22" i="189"/>
  <c r="AE22" i="186"/>
  <c r="AE42" i="186" s="1"/>
  <c r="AE22" i="187" s="1"/>
  <c r="AE22" i="157"/>
  <c r="AZ22" i="163"/>
  <c r="AZ42" i="163" s="1"/>
  <c r="AZ21" i="165" s="1"/>
  <c r="AZ22" i="166"/>
  <c r="AZ42" i="166" s="1"/>
  <c r="AZ22" i="164"/>
  <c r="AZ42" i="164" s="1"/>
  <c r="AZ22" i="145"/>
  <c r="AZ42" i="145" s="1"/>
  <c r="AZ22" i="126"/>
  <c r="AZ42" i="126" s="1"/>
  <c r="AZ21" i="144" s="1"/>
  <c r="AZ22" i="80"/>
  <c r="AZ42" i="80" s="1"/>
  <c r="AE11" i="189"/>
  <c r="AE11" i="186"/>
  <c r="AE31" i="186" s="1"/>
  <c r="AE11" i="187" s="1"/>
  <c r="AE11" i="157"/>
  <c r="AZ11" i="166"/>
  <c r="AZ31" i="166" s="1"/>
  <c r="AZ11" i="163"/>
  <c r="AZ31" i="163" s="1"/>
  <c r="AZ10" i="165" s="1"/>
  <c r="AZ11" i="164"/>
  <c r="AZ31" i="164" s="1"/>
  <c r="AZ11" i="145"/>
  <c r="AZ31" i="145" s="1"/>
  <c r="AZ11" i="126"/>
  <c r="AZ31" i="126" s="1"/>
  <c r="AZ10" i="144" s="1"/>
  <c r="AZ11" i="80"/>
  <c r="AZ31" i="80" s="1"/>
  <c r="D22" i="166"/>
  <c r="D42" i="166" s="1"/>
  <c r="D22" i="163"/>
  <c r="D42" i="163" s="1"/>
  <c r="D21" i="165" s="1"/>
  <c r="D22" i="164"/>
  <c r="D42" i="164" s="1"/>
  <c r="D22" i="145"/>
  <c r="D42" i="145" s="1"/>
  <c r="D22" i="126"/>
  <c r="D42" i="126" s="1"/>
  <c r="D21" i="144" s="1"/>
  <c r="D22" i="80"/>
  <c r="D42" i="80" s="1"/>
  <c r="AE10" i="188"/>
  <c r="AE30" i="157"/>
  <c r="AE8" i="188"/>
  <c r="AE28" i="157"/>
  <c r="AG13" i="188"/>
  <c r="AG33" i="157"/>
  <c r="D16" i="54"/>
  <c r="BA16" i="54"/>
  <c r="AZ16" i="54"/>
  <c r="BB16" i="54"/>
  <c r="AI8" i="54"/>
  <c r="M13" i="54"/>
  <c r="AI19" i="54"/>
  <c r="AI13" i="54"/>
  <c r="AI10" i="54"/>
  <c r="M10" i="54"/>
  <c r="M8" i="54"/>
  <c r="M19" i="54"/>
  <c r="N19" i="189" l="1"/>
  <c r="N19" i="186"/>
  <c r="N39" i="186" s="1"/>
  <c r="N19" i="187" s="1"/>
  <c r="N19" i="157"/>
  <c r="AI19" i="166"/>
  <c r="AI39" i="166" s="1"/>
  <c r="AI19" i="163"/>
  <c r="AI39" i="163" s="1"/>
  <c r="AI18" i="165" s="1"/>
  <c r="AI19" i="164"/>
  <c r="AI39" i="164" s="1"/>
  <c r="AI19" i="80"/>
  <c r="AI39" i="80" s="1"/>
  <c r="AI19" i="145"/>
  <c r="AI39" i="145" s="1"/>
  <c r="AI19" i="126"/>
  <c r="AI39" i="126" s="1"/>
  <c r="AI18" i="144" s="1"/>
  <c r="AG16" i="189"/>
  <c r="AG16" i="186"/>
  <c r="AG36" i="186" s="1"/>
  <c r="AG16" i="187" s="1"/>
  <c r="AG16" i="157"/>
  <c r="BB16" i="166"/>
  <c r="BB36" i="166" s="1"/>
  <c r="BB16" i="163"/>
  <c r="BB36" i="163" s="1"/>
  <c r="BB15" i="165" s="1"/>
  <c r="BB16" i="145"/>
  <c r="BB36" i="145" s="1"/>
  <c r="BB16" i="164"/>
  <c r="BB36" i="164" s="1"/>
  <c r="BB16" i="126"/>
  <c r="BB36" i="126" s="1"/>
  <c r="BB15" i="144" s="1"/>
  <c r="BB16" i="80"/>
  <c r="BB36" i="80" s="1"/>
  <c r="AE20" i="188"/>
  <c r="AE40" i="157"/>
  <c r="AE16" i="189"/>
  <c r="AE16" i="157"/>
  <c r="AE16" i="186"/>
  <c r="AE36" i="186" s="1"/>
  <c r="AE16" i="187" s="1"/>
  <c r="AZ16" i="166"/>
  <c r="AZ36" i="166" s="1"/>
  <c r="AZ16" i="164"/>
  <c r="AZ36" i="164" s="1"/>
  <c r="AZ16" i="163"/>
  <c r="AZ36" i="163" s="1"/>
  <c r="AZ15" i="165" s="1"/>
  <c r="AZ16" i="126"/>
  <c r="AZ36" i="126" s="1"/>
  <c r="AZ15" i="144" s="1"/>
  <c r="AZ16" i="145"/>
  <c r="AZ36" i="145" s="1"/>
  <c r="AZ16" i="80"/>
  <c r="AZ36" i="80" s="1"/>
  <c r="AF14" i="188"/>
  <c r="AF34" i="157"/>
  <c r="AG22" i="188"/>
  <c r="AG42" i="157"/>
  <c r="M13" i="166"/>
  <c r="M33" i="166" s="1"/>
  <c r="M13" i="163"/>
  <c r="M33" i="163" s="1"/>
  <c r="M12" i="165" s="1"/>
  <c r="M13" i="164"/>
  <c r="M33" i="164" s="1"/>
  <c r="M13" i="145"/>
  <c r="M33" i="145" s="1"/>
  <c r="M13" i="126"/>
  <c r="M33" i="126" s="1"/>
  <c r="M12" i="144" s="1"/>
  <c r="M13" i="80"/>
  <c r="M33" i="80" s="1"/>
  <c r="AE22" i="188"/>
  <c r="AE42" i="157"/>
  <c r="N7" i="188"/>
  <c r="N27" i="157"/>
  <c r="M10" i="166"/>
  <c r="M30" i="166" s="1"/>
  <c r="M10" i="163"/>
  <c r="M30" i="163" s="1"/>
  <c r="M9" i="165" s="1"/>
  <c r="M10" i="164"/>
  <c r="M30" i="164" s="1"/>
  <c r="M10" i="145"/>
  <c r="M30" i="145" s="1"/>
  <c r="M10" i="126"/>
  <c r="M30" i="126" s="1"/>
  <c r="M9" i="144" s="1"/>
  <c r="M10" i="80"/>
  <c r="M30" i="80" s="1"/>
  <c r="AE31" i="157"/>
  <c r="AE11" i="188"/>
  <c r="AG40" i="157"/>
  <c r="AG20" i="188"/>
  <c r="AF11" i="188"/>
  <c r="AF31" i="157"/>
  <c r="M19" i="166"/>
  <c r="M39" i="166" s="1"/>
  <c r="M19" i="164"/>
  <c r="M39" i="164" s="1"/>
  <c r="M19" i="163"/>
  <c r="M39" i="163" s="1"/>
  <c r="M18" i="165" s="1"/>
  <c r="M19" i="145"/>
  <c r="M39" i="145" s="1"/>
  <c r="M19" i="126"/>
  <c r="M39" i="126" s="1"/>
  <c r="M18" i="144" s="1"/>
  <c r="M19" i="80"/>
  <c r="M39" i="80" s="1"/>
  <c r="N10" i="189"/>
  <c r="N10" i="186"/>
  <c r="N30" i="186" s="1"/>
  <c r="N10" i="187" s="1"/>
  <c r="N10" i="157"/>
  <c r="AI10" i="166"/>
  <c r="AI30" i="166" s="1"/>
  <c r="AI10" i="163"/>
  <c r="AI30" i="163" s="1"/>
  <c r="AI9" i="165" s="1"/>
  <c r="AI10" i="164"/>
  <c r="AI30" i="164" s="1"/>
  <c r="AI10" i="80"/>
  <c r="AI30" i="80" s="1"/>
  <c r="AI10" i="145"/>
  <c r="AI30" i="145" s="1"/>
  <c r="AI10" i="126"/>
  <c r="AI30" i="126" s="1"/>
  <c r="AI9" i="144" s="1"/>
  <c r="AF16" i="189"/>
  <c r="AF16" i="186"/>
  <c r="AF36" i="186" s="1"/>
  <c r="AF16" i="187" s="1"/>
  <c r="BA16" i="166"/>
  <c r="BA36" i="166" s="1"/>
  <c r="AF16" i="157"/>
  <c r="BA16" i="164"/>
  <c r="BA36" i="164" s="1"/>
  <c r="BA16" i="145"/>
  <c r="BA36" i="145" s="1"/>
  <c r="BA16" i="126"/>
  <c r="BA36" i="126" s="1"/>
  <c r="BA15" i="144" s="1"/>
  <c r="BA16" i="80"/>
  <c r="BA36" i="80" s="1"/>
  <c r="BA16" i="163"/>
  <c r="BA36" i="163" s="1"/>
  <c r="BA15" i="165" s="1"/>
  <c r="M8" i="166"/>
  <c r="M28" i="166" s="1"/>
  <c r="M8" i="163"/>
  <c r="M28" i="163" s="1"/>
  <c r="M7" i="165" s="1"/>
  <c r="M8" i="80"/>
  <c r="M28" i="80" s="1"/>
  <c r="M8" i="164"/>
  <c r="M28" i="164" s="1"/>
  <c r="M8" i="145"/>
  <c r="M28" i="145" s="1"/>
  <c r="M8" i="126"/>
  <c r="M28" i="126" s="1"/>
  <c r="M7" i="144" s="1"/>
  <c r="N13" i="189"/>
  <c r="N13" i="186"/>
  <c r="N33" i="186" s="1"/>
  <c r="N13" i="187" s="1"/>
  <c r="N13" i="157"/>
  <c r="AI13" i="166"/>
  <c r="AI33" i="166" s="1"/>
  <c r="AI13" i="163"/>
  <c r="AI33" i="163" s="1"/>
  <c r="AI12" i="165" s="1"/>
  <c r="AI13" i="80"/>
  <c r="AI33" i="80" s="1"/>
  <c r="AI13" i="164"/>
  <c r="AI33" i="164" s="1"/>
  <c r="AI13" i="145"/>
  <c r="AI33" i="145" s="1"/>
  <c r="AI13" i="126"/>
  <c r="AI33" i="126" s="1"/>
  <c r="AI12" i="144" s="1"/>
  <c r="N8" i="189"/>
  <c r="N8" i="186"/>
  <c r="N28" i="186" s="1"/>
  <c r="N8" i="187" s="1"/>
  <c r="N8" i="157"/>
  <c r="AI8" i="166"/>
  <c r="AI28" i="166" s="1"/>
  <c r="AI8" i="164"/>
  <c r="AI28" i="164" s="1"/>
  <c r="AI8" i="163"/>
  <c r="AI28" i="163" s="1"/>
  <c r="AI7" i="165" s="1"/>
  <c r="AI8" i="145"/>
  <c r="AI28" i="145" s="1"/>
  <c r="AI8" i="126"/>
  <c r="AI28" i="126" s="1"/>
  <c r="AI7" i="144" s="1"/>
  <c r="AI8" i="80"/>
  <c r="AI28" i="80" s="1"/>
  <c r="D16" i="166"/>
  <c r="D36" i="166" s="1"/>
  <c r="D16" i="164"/>
  <c r="D36" i="164" s="1"/>
  <c r="D16" i="163"/>
  <c r="D36" i="163" s="1"/>
  <c r="D15" i="165" s="1"/>
  <c r="D16" i="126"/>
  <c r="D36" i="126" s="1"/>
  <c r="D15" i="144" s="1"/>
  <c r="D16" i="145"/>
  <c r="D36" i="145" s="1"/>
  <c r="D16" i="80"/>
  <c r="D36" i="80" s="1"/>
  <c r="AE14" i="188"/>
  <c r="AE34" i="157"/>
  <c r="AF20" i="188"/>
  <c r="AF40" i="157"/>
  <c r="AG34" i="157"/>
  <c r="AG14" i="188"/>
  <c r="AF42" i="157"/>
  <c r="AF22" i="188"/>
  <c r="AG11" i="188"/>
  <c r="AG31" i="157"/>
  <c r="BB17" i="54"/>
  <c r="AZ17" i="54"/>
  <c r="BA17" i="54"/>
  <c r="D17" i="54"/>
  <c r="M20" i="54"/>
  <c r="AI11" i="54"/>
  <c r="M22" i="54"/>
  <c r="AI14" i="54"/>
  <c r="M11" i="54"/>
  <c r="AI20" i="54"/>
  <c r="M14" i="54"/>
  <c r="AI22" i="54"/>
  <c r="N20" i="189" l="1"/>
  <c r="N20" i="186"/>
  <c r="N40" i="186" s="1"/>
  <c r="N20" i="187" s="1"/>
  <c r="N20" i="157"/>
  <c r="AI20" i="166"/>
  <c r="AI40" i="166" s="1"/>
  <c r="AI20" i="164"/>
  <c r="AI40" i="164" s="1"/>
  <c r="AI20" i="145"/>
  <c r="AI40" i="145" s="1"/>
  <c r="AI20" i="163"/>
  <c r="AI40" i="163" s="1"/>
  <c r="AI19" i="165" s="1"/>
  <c r="AI20" i="126"/>
  <c r="AI40" i="126" s="1"/>
  <c r="AI19" i="144" s="1"/>
  <c r="AI20" i="80"/>
  <c r="AI40" i="80" s="1"/>
  <c r="AG17" i="189"/>
  <c r="AG17" i="186"/>
  <c r="AG37" i="186" s="1"/>
  <c r="AG17" i="187" s="1"/>
  <c r="BB17" i="166"/>
  <c r="BB37" i="166" s="1"/>
  <c r="AG17" i="157"/>
  <c r="BB17" i="163"/>
  <c r="BB37" i="163" s="1"/>
  <c r="BB16" i="165" s="1"/>
  <c r="BB17" i="164"/>
  <c r="BB37" i="164" s="1"/>
  <c r="BB17" i="126"/>
  <c r="BB37" i="126" s="1"/>
  <c r="BB16" i="144" s="1"/>
  <c r="BB17" i="145"/>
  <c r="BB37" i="145" s="1"/>
  <c r="BB17" i="80"/>
  <c r="BB37" i="80" s="1"/>
  <c r="AG16" i="188"/>
  <c r="AG36" i="157"/>
  <c r="N22" i="189"/>
  <c r="N22" i="157"/>
  <c r="N22" i="186"/>
  <c r="N42" i="186" s="1"/>
  <c r="N22" i="187" s="1"/>
  <c r="AI22" i="166"/>
  <c r="AI42" i="166" s="1"/>
  <c r="AI22" i="163"/>
  <c r="AI42" i="163" s="1"/>
  <c r="AI21" i="165" s="1"/>
  <c r="AI22" i="164"/>
  <c r="AI42" i="164" s="1"/>
  <c r="AI22" i="80"/>
  <c r="AI42" i="80" s="1"/>
  <c r="AI22" i="145"/>
  <c r="AI42" i="145" s="1"/>
  <c r="AI22" i="126"/>
  <c r="AI42" i="126" s="1"/>
  <c r="AI21" i="144" s="1"/>
  <c r="M11" i="166"/>
  <c r="M31" i="166" s="1"/>
  <c r="M11" i="164"/>
  <c r="M31" i="164" s="1"/>
  <c r="M11" i="80"/>
  <c r="M31" i="80" s="1"/>
  <c r="M11" i="145"/>
  <c r="M31" i="145" s="1"/>
  <c r="M11" i="163"/>
  <c r="M31" i="163" s="1"/>
  <c r="M10" i="165" s="1"/>
  <c r="M11" i="126"/>
  <c r="M31" i="126" s="1"/>
  <c r="M10" i="144" s="1"/>
  <c r="D17" i="166"/>
  <c r="D37" i="166" s="1"/>
  <c r="D17" i="163"/>
  <c r="D37" i="163" s="1"/>
  <c r="D16" i="165" s="1"/>
  <c r="D17" i="164"/>
  <c r="D37" i="164" s="1"/>
  <c r="D17" i="145"/>
  <c r="D37" i="145" s="1"/>
  <c r="D17" i="126"/>
  <c r="D37" i="126" s="1"/>
  <c r="D16" i="144" s="1"/>
  <c r="D17" i="80"/>
  <c r="D37" i="80" s="1"/>
  <c r="M14" i="166"/>
  <c r="M34" i="166" s="1"/>
  <c r="M14" i="163"/>
  <c r="M34" i="163" s="1"/>
  <c r="M13" i="165" s="1"/>
  <c r="M14" i="80"/>
  <c r="M34" i="80" s="1"/>
  <c r="M14" i="145"/>
  <c r="M34" i="145" s="1"/>
  <c r="M14" i="164"/>
  <c r="M34" i="164" s="1"/>
  <c r="M14" i="126"/>
  <c r="M34" i="126" s="1"/>
  <c r="M13" i="144" s="1"/>
  <c r="AF17" i="189"/>
  <c r="AF17" i="157"/>
  <c r="AF17" i="186"/>
  <c r="AF37" i="186" s="1"/>
  <c r="AF17" i="187" s="1"/>
  <c r="BA17" i="166"/>
  <c r="BA37" i="166" s="1"/>
  <c r="BA17" i="163"/>
  <c r="BA37" i="163" s="1"/>
  <c r="BA16" i="165" s="1"/>
  <c r="BA17" i="164"/>
  <c r="BA37" i="164" s="1"/>
  <c r="BA17" i="80"/>
  <c r="BA37" i="80" s="1"/>
  <c r="BA17" i="145"/>
  <c r="BA37" i="145" s="1"/>
  <c r="BA17" i="126"/>
  <c r="BA37" i="126" s="1"/>
  <c r="BA16" i="144" s="1"/>
  <c r="N13" i="188"/>
  <c r="N33" i="157"/>
  <c r="N30" i="157"/>
  <c r="N10" i="188"/>
  <c r="N19" i="188"/>
  <c r="N39" i="157"/>
  <c r="M22" i="166"/>
  <c r="M42" i="166" s="1"/>
  <c r="M22" i="164"/>
  <c r="M42" i="164" s="1"/>
  <c r="M22" i="145"/>
  <c r="M42" i="145" s="1"/>
  <c r="M22" i="126"/>
  <c r="M42" i="126" s="1"/>
  <c r="M21" i="144" s="1"/>
  <c r="M22" i="163"/>
  <c r="M42" i="163" s="1"/>
  <c r="M21" i="165" s="1"/>
  <c r="M22" i="80"/>
  <c r="M42" i="80" s="1"/>
  <c r="AE16" i="188"/>
  <c r="AE36" i="157"/>
  <c r="N11" i="189"/>
  <c r="N11" i="186"/>
  <c r="N31" i="186" s="1"/>
  <c r="N11" i="187" s="1"/>
  <c r="N11" i="157"/>
  <c r="AI11" i="166"/>
  <c r="AI31" i="166" s="1"/>
  <c r="AI11" i="163"/>
  <c r="AI31" i="163" s="1"/>
  <c r="AI10" i="165" s="1"/>
  <c r="AI11" i="164"/>
  <c r="AI31" i="164" s="1"/>
  <c r="AI11" i="145"/>
  <c r="AI31" i="145" s="1"/>
  <c r="AI11" i="126"/>
  <c r="AI31" i="126" s="1"/>
  <c r="AI10" i="144" s="1"/>
  <c r="AI11" i="80"/>
  <c r="AI31" i="80" s="1"/>
  <c r="N8" i="188"/>
  <c r="N28" i="157"/>
  <c r="N14" i="189"/>
  <c r="N14" i="157"/>
  <c r="N14" i="186"/>
  <c r="N34" i="186" s="1"/>
  <c r="N14" i="187" s="1"/>
  <c r="AI14" i="166"/>
  <c r="AI34" i="166" s="1"/>
  <c r="AI14" i="164"/>
  <c r="AI34" i="164" s="1"/>
  <c r="AI14" i="163"/>
  <c r="AI34" i="163" s="1"/>
  <c r="AI13" i="165" s="1"/>
  <c r="AI14" i="145"/>
  <c r="AI34" i="145" s="1"/>
  <c r="AI14" i="126"/>
  <c r="AI34" i="126" s="1"/>
  <c r="AI13" i="144" s="1"/>
  <c r="AI14" i="80"/>
  <c r="AI34" i="80" s="1"/>
  <c r="M20" i="166"/>
  <c r="M40" i="166" s="1"/>
  <c r="M20" i="163"/>
  <c r="M40" i="163" s="1"/>
  <c r="M19" i="165" s="1"/>
  <c r="M20" i="80"/>
  <c r="M40" i="80" s="1"/>
  <c r="M20" i="164"/>
  <c r="M40" i="164" s="1"/>
  <c r="M20" i="126"/>
  <c r="M40" i="126" s="1"/>
  <c r="M19" i="144" s="1"/>
  <c r="M20" i="145"/>
  <c r="M40" i="145" s="1"/>
  <c r="AE17" i="189"/>
  <c r="AE17" i="186"/>
  <c r="AE37" i="186" s="1"/>
  <c r="AE17" i="187" s="1"/>
  <c r="AE17" i="157"/>
  <c r="AZ17" i="166"/>
  <c r="AZ37" i="166" s="1"/>
  <c r="AZ17" i="163"/>
  <c r="AZ37" i="163" s="1"/>
  <c r="AZ16" i="165" s="1"/>
  <c r="AZ17" i="145"/>
  <c r="AZ37" i="145" s="1"/>
  <c r="AZ17" i="126"/>
  <c r="AZ37" i="126" s="1"/>
  <c r="AZ16" i="144" s="1"/>
  <c r="AZ17" i="164"/>
  <c r="AZ37" i="164" s="1"/>
  <c r="AZ17" i="80"/>
  <c r="AZ37" i="80" s="1"/>
  <c r="AF16" i="188"/>
  <c r="AF36" i="157"/>
  <c r="N8" i="100"/>
  <c r="N29" i="100" s="1"/>
  <c r="N8" i="180"/>
  <c r="M16" i="54"/>
  <c r="AI16" i="54"/>
  <c r="N16" i="189" l="1"/>
  <c r="N16" i="186"/>
  <c r="N36" i="186" s="1"/>
  <c r="N16" i="187" s="1"/>
  <c r="N16" i="157"/>
  <c r="AI16" i="163"/>
  <c r="AI36" i="163" s="1"/>
  <c r="AI15" i="165" s="1"/>
  <c r="AI16" i="166"/>
  <c r="AI36" i="166" s="1"/>
  <c r="AI16" i="164"/>
  <c r="AI36" i="164" s="1"/>
  <c r="AI16" i="80"/>
  <c r="AI36" i="80" s="1"/>
  <c r="AI16" i="145"/>
  <c r="AI36" i="145" s="1"/>
  <c r="AI16" i="126"/>
  <c r="AI36" i="126" s="1"/>
  <c r="AI15" i="144" s="1"/>
  <c r="N11" i="188"/>
  <c r="N31" i="157"/>
  <c r="M16" i="166"/>
  <c r="M36" i="166" s="1"/>
  <c r="M16" i="163"/>
  <c r="M36" i="163" s="1"/>
  <c r="M15" i="165" s="1"/>
  <c r="M16" i="164"/>
  <c r="M36" i="164" s="1"/>
  <c r="M16" i="145"/>
  <c r="M36" i="145" s="1"/>
  <c r="M16" i="126"/>
  <c r="M36" i="126" s="1"/>
  <c r="M15" i="144" s="1"/>
  <c r="M16" i="80"/>
  <c r="M36" i="80" s="1"/>
  <c r="N42" i="157"/>
  <c r="N22" i="188"/>
  <c r="N20" i="188"/>
  <c r="N40" i="157"/>
  <c r="J7" i="189"/>
  <c r="J7" i="186"/>
  <c r="J27" i="186" s="1"/>
  <c r="J7" i="187" s="1"/>
  <c r="J7" i="157"/>
  <c r="AE7" i="166"/>
  <c r="AE27" i="166" s="1"/>
  <c r="AE7" i="163"/>
  <c r="AE27" i="163" s="1"/>
  <c r="AE6" i="165" s="1"/>
  <c r="AE7" i="164"/>
  <c r="AE27" i="164" s="1"/>
  <c r="AE7" i="80"/>
  <c r="AE27" i="80" s="1"/>
  <c r="AE7" i="145"/>
  <c r="AE27" i="145" s="1"/>
  <c r="AE7" i="126"/>
  <c r="AE27" i="126" s="1"/>
  <c r="AE6" i="144" s="1"/>
  <c r="AE37" i="157"/>
  <c r="AE17" i="188"/>
  <c r="AF17" i="188"/>
  <c r="AF37" i="157"/>
  <c r="AG17" i="188"/>
  <c r="AG37" i="157"/>
  <c r="N14" i="188"/>
  <c r="N34" i="157"/>
  <c r="P7" i="189"/>
  <c r="P7" i="186"/>
  <c r="P27" i="186" s="1"/>
  <c r="P7" i="187" s="1"/>
  <c r="P7" i="157"/>
  <c r="AK7" i="166"/>
  <c r="AK27" i="166" s="1"/>
  <c r="AK7" i="163"/>
  <c r="AK27" i="163" s="1"/>
  <c r="AK6" i="165" s="1"/>
  <c r="AK7" i="164"/>
  <c r="AK27" i="164" s="1"/>
  <c r="AK7" i="145"/>
  <c r="AK27" i="145" s="1"/>
  <c r="AK7" i="126"/>
  <c r="AK27" i="126" s="1"/>
  <c r="AK6" i="144" s="1"/>
  <c r="AK7" i="80"/>
  <c r="AK27" i="80" s="1"/>
  <c r="N14" i="100"/>
  <c r="N35" i="100" s="1"/>
  <c r="N9" i="100"/>
  <c r="N30" i="100" s="1"/>
  <c r="N11" i="100"/>
  <c r="N32" i="100" s="1"/>
  <c r="N20" i="100"/>
  <c r="N41" i="100" s="1"/>
  <c r="N9" i="180"/>
  <c r="N11" i="180"/>
  <c r="N20" i="180"/>
  <c r="N14" i="180"/>
  <c r="N8" i="179"/>
  <c r="N8" i="178"/>
  <c r="N8" i="177"/>
  <c r="M17" i="54"/>
  <c r="AI17" i="54"/>
  <c r="AE8" i="54"/>
  <c r="AK13" i="54"/>
  <c r="AK10" i="54"/>
  <c r="AK8" i="54"/>
  <c r="AK19" i="54"/>
  <c r="AE13" i="54"/>
  <c r="AE19" i="54"/>
  <c r="AE10" i="54"/>
  <c r="J19" i="189" l="1"/>
  <c r="J19" i="186"/>
  <c r="J39" i="186" s="1"/>
  <c r="J19" i="187" s="1"/>
  <c r="J19" i="157"/>
  <c r="AE19" i="163"/>
  <c r="AE39" i="163" s="1"/>
  <c r="AE18" i="165" s="1"/>
  <c r="AE19" i="166"/>
  <c r="AE39" i="166" s="1"/>
  <c r="AE19" i="164"/>
  <c r="AE39" i="164" s="1"/>
  <c r="AE19" i="80"/>
  <c r="AE39" i="80" s="1"/>
  <c r="AE19" i="145"/>
  <c r="AE39" i="145" s="1"/>
  <c r="AE19" i="126"/>
  <c r="AE39" i="126" s="1"/>
  <c r="AE18" i="144" s="1"/>
  <c r="P10" i="189"/>
  <c r="P10" i="186"/>
  <c r="P30" i="186" s="1"/>
  <c r="P10" i="187" s="1"/>
  <c r="P10" i="157"/>
  <c r="AK10" i="166"/>
  <c r="AK30" i="166" s="1"/>
  <c r="AK10" i="164"/>
  <c r="AK30" i="164" s="1"/>
  <c r="AK10" i="163"/>
  <c r="AK30" i="163" s="1"/>
  <c r="AK9" i="165" s="1"/>
  <c r="AK10" i="145"/>
  <c r="AK30" i="145" s="1"/>
  <c r="AK10" i="126"/>
  <c r="AK30" i="126" s="1"/>
  <c r="AK9" i="144" s="1"/>
  <c r="AK10" i="80"/>
  <c r="AK30" i="80" s="1"/>
  <c r="N17" i="189"/>
  <c r="N17" i="186"/>
  <c r="N37" i="186" s="1"/>
  <c r="N17" i="187" s="1"/>
  <c r="N17" i="157"/>
  <c r="AI17" i="166"/>
  <c r="AI37" i="166" s="1"/>
  <c r="AI17" i="164"/>
  <c r="AI37" i="164" s="1"/>
  <c r="AI17" i="145"/>
  <c r="AI37" i="145" s="1"/>
  <c r="AI17" i="163"/>
  <c r="AI37" i="163" s="1"/>
  <c r="AI16" i="165" s="1"/>
  <c r="AI17" i="126"/>
  <c r="AI37" i="126" s="1"/>
  <c r="AI16" i="144" s="1"/>
  <c r="AI17" i="80"/>
  <c r="AI37" i="80" s="1"/>
  <c r="P27" i="157"/>
  <c r="P7" i="188"/>
  <c r="N36" i="157"/>
  <c r="N16" i="188"/>
  <c r="P8" i="189"/>
  <c r="P8" i="186"/>
  <c r="P28" i="186" s="1"/>
  <c r="P8" i="187" s="1"/>
  <c r="P8" i="157"/>
  <c r="AK8" i="166"/>
  <c r="AK28" i="166" s="1"/>
  <c r="AK8" i="163"/>
  <c r="AK28" i="163" s="1"/>
  <c r="AK7" i="165" s="1"/>
  <c r="AK8" i="80"/>
  <c r="AK28" i="80" s="1"/>
  <c r="AK8" i="145"/>
  <c r="AK28" i="145" s="1"/>
  <c r="AK8" i="164"/>
  <c r="AK28" i="164" s="1"/>
  <c r="AK8" i="126"/>
  <c r="AK28" i="126" s="1"/>
  <c r="AK7" i="144" s="1"/>
  <c r="P13" i="189"/>
  <c r="P13" i="186"/>
  <c r="P33" i="186" s="1"/>
  <c r="P13" i="187" s="1"/>
  <c r="P13" i="157"/>
  <c r="AK13" i="166"/>
  <c r="AK33" i="166" s="1"/>
  <c r="AK13" i="164"/>
  <c r="AK33" i="164" s="1"/>
  <c r="AK13" i="163"/>
  <c r="AK33" i="163" s="1"/>
  <c r="AK12" i="165" s="1"/>
  <c r="AK13" i="145"/>
  <c r="AK33" i="145" s="1"/>
  <c r="AK13" i="126"/>
  <c r="AK33" i="126" s="1"/>
  <c r="AK12" i="144" s="1"/>
  <c r="AK13" i="80"/>
  <c r="AK33" i="80" s="1"/>
  <c r="J7" i="188"/>
  <c r="J27" i="157"/>
  <c r="J10" i="189"/>
  <c r="J10" i="186"/>
  <c r="J30" i="186" s="1"/>
  <c r="J10" i="187" s="1"/>
  <c r="J10" i="157"/>
  <c r="AE10" i="166"/>
  <c r="AE30" i="166" s="1"/>
  <c r="AE10" i="163"/>
  <c r="AE30" i="163" s="1"/>
  <c r="AE9" i="165" s="1"/>
  <c r="AE10" i="80"/>
  <c r="AE30" i="80" s="1"/>
  <c r="AE10" i="164"/>
  <c r="AE30" i="164" s="1"/>
  <c r="AE10" i="126"/>
  <c r="AE30" i="126" s="1"/>
  <c r="AE9" i="144" s="1"/>
  <c r="AE10" i="145"/>
  <c r="AE30" i="145" s="1"/>
  <c r="J13" i="189"/>
  <c r="J13" i="186"/>
  <c r="J33" i="186" s="1"/>
  <c r="J13" i="187" s="1"/>
  <c r="J13" i="157"/>
  <c r="AE13" i="163"/>
  <c r="AE33" i="163" s="1"/>
  <c r="AE12" i="165" s="1"/>
  <c r="AE13" i="164"/>
  <c r="AE33" i="164" s="1"/>
  <c r="AE13" i="166"/>
  <c r="AE33" i="166" s="1"/>
  <c r="AE13" i="80"/>
  <c r="AE33" i="80" s="1"/>
  <c r="AE13" i="145"/>
  <c r="AE33" i="145" s="1"/>
  <c r="AE13" i="126"/>
  <c r="AE33" i="126" s="1"/>
  <c r="AE12" i="144" s="1"/>
  <c r="M17" i="163"/>
  <c r="M37" i="163" s="1"/>
  <c r="M16" i="165" s="1"/>
  <c r="M17" i="166"/>
  <c r="M37" i="166" s="1"/>
  <c r="M17" i="80"/>
  <c r="M37" i="80" s="1"/>
  <c r="M17" i="145"/>
  <c r="M37" i="145" s="1"/>
  <c r="M17" i="126"/>
  <c r="M37" i="126" s="1"/>
  <c r="M16" i="144" s="1"/>
  <c r="M17" i="164"/>
  <c r="M37" i="164" s="1"/>
  <c r="P19" i="189"/>
  <c r="P19" i="186"/>
  <c r="P39" i="186" s="1"/>
  <c r="P19" i="187" s="1"/>
  <c r="P19" i="157"/>
  <c r="AK19" i="166"/>
  <c r="AK39" i="166" s="1"/>
  <c r="AK19" i="164"/>
  <c r="AK39" i="164" s="1"/>
  <c r="AK19" i="145"/>
  <c r="AK39" i="145" s="1"/>
  <c r="AK19" i="163"/>
  <c r="AK39" i="163" s="1"/>
  <c r="AK18" i="165" s="1"/>
  <c r="AK19" i="126"/>
  <c r="AK39" i="126" s="1"/>
  <c r="AK18" i="144" s="1"/>
  <c r="AK19" i="80"/>
  <c r="AK39" i="80" s="1"/>
  <c r="J8" i="189"/>
  <c r="J8" i="157"/>
  <c r="J8" i="186"/>
  <c r="J28" i="186" s="1"/>
  <c r="J8" i="187" s="1"/>
  <c r="AE8" i="166"/>
  <c r="AE28" i="166" s="1"/>
  <c r="AE8" i="163"/>
  <c r="AE28" i="163" s="1"/>
  <c r="AE7" i="165" s="1"/>
  <c r="AE8" i="164"/>
  <c r="AE28" i="164" s="1"/>
  <c r="AE8" i="145"/>
  <c r="AE28" i="145" s="1"/>
  <c r="AE8" i="126"/>
  <c r="AE28" i="126" s="1"/>
  <c r="AE7" i="144" s="1"/>
  <c r="AE8" i="80"/>
  <c r="AE28" i="80" s="1"/>
  <c r="N15" i="100"/>
  <c r="N36" i="100" s="1"/>
  <c r="N21" i="100"/>
  <c r="N42" i="100" s="1"/>
  <c r="N12" i="100"/>
  <c r="N33" i="100" s="1"/>
  <c r="N23" i="100"/>
  <c r="N44" i="100" s="1"/>
  <c r="N12" i="180"/>
  <c r="N23" i="180"/>
  <c r="N15" i="180"/>
  <c r="N21" i="180"/>
  <c r="N14" i="179"/>
  <c r="N14" i="178"/>
  <c r="N14" i="177"/>
  <c r="N9" i="179"/>
  <c r="N9" i="178"/>
  <c r="N9" i="177"/>
  <c r="N11" i="179"/>
  <c r="N11" i="178"/>
  <c r="N11" i="177"/>
  <c r="N20" i="179"/>
  <c r="N20" i="178"/>
  <c r="N20" i="177"/>
  <c r="AE11" i="54"/>
  <c r="AK20" i="54"/>
  <c r="AE22" i="54"/>
  <c r="AE20" i="54"/>
  <c r="AK22" i="54"/>
  <c r="AK14" i="54"/>
  <c r="AE14" i="54"/>
  <c r="AK11" i="54"/>
  <c r="B5" i="180"/>
  <c r="C5" i="180"/>
  <c r="D5" i="180"/>
  <c r="E5" i="180"/>
  <c r="F5" i="180"/>
  <c r="G5" i="180"/>
  <c r="H5" i="180"/>
  <c r="I5" i="180"/>
  <c r="J5" i="180"/>
  <c r="K5" i="180"/>
  <c r="L5" i="180"/>
  <c r="B6" i="180"/>
  <c r="C6" i="180"/>
  <c r="D6" i="180"/>
  <c r="E6" i="180"/>
  <c r="F6" i="180"/>
  <c r="G6" i="180"/>
  <c r="H6" i="180"/>
  <c r="I6" i="180"/>
  <c r="J6" i="180"/>
  <c r="K6" i="180"/>
  <c r="L6" i="180"/>
  <c r="B5" i="100"/>
  <c r="B26" i="100" s="1"/>
  <c r="C5" i="100"/>
  <c r="C5" i="177" s="1"/>
  <c r="D5" i="100"/>
  <c r="E5" i="100"/>
  <c r="E26" i="100" s="1"/>
  <c r="F5" i="100"/>
  <c r="F5" i="177" s="1"/>
  <c r="G5" i="100"/>
  <c r="G5" i="177" s="1"/>
  <c r="H5" i="100"/>
  <c r="H5" i="177" s="1"/>
  <c r="I5" i="100"/>
  <c r="I26" i="100" s="1"/>
  <c r="J5" i="100"/>
  <c r="J5" i="177" s="1"/>
  <c r="K5" i="100"/>
  <c r="K5" i="177" s="1"/>
  <c r="L5" i="100"/>
  <c r="B6" i="100"/>
  <c r="B6" i="177" s="1"/>
  <c r="C6" i="100"/>
  <c r="C6" i="177" s="1"/>
  <c r="D6" i="100"/>
  <c r="D27" i="100" s="1"/>
  <c r="E6" i="100"/>
  <c r="E27" i="100" s="1"/>
  <c r="F6" i="100"/>
  <c r="F6" i="177" s="1"/>
  <c r="G6" i="100"/>
  <c r="H6" i="100"/>
  <c r="H27" i="100" s="1"/>
  <c r="I6" i="100"/>
  <c r="I6" i="177" s="1"/>
  <c r="J6" i="100"/>
  <c r="J6" i="177" s="1"/>
  <c r="K6" i="100"/>
  <c r="L6" i="100"/>
  <c r="L27" i="100" s="1"/>
  <c r="P20" i="189" l="1"/>
  <c r="P20" i="186"/>
  <c r="P40" i="186" s="1"/>
  <c r="P20" i="187" s="1"/>
  <c r="P20" i="157"/>
  <c r="AK20" i="166"/>
  <c r="AK40" i="166" s="1"/>
  <c r="AK20" i="163"/>
  <c r="AK40" i="163" s="1"/>
  <c r="AK19" i="165" s="1"/>
  <c r="AK20" i="164"/>
  <c r="AK40" i="164" s="1"/>
  <c r="AK20" i="80"/>
  <c r="AK40" i="80" s="1"/>
  <c r="AK20" i="145"/>
  <c r="AK40" i="145" s="1"/>
  <c r="AK20" i="126"/>
  <c r="AK40" i="126" s="1"/>
  <c r="AK19" i="144" s="1"/>
  <c r="G7" i="189"/>
  <c r="G7" i="186"/>
  <c r="G27" i="186" s="1"/>
  <c r="G7" i="187" s="1"/>
  <c r="G7" i="157"/>
  <c r="AB7" i="166"/>
  <c r="AB27" i="166" s="1"/>
  <c r="AB7" i="164"/>
  <c r="AB27" i="164" s="1"/>
  <c r="AB7" i="145"/>
  <c r="AB27" i="145" s="1"/>
  <c r="AB7" i="163"/>
  <c r="AB27" i="163" s="1"/>
  <c r="AB6" i="165" s="1"/>
  <c r="AB7" i="80"/>
  <c r="AB27" i="80" s="1"/>
  <c r="AB7" i="126"/>
  <c r="AB27" i="126" s="1"/>
  <c r="AB6" i="144" s="1"/>
  <c r="P22" i="189"/>
  <c r="P22" i="186"/>
  <c r="P42" i="186" s="1"/>
  <c r="P22" i="187" s="1"/>
  <c r="P22" i="157"/>
  <c r="AK22" i="164"/>
  <c r="AK42" i="164" s="1"/>
  <c r="AK22" i="166"/>
  <c r="AK42" i="166" s="1"/>
  <c r="AK22" i="145"/>
  <c r="AK42" i="145" s="1"/>
  <c r="AK22" i="163"/>
  <c r="AK42" i="163" s="1"/>
  <c r="AK21" i="165" s="1"/>
  <c r="AK22" i="126"/>
  <c r="AK42" i="126" s="1"/>
  <c r="AK21" i="144" s="1"/>
  <c r="AK22" i="80"/>
  <c r="AK42" i="80" s="1"/>
  <c r="J11" i="189"/>
  <c r="J11" i="186"/>
  <c r="J31" i="186" s="1"/>
  <c r="J11" i="187" s="1"/>
  <c r="J11" i="157"/>
  <c r="AE11" i="166"/>
  <c r="AE31" i="166" s="1"/>
  <c r="AE11" i="163"/>
  <c r="AE31" i="163" s="1"/>
  <c r="AE10" i="165" s="1"/>
  <c r="AE11" i="164"/>
  <c r="AE31" i="164" s="1"/>
  <c r="AE11" i="145"/>
  <c r="AE31" i="145" s="1"/>
  <c r="AE11" i="126"/>
  <c r="AE31" i="126" s="1"/>
  <c r="AE10" i="144" s="1"/>
  <c r="AE11" i="80"/>
  <c r="AE31" i="80" s="1"/>
  <c r="J30" i="157"/>
  <c r="J10" i="188"/>
  <c r="J19" i="188"/>
  <c r="J39" i="157"/>
  <c r="P14" i="189"/>
  <c r="P14" i="186"/>
  <c r="P34" i="186" s="1"/>
  <c r="P14" i="187" s="1"/>
  <c r="P14" i="157"/>
  <c r="AK14" i="166"/>
  <c r="AK34" i="166" s="1"/>
  <c r="AK14" i="163"/>
  <c r="AK34" i="163" s="1"/>
  <c r="AK13" i="165" s="1"/>
  <c r="AK14" i="80"/>
  <c r="AK34" i="80" s="1"/>
  <c r="AK14" i="164"/>
  <c r="AK34" i="164" s="1"/>
  <c r="AK14" i="145"/>
  <c r="AK34" i="145" s="1"/>
  <c r="AK14" i="126"/>
  <c r="AK34" i="126" s="1"/>
  <c r="AK13" i="144" s="1"/>
  <c r="P8" i="188"/>
  <c r="P28" i="157"/>
  <c r="P11" i="189"/>
  <c r="P11" i="186"/>
  <c r="P31" i="186" s="1"/>
  <c r="P11" i="187" s="1"/>
  <c r="P11" i="157"/>
  <c r="AK11" i="166"/>
  <c r="AK31" i="166" s="1"/>
  <c r="AK11" i="163"/>
  <c r="AK31" i="163" s="1"/>
  <c r="AK10" i="165" s="1"/>
  <c r="AK11" i="164"/>
  <c r="AK31" i="164" s="1"/>
  <c r="AK11" i="80"/>
  <c r="AK31" i="80" s="1"/>
  <c r="AK11" i="145"/>
  <c r="AK31" i="145" s="1"/>
  <c r="AK11" i="126"/>
  <c r="AK31" i="126" s="1"/>
  <c r="AK10" i="144" s="1"/>
  <c r="J20" i="189"/>
  <c r="J20" i="157"/>
  <c r="J20" i="186"/>
  <c r="J40" i="186" s="1"/>
  <c r="J20" i="187" s="1"/>
  <c r="AE20" i="166"/>
  <c r="AE40" i="166" s="1"/>
  <c r="AE20" i="164"/>
  <c r="AE40" i="164" s="1"/>
  <c r="AE20" i="163"/>
  <c r="AE40" i="163" s="1"/>
  <c r="AE19" i="165" s="1"/>
  <c r="AE20" i="145"/>
  <c r="AE40" i="145" s="1"/>
  <c r="AE20" i="126"/>
  <c r="AE40" i="126" s="1"/>
  <c r="AE19" i="144" s="1"/>
  <c r="AE20" i="80"/>
  <c r="AE40" i="80" s="1"/>
  <c r="J8" i="188"/>
  <c r="J28" i="157"/>
  <c r="P33" i="157"/>
  <c r="P13" i="188"/>
  <c r="N17" i="188"/>
  <c r="N37" i="157"/>
  <c r="P30" i="157"/>
  <c r="P10" i="188"/>
  <c r="J14" i="189"/>
  <c r="J14" i="186"/>
  <c r="J34" i="186" s="1"/>
  <c r="J14" i="187" s="1"/>
  <c r="J14" i="157"/>
  <c r="AE14" i="166"/>
  <c r="AE34" i="166" s="1"/>
  <c r="AE14" i="163"/>
  <c r="AE34" i="163" s="1"/>
  <c r="AE13" i="165" s="1"/>
  <c r="AE14" i="164"/>
  <c r="AE34" i="164" s="1"/>
  <c r="AE14" i="145"/>
  <c r="AE34" i="145" s="1"/>
  <c r="AE14" i="126"/>
  <c r="AE34" i="126" s="1"/>
  <c r="AE13" i="144" s="1"/>
  <c r="AE14" i="80"/>
  <c r="AE34" i="80" s="1"/>
  <c r="J22" i="189"/>
  <c r="J22" i="186"/>
  <c r="J42" i="186" s="1"/>
  <c r="J22" i="187" s="1"/>
  <c r="J22" i="157"/>
  <c r="AE22" i="163"/>
  <c r="AE42" i="163" s="1"/>
  <c r="AE21" i="165" s="1"/>
  <c r="AE22" i="80"/>
  <c r="AE42" i="80" s="1"/>
  <c r="AE22" i="164"/>
  <c r="AE42" i="164" s="1"/>
  <c r="AE22" i="145"/>
  <c r="AE42" i="145" s="1"/>
  <c r="AE22" i="166"/>
  <c r="AE42" i="166" s="1"/>
  <c r="AE22" i="126"/>
  <c r="AE42" i="126" s="1"/>
  <c r="AE21" i="144" s="1"/>
  <c r="P39" i="157"/>
  <c r="P19" i="188"/>
  <c r="J13" i="188"/>
  <c r="J33" i="157"/>
  <c r="N17" i="100"/>
  <c r="N38" i="100" s="1"/>
  <c r="N17" i="180"/>
  <c r="N21" i="179"/>
  <c r="N21" i="178"/>
  <c r="N21" i="177"/>
  <c r="N15" i="179"/>
  <c r="N15" i="178"/>
  <c r="N15" i="177"/>
  <c r="N12" i="179"/>
  <c r="N12" i="178"/>
  <c r="N12" i="177"/>
  <c r="N23" i="179"/>
  <c r="N23" i="178"/>
  <c r="N23" i="177"/>
  <c r="F26" i="100"/>
  <c r="AE16" i="54"/>
  <c r="AK16" i="54"/>
  <c r="F27" i="100"/>
  <c r="C27" i="100"/>
  <c r="H26" i="100"/>
  <c r="G26" i="100"/>
  <c r="B27" i="100"/>
  <c r="J27" i="100"/>
  <c r="K26" i="100"/>
  <c r="C26" i="100"/>
  <c r="K6" i="177"/>
  <c r="K27" i="100"/>
  <c r="G6" i="177"/>
  <c r="G27" i="100"/>
  <c r="L5" i="177"/>
  <c r="L26" i="100"/>
  <c r="D5" i="177"/>
  <c r="D26" i="100"/>
  <c r="I27" i="100"/>
  <c r="D8" i="180"/>
  <c r="D8" i="100"/>
  <c r="D29" i="100" s="1"/>
  <c r="AB8" i="54"/>
  <c r="J26" i="100"/>
  <c r="E6" i="177"/>
  <c r="B5" i="177"/>
  <c r="L6" i="177"/>
  <c r="H6" i="177"/>
  <c r="D6" i="177"/>
  <c r="I5" i="177"/>
  <c r="E5" i="177"/>
  <c r="AB19" i="54"/>
  <c r="AB13" i="54"/>
  <c r="AB10" i="54"/>
  <c r="J16" i="189" l="1"/>
  <c r="J16" i="157"/>
  <c r="AE16" i="166"/>
  <c r="AE36" i="166" s="1"/>
  <c r="J16" i="186"/>
  <c r="J36" i="186" s="1"/>
  <c r="J16" i="187" s="1"/>
  <c r="AE16" i="163"/>
  <c r="AE36" i="163" s="1"/>
  <c r="AE15" i="165" s="1"/>
  <c r="AE16" i="80"/>
  <c r="AE36" i="80" s="1"/>
  <c r="AE16" i="164"/>
  <c r="AE36" i="164" s="1"/>
  <c r="AE16" i="145"/>
  <c r="AE36" i="145" s="1"/>
  <c r="AE16" i="126"/>
  <c r="AE36" i="126" s="1"/>
  <c r="AE15" i="144" s="1"/>
  <c r="J20" i="188"/>
  <c r="J40" i="157"/>
  <c r="G13" i="189"/>
  <c r="G13" i="186"/>
  <c r="G33" i="186" s="1"/>
  <c r="G13" i="187" s="1"/>
  <c r="G13" i="157"/>
  <c r="AB13" i="166"/>
  <c r="AB33" i="166" s="1"/>
  <c r="AB13" i="164"/>
  <c r="AB33" i="164" s="1"/>
  <c r="AB13" i="145"/>
  <c r="AB33" i="145" s="1"/>
  <c r="AB13" i="163"/>
  <c r="AB33" i="163" s="1"/>
  <c r="AB12" i="165" s="1"/>
  <c r="AB13" i="80"/>
  <c r="AB33" i="80" s="1"/>
  <c r="AB13" i="126"/>
  <c r="AB33" i="126" s="1"/>
  <c r="AB12" i="144" s="1"/>
  <c r="J14" i="188"/>
  <c r="J34" i="157"/>
  <c r="P11" i="188"/>
  <c r="P31" i="157"/>
  <c r="P14" i="188"/>
  <c r="P34" i="157"/>
  <c r="P22" i="188"/>
  <c r="P42" i="157"/>
  <c r="P20" i="188"/>
  <c r="P40" i="157"/>
  <c r="G19" i="189"/>
  <c r="G19" i="186"/>
  <c r="G39" i="186" s="1"/>
  <c r="G19" i="187" s="1"/>
  <c r="G19" i="157"/>
  <c r="AB19" i="166"/>
  <c r="AB39" i="166" s="1"/>
  <c r="AB19" i="163"/>
  <c r="AB39" i="163" s="1"/>
  <c r="AB18" i="165" s="1"/>
  <c r="AB19" i="164"/>
  <c r="AB39" i="164" s="1"/>
  <c r="AB19" i="145"/>
  <c r="AB39" i="145" s="1"/>
  <c r="AB19" i="126"/>
  <c r="AB39" i="126" s="1"/>
  <c r="AB18" i="144" s="1"/>
  <c r="AB19" i="80"/>
  <c r="AB39" i="80" s="1"/>
  <c r="J42" i="157"/>
  <c r="J22" i="188"/>
  <c r="G10" i="189"/>
  <c r="G10" i="186"/>
  <c r="G30" i="186" s="1"/>
  <c r="G10" i="187" s="1"/>
  <c r="G10" i="157"/>
  <c r="AB10" i="166"/>
  <c r="AB30" i="166" s="1"/>
  <c r="AB10" i="164"/>
  <c r="AB30" i="164" s="1"/>
  <c r="AB10" i="163"/>
  <c r="AB30" i="163" s="1"/>
  <c r="AB9" i="165" s="1"/>
  <c r="AB10" i="126"/>
  <c r="AB30" i="126" s="1"/>
  <c r="AB9" i="144" s="1"/>
  <c r="AB10" i="145"/>
  <c r="AB30" i="145" s="1"/>
  <c r="AB10" i="80"/>
  <c r="AB30" i="80" s="1"/>
  <c r="G8" i="189"/>
  <c r="G8" i="186"/>
  <c r="G28" i="186" s="1"/>
  <c r="G8" i="187" s="1"/>
  <c r="G8" i="157"/>
  <c r="AB8" i="163"/>
  <c r="AB28" i="163" s="1"/>
  <c r="AB7" i="165" s="1"/>
  <c r="AB8" i="166"/>
  <c r="AB28" i="166" s="1"/>
  <c r="AB8" i="145"/>
  <c r="AB28" i="145" s="1"/>
  <c r="AB8" i="164"/>
  <c r="AB28" i="164" s="1"/>
  <c r="AB8" i="126"/>
  <c r="AB28" i="126" s="1"/>
  <c r="AB7" i="144" s="1"/>
  <c r="AB8" i="80"/>
  <c r="AB28" i="80" s="1"/>
  <c r="P16" i="189"/>
  <c r="P16" i="186"/>
  <c r="P36" i="186" s="1"/>
  <c r="P16" i="187" s="1"/>
  <c r="AK16" i="166"/>
  <c r="AK36" i="166" s="1"/>
  <c r="P16" i="157"/>
  <c r="AK16" i="164"/>
  <c r="AK36" i="164" s="1"/>
  <c r="AK16" i="163"/>
  <c r="AK36" i="163" s="1"/>
  <c r="AK15" i="165" s="1"/>
  <c r="AK16" i="145"/>
  <c r="AK36" i="145" s="1"/>
  <c r="AK16" i="126"/>
  <c r="AK36" i="126" s="1"/>
  <c r="AK15" i="144" s="1"/>
  <c r="AK16" i="80"/>
  <c r="AK36" i="80" s="1"/>
  <c r="J11" i="188"/>
  <c r="J31" i="157"/>
  <c r="G7" i="188"/>
  <c r="G27" i="157"/>
  <c r="N18" i="100"/>
  <c r="N39" i="100" s="1"/>
  <c r="N18" i="180"/>
  <c r="N17" i="179"/>
  <c r="N17" i="178"/>
  <c r="N17" i="177"/>
  <c r="AK17" i="54"/>
  <c r="AE17" i="54"/>
  <c r="D8" i="177"/>
  <c r="AB22" i="54"/>
  <c r="D11" i="180"/>
  <c r="D11" i="100"/>
  <c r="D14" i="180"/>
  <c r="D14" i="100"/>
  <c r="D20" i="180"/>
  <c r="D20" i="100"/>
  <c r="AB11" i="54"/>
  <c r="AB14" i="54"/>
  <c r="AB20" i="54"/>
  <c r="D9" i="180"/>
  <c r="D9" i="100"/>
  <c r="J17" i="189" l="1"/>
  <c r="J17" i="186"/>
  <c r="J37" i="186" s="1"/>
  <c r="J17" i="187" s="1"/>
  <c r="J17" i="157"/>
  <c r="AE17" i="166"/>
  <c r="AE37" i="166" s="1"/>
  <c r="AE17" i="164"/>
  <c r="AE37" i="164" s="1"/>
  <c r="AE17" i="145"/>
  <c r="AE37" i="145" s="1"/>
  <c r="AE17" i="163"/>
  <c r="AE37" i="163" s="1"/>
  <c r="AE16" i="165" s="1"/>
  <c r="AE17" i="126"/>
  <c r="AE37" i="126" s="1"/>
  <c r="AE16" i="144" s="1"/>
  <c r="AE17" i="80"/>
  <c r="AE37" i="80" s="1"/>
  <c r="G14" i="189"/>
  <c r="G14" i="186"/>
  <c r="G34" i="186" s="1"/>
  <c r="G14" i="187" s="1"/>
  <c r="AB14" i="163"/>
  <c r="AB34" i="163" s="1"/>
  <c r="AB13" i="165" s="1"/>
  <c r="AB14" i="166"/>
  <c r="AB34" i="166" s="1"/>
  <c r="G14" i="157"/>
  <c r="AB14" i="145"/>
  <c r="AB34" i="145" s="1"/>
  <c r="AB14" i="126"/>
  <c r="AB34" i="126" s="1"/>
  <c r="AB13" i="144" s="1"/>
  <c r="AB14" i="164"/>
  <c r="AB34" i="164" s="1"/>
  <c r="AB14" i="80"/>
  <c r="AB34" i="80" s="1"/>
  <c r="P17" i="189"/>
  <c r="P17" i="157"/>
  <c r="P17" i="186"/>
  <c r="P37" i="186" s="1"/>
  <c r="P17" i="187" s="1"/>
  <c r="AK17" i="166"/>
  <c r="AK37" i="166" s="1"/>
  <c r="AK17" i="163"/>
  <c r="AK37" i="163" s="1"/>
  <c r="AK16" i="165" s="1"/>
  <c r="AK17" i="164"/>
  <c r="AK37" i="164" s="1"/>
  <c r="AK17" i="80"/>
  <c r="AK37" i="80" s="1"/>
  <c r="AK17" i="145"/>
  <c r="AK37" i="145" s="1"/>
  <c r="AK17" i="126"/>
  <c r="AK37" i="126" s="1"/>
  <c r="AK16" i="144" s="1"/>
  <c r="P16" i="188"/>
  <c r="P36" i="157"/>
  <c r="G10" i="188"/>
  <c r="G30" i="157"/>
  <c r="G19" i="188"/>
  <c r="G39" i="157"/>
  <c r="G13" i="188"/>
  <c r="G33" i="157"/>
  <c r="G20" i="189"/>
  <c r="G20" i="186"/>
  <c r="G40" i="186" s="1"/>
  <c r="G20" i="187" s="1"/>
  <c r="G20" i="157"/>
  <c r="AB20" i="166"/>
  <c r="AB40" i="166" s="1"/>
  <c r="AB20" i="163"/>
  <c r="AB40" i="163" s="1"/>
  <c r="AB19" i="165" s="1"/>
  <c r="AB20" i="145"/>
  <c r="AB40" i="145" s="1"/>
  <c r="AB20" i="126"/>
  <c r="AB40" i="126" s="1"/>
  <c r="AB19" i="144" s="1"/>
  <c r="AB20" i="80"/>
  <c r="AB40" i="80" s="1"/>
  <c r="AB20" i="164"/>
  <c r="AB40" i="164" s="1"/>
  <c r="G11" i="189"/>
  <c r="G11" i="157"/>
  <c r="G11" i="186"/>
  <c r="G31" i="186" s="1"/>
  <c r="G11" i="187" s="1"/>
  <c r="AB11" i="163"/>
  <c r="AB31" i="163" s="1"/>
  <c r="AB10" i="165" s="1"/>
  <c r="AB11" i="166"/>
  <c r="AB31" i="166" s="1"/>
  <c r="AB11" i="164"/>
  <c r="AB31" i="164" s="1"/>
  <c r="AB11" i="145"/>
  <c r="AB31" i="145" s="1"/>
  <c r="AB11" i="126"/>
  <c r="AB31" i="126" s="1"/>
  <c r="AB10" i="144" s="1"/>
  <c r="AB11" i="80"/>
  <c r="AB31" i="80" s="1"/>
  <c r="G22" i="189"/>
  <c r="G22" i="186"/>
  <c r="G42" i="186" s="1"/>
  <c r="G22" i="187" s="1"/>
  <c r="G22" i="157"/>
  <c r="AB22" i="166"/>
  <c r="AB42" i="166" s="1"/>
  <c r="AB22" i="163"/>
  <c r="AB42" i="163" s="1"/>
  <c r="AB21" i="165" s="1"/>
  <c r="AB22" i="164"/>
  <c r="AB42" i="164" s="1"/>
  <c r="AB22" i="126"/>
  <c r="AB42" i="126" s="1"/>
  <c r="AB21" i="144" s="1"/>
  <c r="AB22" i="145"/>
  <c r="AB42" i="145" s="1"/>
  <c r="AB22" i="80"/>
  <c r="AB42" i="80" s="1"/>
  <c r="J36" i="157"/>
  <c r="J16" i="188"/>
  <c r="G8" i="188"/>
  <c r="G28" i="157"/>
  <c r="N18" i="179"/>
  <c r="N18" i="178"/>
  <c r="N18" i="177"/>
  <c r="D20" i="177"/>
  <c r="D41" i="100"/>
  <c r="AB16" i="54"/>
  <c r="D11" i="177"/>
  <c r="D32" i="100"/>
  <c r="D23" i="100"/>
  <c r="D23" i="180"/>
  <c r="D15" i="180"/>
  <c r="D15" i="100"/>
  <c r="D9" i="177"/>
  <c r="D30" i="100"/>
  <c r="D21" i="180"/>
  <c r="D21" i="100"/>
  <c r="D35" i="100"/>
  <c r="D14" i="177"/>
  <c r="D12" i="180"/>
  <c r="D12" i="100"/>
  <c r="F6" i="179"/>
  <c r="F5" i="178"/>
  <c r="F6" i="178"/>
  <c r="D5" i="179"/>
  <c r="H5" i="179"/>
  <c r="I5" i="179"/>
  <c r="L5" i="179"/>
  <c r="B6" i="179"/>
  <c r="C6" i="179"/>
  <c r="G6" i="179"/>
  <c r="K6" i="179"/>
  <c r="B4" i="181"/>
  <c r="B24" i="181" s="1"/>
  <c r="C4" i="181"/>
  <c r="C24" i="181" s="1"/>
  <c r="D4" i="181"/>
  <c r="D24" i="181" s="1"/>
  <c r="E4" i="181"/>
  <c r="E24" i="181" s="1"/>
  <c r="F4" i="181"/>
  <c r="F24" i="181" s="1"/>
  <c r="G4" i="181"/>
  <c r="G24" i="181" s="1"/>
  <c r="B5" i="181"/>
  <c r="B25" i="181" s="1"/>
  <c r="C5" i="181"/>
  <c r="C25" i="181" s="1"/>
  <c r="D5" i="181"/>
  <c r="D25" i="181" s="1"/>
  <c r="E5" i="181"/>
  <c r="E25" i="181" s="1"/>
  <c r="F5" i="181"/>
  <c r="F25" i="181" s="1"/>
  <c r="G5" i="181"/>
  <c r="G25" i="181" s="1"/>
  <c r="G31" i="157" l="1"/>
  <c r="G11" i="188"/>
  <c r="G16" i="189"/>
  <c r="G16" i="157"/>
  <c r="G16" i="186"/>
  <c r="G36" i="186" s="1"/>
  <c r="G16" i="187" s="1"/>
  <c r="AB16" i="163"/>
  <c r="AB36" i="163" s="1"/>
  <c r="AB15" i="165" s="1"/>
  <c r="AB16" i="164"/>
  <c r="AB36" i="164" s="1"/>
  <c r="AB16" i="166"/>
  <c r="AB36" i="166" s="1"/>
  <c r="AB16" i="145"/>
  <c r="AB36" i="145" s="1"/>
  <c r="AB16" i="126"/>
  <c r="AB36" i="126" s="1"/>
  <c r="AB15" i="144" s="1"/>
  <c r="AB16" i="80"/>
  <c r="AB36" i="80" s="1"/>
  <c r="G22" i="188"/>
  <c r="G42" i="157"/>
  <c r="G20" i="188"/>
  <c r="G40" i="157"/>
  <c r="G14" i="188"/>
  <c r="G34" i="157"/>
  <c r="J17" i="188"/>
  <c r="J37" i="157"/>
  <c r="V7" i="163"/>
  <c r="V27" i="163" s="1"/>
  <c r="V6" i="165" s="1"/>
  <c r="V7" i="166"/>
  <c r="V27" i="166" s="1"/>
  <c r="V7" i="164"/>
  <c r="V27" i="164" s="1"/>
  <c r="V7" i="145"/>
  <c r="V27" i="145" s="1"/>
  <c r="V7" i="126"/>
  <c r="V27" i="126" s="1"/>
  <c r="V6" i="144" s="1"/>
  <c r="V7" i="80"/>
  <c r="V27" i="80" s="1"/>
  <c r="P17" i="188"/>
  <c r="P37" i="157"/>
  <c r="D33" i="100"/>
  <c r="D12" i="177"/>
  <c r="I8" i="180"/>
  <c r="I8" i="100"/>
  <c r="D23" i="177"/>
  <c r="D44" i="100"/>
  <c r="D15" i="177"/>
  <c r="D36" i="100"/>
  <c r="AB17" i="54"/>
  <c r="G8" i="180"/>
  <c r="G8" i="100"/>
  <c r="D21" i="177"/>
  <c r="D42" i="100"/>
  <c r="D17" i="180"/>
  <c r="D17" i="100"/>
  <c r="V8" i="54"/>
  <c r="B6" i="178"/>
  <c r="J6" i="178"/>
  <c r="H5" i="178"/>
  <c r="J6" i="179"/>
  <c r="L6" i="178"/>
  <c r="D6" i="178"/>
  <c r="L5" i="178"/>
  <c r="D5" i="178"/>
  <c r="L6" i="179"/>
  <c r="D6" i="179"/>
  <c r="J5" i="179"/>
  <c r="J5" i="178"/>
  <c r="B5" i="178"/>
  <c r="F5" i="179"/>
  <c r="V22" i="54"/>
  <c r="H6" i="178"/>
  <c r="H6" i="179"/>
  <c r="B5" i="179"/>
  <c r="V13" i="54"/>
  <c r="I6" i="179"/>
  <c r="I6" i="178"/>
  <c r="E6" i="179"/>
  <c r="E6" i="178"/>
  <c r="K5" i="179"/>
  <c r="K5" i="178"/>
  <c r="G5" i="179"/>
  <c r="G5" i="178"/>
  <c r="C5" i="179"/>
  <c r="C5" i="178"/>
  <c r="I5" i="178"/>
  <c r="E5" i="178"/>
  <c r="E5" i="179"/>
  <c r="K6" i="178"/>
  <c r="G6" i="178"/>
  <c r="C6" i="178"/>
  <c r="V19" i="54"/>
  <c r="V10" i="54"/>
  <c r="B4" i="185"/>
  <c r="C4" i="185"/>
  <c r="D4" i="185"/>
  <c r="E4" i="185"/>
  <c r="F4" i="185"/>
  <c r="G4" i="185"/>
  <c r="B5" i="185"/>
  <c r="C5" i="185"/>
  <c r="D5" i="185"/>
  <c r="E5" i="185"/>
  <c r="F5" i="185"/>
  <c r="G5" i="185"/>
  <c r="B4" i="184"/>
  <c r="C4" i="184"/>
  <c r="D4" i="184"/>
  <c r="D24" i="184" s="1"/>
  <c r="E4" i="184"/>
  <c r="E24" i="184" s="1"/>
  <c r="F4" i="184"/>
  <c r="F24" i="184" s="1"/>
  <c r="G4" i="184"/>
  <c r="G24" i="184" s="1"/>
  <c r="B5" i="184"/>
  <c r="B25" i="184" s="1"/>
  <c r="C5" i="184"/>
  <c r="C25" i="184" s="1"/>
  <c r="D5" i="184"/>
  <c r="D25" i="184" s="1"/>
  <c r="E5" i="184"/>
  <c r="E25" i="184" s="1"/>
  <c r="F5" i="184"/>
  <c r="F25" i="184" s="1"/>
  <c r="G5" i="184"/>
  <c r="G25" i="184" s="1"/>
  <c r="B24" i="184"/>
  <c r="C24" i="184"/>
  <c r="B4" i="183"/>
  <c r="C4" i="183"/>
  <c r="D4" i="183"/>
  <c r="D24" i="183" s="1"/>
  <c r="E4" i="183"/>
  <c r="E24" i="183" s="1"/>
  <c r="F4" i="183"/>
  <c r="F24" i="183" s="1"/>
  <c r="G4" i="183"/>
  <c r="G24" i="183" s="1"/>
  <c r="B5" i="183"/>
  <c r="B25" i="183" s="1"/>
  <c r="C5" i="183"/>
  <c r="C25" i="183" s="1"/>
  <c r="D5" i="183"/>
  <c r="D25" i="183" s="1"/>
  <c r="E5" i="183"/>
  <c r="E25" i="183" s="1"/>
  <c r="F5" i="183"/>
  <c r="F25" i="183" s="1"/>
  <c r="G5" i="183"/>
  <c r="G25" i="183" s="1"/>
  <c r="B24" i="183"/>
  <c r="C24" i="183"/>
  <c r="B4" i="182"/>
  <c r="B24" i="182" s="1"/>
  <c r="C4" i="182"/>
  <c r="C24" i="182" s="1"/>
  <c r="D4" i="182"/>
  <c r="D24" i="182" s="1"/>
  <c r="E4" i="182"/>
  <c r="E24" i="182" s="1"/>
  <c r="F4" i="182"/>
  <c r="F24" i="182" s="1"/>
  <c r="G4" i="182"/>
  <c r="G24" i="182" s="1"/>
  <c r="B5" i="182"/>
  <c r="B25" i="182" s="1"/>
  <c r="C5" i="182"/>
  <c r="C25" i="182" s="1"/>
  <c r="D5" i="182"/>
  <c r="D25" i="182" s="1"/>
  <c r="E5" i="182"/>
  <c r="E25" i="182" s="1"/>
  <c r="F5" i="182"/>
  <c r="F25" i="182" s="1"/>
  <c r="G5" i="182"/>
  <c r="G25" i="182" s="1"/>
  <c r="V13" i="166" l="1"/>
  <c r="V33" i="166" s="1"/>
  <c r="V13" i="163"/>
  <c r="V33" i="163" s="1"/>
  <c r="V12" i="165" s="1"/>
  <c r="V13" i="164"/>
  <c r="V33" i="164" s="1"/>
  <c r="V13" i="145"/>
  <c r="V33" i="145" s="1"/>
  <c r="V13" i="126"/>
  <c r="V33" i="126" s="1"/>
  <c r="V12" i="144" s="1"/>
  <c r="V13" i="80"/>
  <c r="V33" i="80" s="1"/>
  <c r="V10" i="163"/>
  <c r="V30" i="163" s="1"/>
  <c r="V9" i="165" s="1"/>
  <c r="V10" i="166"/>
  <c r="V30" i="166" s="1"/>
  <c r="V10" i="145"/>
  <c r="V30" i="145" s="1"/>
  <c r="V10" i="126"/>
  <c r="V30" i="126" s="1"/>
  <c r="V9" i="144" s="1"/>
  <c r="V10" i="164"/>
  <c r="V30" i="164" s="1"/>
  <c r="V10" i="80"/>
  <c r="V30" i="80" s="1"/>
  <c r="G16" i="188"/>
  <c r="G36" i="157"/>
  <c r="V22" i="166"/>
  <c r="V42" i="166" s="1"/>
  <c r="V22" i="163"/>
  <c r="V42" i="163" s="1"/>
  <c r="V21" i="165" s="1"/>
  <c r="V22" i="164"/>
  <c r="V42" i="164" s="1"/>
  <c r="V22" i="145"/>
  <c r="V42" i="145" s="1"/>
  <c r="V22" i="126"/>
  <c r="V42" i="126" s="1"/>
  <c r="V21" i="144" s="1"/>
  <c r="V22" i="80"/>
  <c r="V42" i="80" s="1"/>
  <c r="V19" i="163"/>
  <c r="V39" i="163" s="1"/>
  <c r="V18" i="165" s="1"/>
  <c r="V19" i="166"/>
  <c r="V39" i="166" s="1"/>
  <c r="V19" i="145"/>
  <c r="V39" i="145" s="1"/>
  <c r="V19" i="126"/>
  <c r="V39" i="126" s="1"/>
  <c r="V18" i="144" s="1"/>
  <c r="V19" i="164"/>
  <c r="V39" i="164" s="1"/>
  <c r="V19" i="80"/>
  <c r="V39" i="80" s="1"/>
  <c r="V8" i="166"/>
  <c r="V28" i="166" s="1"/>
  <c r="V8" i="163"/>
  <c r="V28" i="163" s="1"/>
  <c r="V7" i="165" s="1"/>
  <c r="V8" i="164"/>
  <c r="V28" i="164" s="1"/>
  <c r="V8" i="145"/>
  <c r="V28" i="145" s="1"/>
  <c r="V8" i="80"/>
  <c r="V28" i="80" s="1"/>
  <c r="V8" i="126"/>
  <c r="V28" i="126" s="1"/>
  <c r="V7" i="144" s="1"/>
  <c r="G17" i="189"/>
  <c r="G17" i="186"/>
  <c r="G37" i="186" s="1"/>
  <c r="G17" i="187" s="1"/>
  <c r="AB17" i="166"/>
  <c r="AB37" i="166" s="1"/>
  <c r="G17" i="157"/>
  <c r="AB17" i="163"/>
  <c r="AB37" i="163" s="1"/>
  <c r="AB16" i="165" s="1"/>
  <c r="AB17" i="164"/>
  <c r="AB37" i="164" s="1"/>
  <c r="AB17" i="145"/>
  <c r="AB37" i="145" s="1"/>
  <c r="AB17" i="126"/>
  <c r="AB37" i="126" s="1"/>
  <c r="AB16" i="144" s="1"/>
  <c r="AB17" i="80"/>
  <c r="AB37" i="80" s="1"/>
  <c r="I11" i="180"/>
  <c r="I11" i="100"/>
  <c r="G14" i="180"/>
  <c r="G14" i="100"/>
  <c r="I20" i="180"/>
  <c r="I20" i="100"/>
  <c r="I8" i="177"/>
  <c r="I29" i="100"/>
  <c r="G11" i="180"/>
  <c r="G11" i="100"/>
  <c r="G9" i="180"/>
  <c r="G9" i="100"/>
  <c r="D17" i="177"/>
  <c r="D38" i="100"/>
  <c r="G29" i="100"/>
  <c r="G8" i="177"/>
  <c r="I9" i="100"/>
  <c r="I9" i="180"/>
  <c r="D18" i="180"/>
  <c r="D18" i="100"/>
  <c r="G20" i="180"/>
  <c r="G20" i="100"/>
  <c r="I14" i="180"/>
  <c r="I14" i="100"/>
  <c r="V14" i="54"/>
  <c r="F7" i="183"/>
  <c r="F27" i="183" s="1"/>
  <c r="F7" i="181"/>
  <c r="F27" i="181" s="1"/>
  <c r="V11" i="54"/>
  <c r="E7" i="181"/>
  <c r="E27" i="181" s="1"/>
  <c r="V20" i="54"/>
  <c r="E7" i="185"/>
  <c r="E7" i="184"/>
  <c r="E27" i="184" s="1"/>
  <c r="E7" i="183"/>
  <c r="E27" i="183" s="1"/>
  <c r="E7" i="182"/>
  <c r="E27" i="182" s="1"/>
  <c r="F7" i="182"/>
  <c r="F27" i="182" s="1"/>
  <c r="F7" i="185"/>
  <c r="F7" i="184"/>
  <c r="F27" i="184" s="1"/>
  <c r="V14" i="164" l="1"/>
  <c r="V34" i="164" s="1"/>
  <c r="V14" i="166"/>
  <c r="V34" i="166" s="1"/>
  <c r="V14" i="163"/>
  <c r="V34" i="163" s="1"/>
  <c r="V13" i="165" s="1"/>
  <c r="V14" i="145"/>
  <c r="V34" i="145" s="1"/>
  <c r="V14" i="126"/>
  <c r="V34" i="126" s="1"/>
  <c r="V13" i="144" s="1"/>
  <c r="V14" i="80"/>
  <c r="V34" i="80" s="1"/>
  <c r="G37" i="157"/>
  <c r="G17" i="188"/>
  <c r="V11" i="163"/>
  <c r="V31" i="163" s="1"/>
  <c r="V10" i="165" s="1"/>
  <c r="V11" i="164"/>
  <c r="V31" i="164" s="1"/>
  <c r="V11" i="166"/>
  <c r="V31" i="166" s="1"/>
  <c r="V11" i="145"/>
  <c r="V31" i="145" s="1"/>
  <c r="V11" i="126"/>
  <c r="V31" i="126" s="1"/>
  <c r="V10" i="144" s="1"/>
  <c r="V11" i="80"/>
  <c r="V31" i="80" s="1"/>
  <c r="V20" i="166"/>
  <c r="V40" i="166" s="1"/>
  <c r="V20" i="163"/>
  <c r="V40" i="163" s="1"/>
  <c r="V19" i="165" s="1"/>
  <c r="V20" i="164"/>
  <c r="V40" i="164" s="1"/>
  <c r="V20" i="145"/>
  <c r="V40" i="145" s="1"/>
  <c r="V20" i="80"/>
  <c r="V40" i="80" s="1"/>
  <c r="V20" i="126"/>
  <c r="V40" i="126" s="1"/>
  <c r="V19" i="144" s="1"/>
  <c r="G23" i="180"/>
  <c r="G23" i="100"/>
  <c r="I14" i="177"/>
  <c r="I35" i="100"/>
  <c r="I21" i="100"/>
  <c r="I21" i="180"/>
  <c r="G41" i="100"/>
  <c r="G20" i="177"/>
  <c r="G30" i="100"/>
  <c r="G9" i="177"/>
  <c r="I15" i="180"/>
  <c r="I15" i="100"/>
  <c r="G35" i="100"/>
  <c r="G14" i="177"/>
  <c r="I23" i="180"/>
  <c r="I23" i="100"/>
  <c r="G21" i="180"/>
  <c r="G21" i="100"/>
  <c r="G15" i="180"/>
  <c r="G15" i="100"/>
  <c r="V16" i="54"/>
  <c r="I20" i="177"/>
  <c r="I41" i="100"/>
  <c r="I32" i="100"/>
  <c r="I11" i="177"/>
  <c r="G12" i="180"/>
  <c r="G12" i="100"/>
  <c r="I12" i="180"/>
  <c r="I12" i="100"/>
  <c r="D39" i="100"/>
  <c r="D18" i="177"/>
  <c r="I9" i="177"/>
  <c r="I30" i="100"/>
  <c r="G11" i="177"/>
  <c r="G32" i="100"/>
  <c r="F13" i="181"/>
  <c r="F33" i="181" s="1"/>
  <c r="F8" i="181"/>
  <c r="F28" i="181" s="1"/>
  <c r="E13" i="181"/>
  <c r="E33" i="181" s="1"/>
  <c r="E19" i="181"/>
  <c r="E39" i="181" s="1"/>
  <c r="F19" i="181"/>
  <c r="F39" i="181" s="1"/>
  <c r="E10" i="181"/>
  <c r="E30" i="181" s="1"/>
  <c r="F10" i="181"/>
  <c r="F30" i="181" s="1"/>
  <c r="E8" i="181"/>
  <c r="E28" i="181" s="1"/>
  <c r="E13" i="185"/>
  <c r="E13" i="184"/>
  <c r="E33" i="184" s="1"/>
  <c r="E13" i="183"/>
  <c r="E33" i="183" s="1"/>
  <c r="E13" i="182"/>
  <c r="E33" i="182" s="1"/>
  <c r="E10" i="185"/>
  <c r="E10" i="184"/>
  <c r="E30" i="184" s="1"/>
  <c r="E10" i="183"/>
  <c r="E30" i="183" s="1"/>
  <c r="E10" i="182"/>
  <c r="E30" i="182" s="1"/>
  <c r="F10" i="185"/>
  <c r="F10" i="184"/>
  <c r="F30" i="184" s="1"/>
  <c r="F10" i="183"/>
  <c r="F30" i="183" s="1"/>
  <c r="F10" i="182"/>
  <c r="F30" i="182" s="1"/>
  <c r="F13" i="185"/>
  <c r="F13" i="184"/>
  <c r="F33" i="184" s="1"/>
  <c r="F13" i="183"/>
  <c r="F33" i="183" s="1"/>
  <c r="F13" i="182"/>
  <c r="F33" i="182" s="1"/>
  <c r="E19" i="185"/>
  <c r="E19" i="184"/>
  <c r="E39" i="184" s="1"/>
  <c r="E19" i="183"/>
  <c r="E39" i="183" s="1"/>
  <c r="E19" i="182"/>
  <c r="E39" i="182" s="1"/>
  <c r="F8" i="185"/>
  <c r="F8" i="184"/>
  <c r="F28" i="184" s="1"/>
  <c r="F8" i="183"/>
  <c r="F28" i="183" s="1"/>
  <c r="F8" i="182"/>
  <c r="F28" i="182" s="1"/>
  <c r="F19" i="185"/>
  <c r="F19" i="184"/>
  <c r="F39" i="184" s="1"/>
  <c r="F19" i="183"/>
  <c r="F39" i="183" s="1"/>
  <c r="F19" i="182"/>
  <c r="F39" i="182" s="1"/>
  <c r="E8" i="185"/>
  <c r="E8" i="184"/>
  <c r="E28" i="184" s="1"/>
  <c r="E8" i="183"/>
  <c r="E28" i="183" s="1"/>
  <c r="E8" i="182"/>
  <c r="E28" i="182" s="1"/>
  <c r="A20" i="185"/>
  <c r="A19" i="185"/>
  <c r="A17" i="185"/>
  <c r="A16" i="185"/>
  <c r="A14" i="185"/>
  <c r="A13" i="185"/>
  <c r="V16" i="163" l="1"/>
  <c r="V36" i="163" s="1"/>
  <c r="V15" i="165" s="1"/>
  <c r="V16" i="166"/>
  <c r="V36" i="166" s="1"/>
  <c r="V16" i="145"/>
  <c r="V36" i="145" s="1"/>
  <c r="V16" i="164"/>
  <c r="V36" i="164" s="1"/>
  <c r="V16" i="126"/>
  <c r="V36" i="126" s="1"/>
  <c r="V15" i="144" s="1"/>
  <c r="V16" i="80"/>
  <c r="V36" i="80" s="1"/>
  <c r="V17" i="54"/>
  <c r="I17" i="180"/>
  <c r="I17" i="100"/>
  <c r="G17" i="180"/>
  <c r="G17" i="100"/>
  <c r="G21" i="177"/>
  <c r="G42" i="100"/>
  <c r="I15" i="177"/>
  <c r="I36" i="100"/>
  <c r="I21" i="177"/>
  <c r="I42" i="100"/>
  <c r="I12" i="177"/>
  <c r="I33" i="100"/>
  <c r="I44" i="100"/>
  <c r="I23" i="177"/>
  <c r="G12" i="177"/>
  <c r="G33" i="100"/>
  <c r="G23" i="177"/>
  <c r="G44" i="100"/>
  <c r="G36" i="100"/>
  <c r="G15" i="177"/>
  <c r="E22" i="181"/>
  <c r="E42" i="181" s="1"/>
  <c r="E20" i="181"/>
  <c r="E40" i="181" s="1"/>
  <c r="E11" i="181"/>
  <c r="E31" i="181" s="1"/>
  <c r="F20" i="181"/>
  <c r="F40" i="181" s="1"/>
  <c r="F14" i="181"/>
  <c r="F34" i="181" s="1"/>
  <c r="E14" i="181"/>
  <c r="E34" i="181" s="1"/>
  <c r="F22" i="181"/>
  <c r="F42" i="181" s="1"/>
  <c r="F11" i="181"/>
  <c r="F31" i="181" s="1"/>
  <c r="F11" i="185"/>
  <c r="F11" i="184"/>
  <c r="F31" i="184" s="1"/>
  <c r="F11" i="183"/>
  <c r="F31" i="183" s="1"/>
  <c r="F11" i="182"/>
  <c r="F31" i="182" s="1"/>
  <c r="F20" i="185"/>
  <c r="F20" i="184"/>
  <c r="F40" i="184" s="1"/>
  <c r="F20" i="183"/>
  <c r="F40" i="183" s="1"/>
  <c r="F20" i="182"/>
  <c r="F40" i="182" s="1"/>
  <c r="F22" i="185"/>
  <c r="F22" i="184"/>
  <c r="F42" i="184" s="1"/>
  <c r="F22" i="183"/>
  <c r="F42" i="183" s="1"/>
  <c r="F22" i="182"/>
  <c r="F42" i="182" s="1"/>
  <c r="E14" i="185"/>
  <c r="E14" i="184"/>
  <c r="E34" i="184" s="1"/>
  <c r="E14" i="183"/>
  <c r="E34" i="183" s="1"/>
  <c r="E14" i="182"/>
  <c r="E34" i="182" s="1"/>
  <c r="F14" i="185"/>
  <c r="F14" i="184"/>
  <c r="F34" i="184" s="1"/>
  <c r="F14" i="183"/>
  <c r="F34" i="183" s="1"/>
  <c r="F14" i="182"/>
  <c r="F34" i="182" s="1"/>
  <c r="E22" i="185"/>
  <c r="E22" i="184"/>
  <c r="E42" i="184" s="1"/>
  <c r="E22" i="183"/>
  <c r="E42" i="183" s="1"/>
  <c r="E22" i="182"/>
  <c r="E42" i="182" s="1"/>
  <c r="E20" i="185"/>
  <c r="E20" i="184"/>
  <c r="E40" i="184" s="1"/>
  <c r="E20" i="183"/>
  <c r="E40" i="183" s="1"/>
  <c r="E20" i="182"/>
  <c r="E40" i="182" s="1"/>
  <c r="E11" i="185"/>
  <c r="E11" i="184"/>
  <c r="E31" i="184" s="1"/>
  <c r="E11" i="183"/>
  <c r="E31" i="183" s="1"/>
  <c r="E11" i="182"/>
  <c r="E31" i="182" s="1"/>
  <c r="A40" i="184"/>
  <c r="A39" i="184"/>
  <c r="A37" i="184"/>
  <c r="A36" i="184"/>
  <c r="A34" i="184"/>
  <c r="A33" i="184"/>
  <c r="A20" i="184"/>
  <c r="A19" i="184"/>
  <c r="A17" i="184"/>
  <c r="A16" i="184"/>
  <c r="A14" i="184"/>
  <c r="A13" i="184"/>
  <c r="A40" i="183"/>
  <c r="A39" i="183"/>
  <c r="A37" i="183"/>
  <c r="A36" i="183"/>
  <c r="A34" i="183"/>
  <c r="A33" i="183"/>
  <c r="A20" i="183"/>
  <c r="A19" i="183"/>
  <c r="A17" i="183"/>
  <c r="A16" i="183"/>
  <c r="A14" i="183"/>
  <c r="A13" i="183"/>
  <c r="A40" i="182"/>
  <c r="A39" i="182"/>
  <c r="A37" i="182"/>
  <c r="A36" i="182"/>
  <c r="A34" i="182"/>
  <c r="A33" i="182"/>
  <c r="A20" i="182"/>
  <c r="A19" i="182"/>
  <c r="A17" i="182"/>
  <c r="A16" i="182"/>
  <c r="A14" i="182"/>
  <c r="A13" i="182"/>
  <c r="A40" i="181"/>
  <c r="A39" i="181"/>
  <c r="A37" i="181"/>
  <c r="A36" i="181"/>
  <c r="A34" i="181"/>
  <c r="A33" i="181"/>
  <c r="A20" i="181"/>
  <c r="A19" i="181"/>
  <c r="A17" i="181"/>
  <c r="A16" i="181"/>
  <c r="A14" i="181"/>
  <c r="A13" i="181"/>
  <c r="F7" i="163" l="1"/>
  <c r="F27" i="163" s="1"/>
  <c r="F6" i="165" s="1"/>
  <c r="F7" i="166"/>
  <c r="F27" i="166" s="1"/>
  <c r="F7" i="164"/>
  <c r="F27" i="164" s="1"/>
  <c r="F7" i="145"/>
  <c r="F27" i="145" s="1"/>
  <c r="F7" i="126"/>
  <c r="F27" i="126" s="1"/>
  <c r="F6" i="144" s="1"/>
  <c r="F7" i="80"/>
  <c r="F27" i="80" s="1"/>
  <c r="V17" i="166"/>
  <c r="V37" i="166" s="1"/>
  <c r="V17" i="163"/>
  <c r="V37" i="163" s="1"/>
  <c r="V16" i="165" s="1"/>
  <c r="V17" i="164"/>
  <c r="V37" i="164" s="1"/>
  <c r="V17" i="126"/>
  <c r="V37" i="126" s="1"/>
  <c r="V16" i="144" s="1"/>
  <c r="V17" i="145"/>
  <c r="V37" i="145" s="1"/>
  <c r="V17" i="80"/>
  <c r="V37" i="80" s="1"/>
  <c r="H7" i="166"/>
  <c r="H27" i="166" s="1"/>
  <c r="H7" i="163"/>
  <c r="H27" i="163" s="1"/>
  <c r="H6" i="165" s="1"/>
  <c r="H7" i="164"/>
  <c r="H27" i="164" s="1"/>
  <c r="H7" i="126"/>
  <c r="H27" i="126" s="1"/>
  <c r="H6" i="144" s="1"/>
  <c r="H7" i="145"/>
  <c r="H27" i="145" s="1"/>
  <c r="H7" i="80"/>
  <c r="H27" i="80" s="1"/>
  <c r="I18" i="180"/>
  <c r="I18" i="100"/>
  <c r="G38" i="100"/>
  <c r="G17" i="177"/>
  <c r="G18" i="180"/>
  <c r="G18" i="100"/>
  <c r="I38" i="100"/>
  <c r="I17" i="177"/>
  <c r="E16" i="181"/>
  <c r="E36" i="181" s="1"/>
  <c r="F16" i="181"/>
  <c r="F36" i="181" s="1"/>
  <c r="F16" i="185"/>
  <c r="F16" i="184"/>
  <c r="F36" i="184" s="1"/>
  <c r="F16" i="183"/>
  <c r="F36" i="183" s="1"/>
  <c r="F16" i="182"/>
  <c r="F36" i="182" s="1"/>
  <c r="E16" i="185"/>
  <c r="E16" i="184"/>
  <c r="E36" i="184" s="1"/>
  <c r="E16" i="183"/>
  <c r="E36" i="183" s="1"/>
  <c r="E16" i="182"/>
  <c r="E36" i="182" s="1"/>
  <c r="F8" i="54"/>
  <c r="F10" i="54"/>
  <c r="F19" i="54"/>
  <c r="F13" i="54"/>
  <c r="H8" i="54"/>
  <c r="H13" i="54"/>
  <c r="H19" i="54"/>
  <c r="H10" i="54"/>
  <c r="H13" i="166" l="1"/>
  <c r="H33" i="166" s="1"/>
  <c r="H13" i="163"/>
  <c r="H33" i="163" s="1"/>
  <c r="H12" i="165" s="1"/>
  <c r="H13" i="164"/>
  <c r="H33" i="164" s="1"/>
  <c r="H13" i="145"/>
  <c r="H33" i="145" s="1"/>
  <c r="H13" i="126"/>
  <c r="H33" i="126" s="1"/>
  <c r="H12" i="144" s="1"/>
  <c r="H13" i="80"/>
  <c r="H33" i="80" s="1"/>
  <c r="F8" i="166"/>
  <c r="F28" i="166" s="1"/>
  <c r="F8" i="163"/>
  <c r="F28" i="163" s="1"/>
  <c r="F7" i="165" s="1"/>
  <c r="F8" i="164"/>
  <c r="F28" i="164" s="1"/>
  <c r="F8" i="145"/>
  <c r="F28" i="145" s="1"/>
  <c r="F8" i="80"/>
  <c r="F28" i="80" s="1"/>
  <c r="F8" i="126"/>
  <c r="F28" i="126" s="1"/>
  <c r="F7" i="144" s="1"/>
  <c r="H10" i="166"/>
  <c r="H30" i="166" s="1"/>
  <c r="H10" i="163"/>
  <c r="H30" i="163" s="1"/>
  <c r="H9" i="165" s="1"/>
  <c r="H10" i="164"/>
  <c r="H30" i="164" s="1"/>
  <c r="H10" i="145"/>
  <c r="H30" i="145" s="1"/>
  <c r="H10" i="80"/>
  <c r="H30" i="80" s="1"/>
  <c r="H10" i="126"/>
  <c r="H30" i="126" s="1"/>
  <c r="H9" i="144" s="1"/>
  <c r="F13" i="166"/>
  <c r="F33" i="166" s="1"/>
  <c r="F13" i="163"/>
  <c r="F33" i="163" s="1"/>
  <c r="F12" i="165" s="1"/>
  <c r="F13" i="164"/>
  <c r="F33" i="164" s="1"/>
  <c r="F13" i="145"/>
  <c r="F33" i="145" s="1"/>
  <c r="F13" i="126"/>
  <c r="F33" i="126" s="1"/>
  <c r="F12" i="144" s="1"/>
  <c r="F13" i="80"/>
  <c r="F33" i="80" s="1"/>
  <c r="H8" i="163"/>
  <c r="H28" i="163" s="1"/>
  <c r="H7" i="165" s="1"/>
  <c r="H8" i="166"/>
  <c r="H28" i="166" s="1"/>
  <c r="H8" i="164"/>
  <c r="H28" i="164" s="1"/>
  <c r="H8" i="145"/>
  <c r="H28" i="145" s="1"/>
  <c r="H8" i="126"/>
  <c r="H28" i="126" s="1"/>
  <c r="H7" i="144" s="1"/>
  <c r="H8" i="80"/>
  <c r="H28" i="80" s="1"/>
  <c r="H19" i="166"/>
  <c r="H39" i="166" s="1"/>
  <c r="H19" i="163"/>
  <c r="H39" i="163" s="1"/>
  <c r="H18" i="165" s="1"/>
  <c r="H19" i="164"/>
  <c r="H39" i="164" s="1"/>
  <c r="H19" i="126"/>
  <c r="H39" i="126" s="1"/>
  <c r="H18" i="144" s="1"/>
  <c r="H19" i="145"/>
  <c r="H39" i="145" s="1"/>
  <c r="H19" i="80"/>
  <c r="H39" i="80" s="1"/>
  <c r="F19" i="166"/>
  <c r="F39" i="166" s="1"/>
  <c r="F19" i="163"/>
  <c r="F39" i="163" s="1"/>
  <c r="F18" i="165" s="1"/>
  <c r="F19" i="145"/>
  <c r="F39" i="145" s="1"/>
  <c r="F19" i="126"/>
  <c r="F39" i="126" s="1"/>
  <c r="F18" i="144" s="1"/>
  <c r="F19" i="164"/>
  <c r="F39" i="164" s="1"/>
  <c r="F19" i="80"/>
  <c r="F39" i="80" s="1"/>
  <c r="F10" i="163"/>
  <c r="F30" i="163" s="1"/>
  <c r="F9" i="165" s="1"/>
  <c r="F10" i="166"/>
  <c r="F30" i="166" s="1"/>
  <c r="F10" i="145"/>
  <c r="F30" i="145" s="1"/>
  <c r="F10" i="126"/>
  <c r="F30" i="126" s="1"/>
  <c r="F9" i="144" s="1"/>
  <c r="F10" i="164"/>
  <c r="F30" i="164" s="1"/>
  <c r="F10" i="80"/>
  <c r="F30" i="80" s="1"/>
  <c r="G18" i="177"/>
  <c r="G39" i="100"/>
  <c r="I39" i="100"/>
  <c r="I18" i="177"/>
  <c r="E17" i="181"/>
  <c r="E37" i="181" s="1"/>
  <c r="F17" i="181"/>
  <c r="F37" i="181" s="1"/>
  <c r="E17" i="185"/>
  <c r="E17" i="184"/>
  <c r="E37" i="184" s="1"/>
  <c r="E17" i="183"/>
  <c r="E37" i="183" s="1"/>
  <c r="E17" i="182"/>
  <c r="E37" i="182" s="1"/>
  <c r="F17" i="185"/>
  <c r="F17" i="184"/>
  <c r="F37" i="184" s="1"/>
  <c r="F17" i="183"/>
  <c r="F37" i="183" s="1"/>
  <c r="F17" i="182"/>
  <c r="F37" i="182" s="1"/>
  <c r="H11" i="54"/>
  <c r="H20" i="54"/>
  <c r="F14" i="54"/>
  <c r="F22" i="54"/>
  <c r="H14" i="54"/>
  <c r="F20" i="54"/>
  <c r="H22" i="54"/>
  <c r="F11" i="54"/>
  <c r="F14" i="166" l="1"/>
  <c r="F34" i="166" s="1"/>
  <c r="F14" i="164"/>
  <c r="F34" i="164" s="1"/>
  <c r="F14" i="163"/>
  <c r="F34" i="163" s="1"/>
  <c r="F13" i="165" s="1"/>
  <c r="F14" i="145"/>
  <c r="F34" i="145" s="1"/>
  <c r="F14" i="126"/>
  <c r="F34" i="126" s="1"/>
  <c r="F13" i="144" s="1"/>
  <c r="F14" i="80"/>
  <c r="F34" i="80" s="1"/>
  <c r="H20" i="166"/>
  <c r="H40" i="166" s="1"/>
  <c r="H20" i="163"/>
  <c r="H40" i="163" s="1"/>
  <c r="H19" i="165" s="1"/>
  <c r="H20" i="145"/>
  <c r="H40" i="145" s="1"/>
  <c r="H20" i="126"/>
  <c r="H40" i="126" s="1"/>
  <c r="H19" i="144" s="1"/>
  <c r="H20" i="164"/>
  <c r="H40" i="164" s="1"/>
  <c r="H20" i="80"/>
  <c r="H40" i="80" s="1"/>
  <c r="H14" i="166"/>
  <c r="H34" i="166" s="1"/>
  <c r="H14" i="163"/>
  <c r="H34" i="163" s="1"/>
  <c r="H13" i="165" s="1"/>
  <c r="H14" i="164"/>
  <c r="H34" i="164" s="1"/>
  <c r="H14" i="145"/>
  <c r="H34" i="145" s="1"/>
  <c r="H14" i="126"/>
  <c r="H34" i="126" s="1"/>
  <c r="H13" i="144" s="1"/>
  <c r="H14" i="80"/>
  <c r="H34" i="80" s="1"/>
  <c r="H11" i="163"/>
  <c r="H31" i="163" s="1"/>
  <c r="H10" i="165" s="1"/>
  <c r="H11" i="145"/>
  <c r="H31" i="145" s="1"/>
  <c r="H11" i="126"/>
  <c r="H31" i="126" s="1"/>
  <c r="H10" i="144" s="1"/>
  <c r="H11" i="166"/>
  <c r="H31" i="166" s="1"/>
  <c r="H11" i="164"/>
  <c r="H31" i="164" s="1"/>
  <c r="H11" i="80"/>
  <c r="H31" i="80" s="1"/>
  <c r="H22" i="166"/>
  <c r="H42" i="166" s="1"/>
  <c r="H22" i="163"/>
  <c r="H42" i="163" s="1"/>
  <c r="H21" i="165" s="1"/>
  <c r="H22" i="145"/>
  <c r="H42" i="145" s="1"/>
  <c r="H22" i="80"/>
  <c r="H42" i="80" s="1"/>
  <c r="H22" i="164"/>
  <c r="H42" i="164" s="1"/>
  <c r="H22" i="126"/>
  <c r="H42" i="126" s="1"/>
  <c r="H21" i="144" s="1"/>
  <c r="F20" i="166"/>
  <c r="F40" i="166" s="1"/>
  <c r="F20" i="163"/>
  <c r="F40" i="163" s="1"/>
  <c r="F19" i="165" s="1"/>
  <c r="F20" i="145"/>
  <c r="F40" i="145" s="1"/>
  <c r="F20" i="80"/>
  <c r="F40" i="80" s="1"/>
  <c r="F20" i="164"/>
  <c r="F40" i="164" s="1"/>
  <c r="F20" i="126"/>
  <c r="F40" i="126" s="1"/>
  <c r="F19" i="144" s="1"/>
  <c r="F11" i="166"/>
  <c r="F31" i="166" s="1"/>
  <c r="F11" i="164"/>
  <c r="F31" i="164" s="1"/>
  <c r="F11" i="145"/>
  <c r="F31" i="145" s="1"/>
  <c r="F11" i="126"/>
  <c r="F31" i="126" s="1"/>
  <c r="F10" i="144" s="1"/>
  <c r="F11" i="80"/>
  <c r="F31" i="80" s="1"/>
  <c r="F11" i="163"/>
  <c r="F31" i="163" s="1"/>
  <c r="F10" i="165" s="1"/>
  <c r="F22" i="166"/>
  <c r="F42" i="166" s="1"/>
  <c r="F22" i="163"/>
  <c r="F42" i="163" s="1"/>
  <c r="F21" i="165" s="1"/>
  <c r="F22" i="164"/>
  <c r="F42" i="164" s="1"/>
  <c r="F22" i="145"/>
  <c r="F42" i="145" s="1"/>
  <c r="F22" i="126"/>
  <c r="F42" i="126" s="1"/>
  <c r="F21" i="144" s="1"/>
  <c r="F22" i="80"/>
  <c r="F42" i="80" s="1"/>
  <c r="F16" i="54"/>
  <c r="H16" i="54"/>
  <c r="F16" i="163" l="1"/>
  <c r="F36" i="163" s="1"/>
  <c r="F15" i="165" s="1"/>
  <c r="F16" i="166"/>
  <c r="F36" i="166" s="1"/>
  <c r="F16" i="145"/>
  <c r="F36" i="145" s="1"/>
  <c r="F16" i="164"/>
  <c r="F36" i="164" s="1"/>
  <c r="F16" i="126"/>
  <c r="F36" i="126" s="1"/>
  <c r="F15" i="144" s="1"/>
  <c r="F16" i="80"/>
  <c r="F36" i="80" s="1"/>
  <c r="H16" i="166"/>
  <c r="H36" i="166" s="1"/>
  <c r="H16" i="164"/>
  <c r="H36" i="164" s="1"/>
  <c r="H16" i="163"/>
  <c r="H36" i="163" s="1"/>
  <c r="H15" i="165" s="1"/>
  <c r="H16" i="145"/>
  <c r="H36" i="145" s="1"/>
  <c r="H16" i="80"/>
  <c r="H36" i="80" s="1"/>
  <c r="H16" i="126"/>
  <c r="H36" i="126" s="1"/>
  <c r="H15" i="144" s="1"/>
  <c r="F17" i="54"/>
  <c r="H17" i="54"/>
  <c r="H17" i="163" l="1"/>
  <c r="H37" i="163" s="1"/>
  <c r="H16" i="165" s="1"/>
  <c r="H17" i="166"/>
  <c r="H37" i="166" s="1"/>
  <c r="H17" i="145"/>
  <c r="H37" i="145" s="1"/>
  <c r="H17" i="164"/>
  <c r="H37" i="164" s="1"/>
  <c r="H17" i="126"/>
  <c r="H37" i="126" s="1"/>
  <c r="H16" i="144" s="1"/>
  <c r="H17" i="80"/>
  <c r="H37" i="80" s="1"/>
  <c r="F17" i="166"/>
  <c r="F37" i="166" s="1"/>
  <c r="F17" i="164"/>
  <c r="F37" i="164" s="1"/>
  <c r="F17" i="163"/>
  <c r="F37" i="163" s="1"/>
  <c r="F16" i="165" s="1"/>
  <c r="F17" i="126"/>
  <c r="F37" i="126" s="1"/>
  <c r="F16" i="144" s="1"/>
  <c r="F17" i="145"/>
  <c r="F37" i="145" s="1"/>
  <c r="F17" i="80"/>
  <c r="F37" i="80" s="1"/>
  <c r="V7" i="189" l="1"/>
  <c r="V7" i="157"/>
  <c r="V7" i="186"/>
  <c r="V27" i="186" s="1"/>
  <c r="V7" i="187" s="1"/>
  <c r="AQ7" i="166"/>
  <c r="AQ27" i="166" s="1"/>
  <c r="AQ7" i="163"/>
  <c r="AQ27" i="163" s="1"/>
  <c r="AQ6" i="165" s="1"/>
  <c r="AQ7" i="80"/>
  <c r="AQ27" i="80" s="1"/>
  <c r="AQ7" i="164"/>
  <c r="AQ27" i="164" s="1"/>
  <c r="AQ7" i="145"/>
  <c r="AQ27" i="145" s="1"/>
  <c r="AQ7" i="126"/>
  <c r="AQ27" i="126" s="1"/>
  <c r="AQ6" i="144" s="1"/>
  <c r="M7" i="189"/>
  <c r="M7" i="186"/>
  <c r="M27" i="186" s="1"/>
  <c r="M7" i="187" s="1"/>
  <c r="M7" i="157"/>
  <c r="AH7" i="163"/>
  <c r="AH27" i="163" s="1"/>
  <c r="AH6" i="165" s="1"/>
  <c r="AH7" i="166"/>
  <c r="AH27" i="166" s="1"/>
  <c r="AH7" i="145"/>
  <c r="AH27" i="145" s="1"/>
  <c r="AH7" i="126"/>
  <c r="AH27" i="126" s="1"/>
  <c r="AH6" i="144" s="1"/>
  <c r="AH7" i="164"/>
  <c r="AH27" i="164" s="1"/>
  <c r="AH7" i="80"/>
  <c r="AH27" i="80" s="1"/>
  <c r="W7" i="163"/>
  <c r="W27" i="163" s="1"/>
  <c r="W6" i="165" s="1"/>
  <c r="W7" i="164"/>
  <c r="W27" i="164" s="1"/>
  <c r="W7" i="80"/>
  <c r="W27" i="80" s="1"/>
  <c r="W7" i="145"/>
  <c r="W27" i="145" s="1"/>
  <c r="W7" i="126"/>
  <c r="W27" i="126" s="1"/>
  <c r="W6" i="144" s="1"/>
  <c r="W7" i="166"/>
  <c r="W27" i="166" s="1"/>
  <c r="AB7" i="189"/>
  <c r="AB7" i="186"/>
  <c r="AB27" i="186" s="1"/>
  <c r="AB7" i="187" s="1"/>
  <c r="AB7" i="157"/>
  <c r="AW7" i="166"/>
  <c r="AW27" i="166" s="1"/>
  <c r="AW7" i="164"/>
  <c r="AW27" i="164" s="1"/>
  <c r="AW7" i="145"/>
  <c r="AW27" i="145" s="1"/>
  <c r="AW7" i="163"/>
  <c r="AW27" i="163" s="1"/>
  <c r="AW6" i="165" s="1"/>
  <c r="AW7" i="126"/>
  <c r="AW27" i="126" s="1"/>
  <c r="AW6" i="144" s="1"/>
  <c r="AW7" i="80"/>
  <c r="AW27" i="80" s="1"/>
  <c r="R7" i="163"/>
  <c r="R27" i="163" s="1"/>
  <c r="R6" i="165" s="1"/>
  <c r="R7" i="166"/>
  <c r="R27" i="166" s="1"/>
  <c r="R7" i="145"/>
  <c r="R27" i="145" s="1"/>
  <c r="R7" i="126"/>
  <c r="R27" i="126" s="1"/>
  <c r="R6" i="144" s="1"/>
  <c r="R7" i="164"/>
  <c r="R27" i="164" s="1"/>
  <c r="R7" i="80"/>
  <c r="R27" i="80" s="1"/>
  <c r="L7" i="189"/>
  <c r="L7" i="157"/>
  <c r="L7" i="186"/>
  <c r="L27" i="186" s="1"/>
  <c r="L7" i="187" s="1"/>
  <c r="AG7" i="166"/>
  <c r="AG27" i="166" s="1"/>
  <c r="AG7" i="164"/>
  <c r="AG27" i="164" s="1"/>
  <c r="AG7" i="163"/>
  <c r="AG27" i="163" s="1"/>
  <c r="AG6" i="165" s="1"/>
  <c r="AG7" i="145"/>
  <c r="AG27" i="145" s="1"/>
  <c r="AG7" i="126"/>
  <c r="AG27" i="126" s="1"/>
  <c r="AG6" i="144" s="1"/>
  <c r="AG7" i="80"/>
  <c r="AG27" i="80" s="1"/>
  <c r="Z7" i="189"/>
  <c r="Z7" i="186"/>
  <c r="Z27" i="186" s="1"/>
  <c r="Z7" i="187" s="1"/>
  <c r="Z7" i="157"/>
  <c r="AU7" i="166"/>
  <c r="AU27" i="166" s="1"/>
  <c r="AU7" i="163"/>
  <c r="AU27" i="163" s="1"/>
  <c r="AU6" i="165" s="1"/>
  <c r="AU7" i="164"/>
  <c r="AU27" i="164" s="1"/>
  <c r="AU7" i="80"/>
  <c r="AU27" i="80" s="1"/>
  <c r="AU7" i="145"/>
  <c r="AU27" i="145" s="1"/>
  <c r="AU7" i="126"/>
  <c r="AU27" i="126" s="1"/>
  <c r="AU6" i="144" s="1"/>
  <c r="U7" i="189"/>
  <c r="U7" i="186"/>
  <c r="U27" i="186" s="1"/>
  <c r="U7" i="187" s="1"/>
  <c r="U7" i="157"/>
  <c r="AP7" i="163"/>
  <c r="AP27" i="163" s="1"/>
  <c r="AP6" i="165" s="1"/>
  <c r="AP7" i="166"/>
  <c r="AP27" i="166" s="1"/>
  <c r="AP7" i="145"/>
  <c r="AP27" i="145" s="1"/>
  <c r="AP7" i="164"/>
  <c r="AP27" i="164" s="1"/>
  <c r="AP7" i="126"/>
  <c r="AP27" i="126" s="1"/>
  <c r="AP6" i="144" s="1"/>
  <c r="AP7" i="80"/>
  <c r="AP27" i="80" s="1"/>
  <c r="Q7" i="189"/>
  <c r="Q7" i="186"/>
  <c r="Q27" i="186" s="1"/>
  <c r="Q7" i="187" s="1"/>
  <c r="Q7" i="157"/>
  <c r="AL7" i="163"/>
  <c r="AL27" i="163" s="1"/>
  <c r="AL6" i="165" s="1"/>
  <c r="AL7" i="166"/>
  <c r="AL27" i="166" s="1"/>
  <c r="AL7" i="164"/>
  <c r="AL27" i="164" s="1"/>
  <c r="AL7" i="145"/>
  <c r="AL27" i="145" s="1"/>
  <c r="AL7" i="126"/>
  <c r="AL27" i="126" s="1"/>
  <c r="AL6" i="144" s="1"/>
  <c r="AL7" i="80"/>
  <c r="AL27" i="80" s="1"/>
  <c r="AA7" i="189"/>
  <c r="AA7" i="186"/>
  <c r="AA27" i="186" s="1"/>
  <c r="AA7" i="187" s="1"/>
  <c r="AA7" i="157"/>
  <c r="AV7" i="166"/>
  <c r="AV27" i="166" s="1"/>
  <c r="AV7" i="164"/>
  <c r="AV27" i="164" s="1"/>
  <c r="AV7" i="163"/>
  <c r="AV27" i="163" s="1"/>
  <c r="AV6" i="165" s="1"/>
  <c r="AV7" i="145"/>
  <c r="AV27" i="145" s="1"/>
  <c r="AV7" i="126"/>
  <c r="AV27" i="126" s="1"/>
  <c r="AV6" i="144" s="1"/>
  <c r="AV7" i="80"/>
  <c r="AV27" i="80" s="1"/>
  <c r="Q7" i="166"/>
  <c r="Q27" i="166" s="1"/>
  <c r="Q7" i="163"/>
  <c r="Q27" i="163" s="1"/>
  <c r="Q6" i="165" s="1"/>
  <c r="Q7" i="164"/>
  <c r="Q27" i="164" s="1"/>
  <c r="Q7" i="145"/>
  <c r="Q27" i="145" s="1"/>
  <c r="Q7" i="126"/>
  <c r="Q27" i="126" s="1"/>
  <c r="Q6" i="144" s="1"/>
  <c r="Q7" i="80"/>
  <c r="Q27" i="80" s="1"/>
  <c r="J7" i="163"/>
  <c r="J27" i="163" s="1"/>
  <c r="J6" i="165" s="1"/>
  <c r="J7" i="166"/>
  <c r="J27" i="166" s="1"/>
  <c r="J7" i="145"/>
  <c r="J27" i="145" s="1"/>
  <c r="J7" i="164"/>
  <c r="J27" i="164" s="1"/>
  <c r="J7" i="126"/>
  <c r="J27" i="126" s="1"/>
  <c r="J6" i="144" s="1"/>
  <c r="J7" i="80"/>
  <c r="J27" i="80" s="1"/>
  <c r="K7" i="189"/>
  <c r="K7" i="186"/>
  <c r="K27" i="186" s="1"/>
  <c r="K7" i="187" s="1"/>
  <c r="K7" i="157"/>
  <c r="AF7" i="166"/>
  <c r="AF27" i="166" s="1"/>
  <c r="AF7" i="164"/>
  <c r="AF27" i="164" s="1"/>
  <c r="AF7" i="163"/>
  <c r="AF27" i="163" s="1"/>
  <c r="AF6" i="165" s="1"/>
  <c r="AF7" i="145"/>
  <c r="AF27" i="145" s="1"/>
  <c r="AF7" i="126"/>
  <c r="AF27" i="126" s="1"/>
  <c r="AF6" i="144" s="1"/>
  <c r="AF7" i="80"/>
  <c r="AF27" i="80" s="1"/>
  <c r="D7" i="189"/>
  <c r="D7" i="157"/>
  <c r="D7" i="186"/>
  <c r="D27" i="186" s="1"/>
  <c r="D7" i="187" s="1"/>
  <c r="Y7" i="166"/>
  <c r="Y27" i="166" s="1"/>
  <c r="Y7" i="163"/>
  <c r="Y27" i="163" s="1"/>
  <c r="Y6" i="165" s="1"/>
  <c r="Y7" i="164"/>
  <c r="Y27" i="164" s="1"/>
  <c r="Y7" i="145"/>
  <c r="Y27" i="145" s="1"/>
  <c r="Y7" i="126"/>
  <c r="Y27" i="126" s="1"/>
  <c r="Y6" i="144" s="1"/>
  <c r="Y7" i="80"/>
  <c r="Y27" i="80" s="1"/>
  <c r="Y7" i="189"/>
  <c r="Y7" i="157"/>
  <c r="AT7" i="166"/>
  <c r="AT27" i="166" s="1"/>
  <c r="AT7" i="163"/>
  <c r="AT27" i="163" s="1"/>
  <c r="AT6" i="165" s="1"/>
  <c r="Y7" i="186"/>
  <c r="Y27" i="186" s="1"/>
  <c r="Y7" i="187" s="1"/>
  <c r="AT7" i="164"/>
  <c r="AT27" i="164" s="1"/>
  <c r="AT7" i="145"/>
  <c r="AT27" i="145" s="1"/>
  <c r="AT7" i="126"/>
  <c r="AT27" i="126" s="1"/>
  <c r="AT6" i="144" s="1"/>
  <c r="AT7" i="80"/>
  <c r="AT27" i="80" s="1"/>
  <c r="T7" i="189"/>
  <c r="T7" i="186"/>
  <c r="T27" i="186" s="1"/>
  <c r="T7" i="187" s="1"/>
  <c r="T7" i="157"/>
  <c r="AO7" i="166"/>
  <c r="AO27" i="166" s="1"/>
  <c r="AO7" i="163"/>
  <c r="AO27" i="163" s="1"/>
  <c r="AO6" i="165" s="1"/>
  <c r="AO7" i="164"/>
  <c r="AO27" i="164" s="1"/>
  <c r="AO7" i="145"/>
  <c r="AO27" i="145" s="1"/>
  <c r="AO7" i="126"/>
  <c r="AO27" i="126" s="1"/>
  <c r="AO6" i="144" s="1"/>
  <c r="AO7" i="80"/>
  <c r="AO27" i="80" s="1"/>
  <c r="O7" i="189"/>
  <c r="O7" i="186"/>
  <c r="O27" i="186" s="1"/>
  <c r="O7" i="187" s="1"/>
  <c r="O7" i="157"/>
  <c r="AJ7" i="166"/>
  <c r="AJ27" i="166" s="1"/>
  <c r="AJ7" i="163"/>
  <c r="AJ27" i="163" s="1"/>
  <c r="AJ6" i="165" s="1"/>
  <c r="AJ7" i="164"/>
  <c r="AJ27" i="164" s="1"/>
  <c r="AJ7" i="145"/>
  <c r="AJ27" i="145" s="1"/>
  <c r="AJ7" i="80"/>
  <c r="AJ27" i="80" s="1"/>
  <c r="AJ7" i="126"/>
  <c r="AJ27" i="126" s="1"/>
  <c r="AJ6" i="144" s="1"/>
  <c r="O7" i="166"/>
  <c r="O27" i="166" s="1"/>
  <c r="O7" i="163"/>
  <c r="O27" i="163" s="1"/>
  <c r="O6" i="165" s="1"/>
  <c r="O7" i="164"/>
  <c r="O27" i="164" s="1"/>
  <c r="O7" i="80"/>
  <c r="O27" i="80" s="1"/>
  <c r="O7" i="145"/>
  <c r="O27" i="145" s="1"/>
  <c r="O7" i="126"/>
  <c r="O27" i="126" s="1"/>
  <c r="O6" i="144" s="1"/>
  <c r="H7" i="189"/>
  <c r="H7" i="186"/>
  <c r="H27" i="186" s="1"/>
  <c r="H7" i="187" s="1"/>
  <c r="H7" i="157"/>
  <c r="AC7" i="166"/>
  <c r="AC27" i="166" s="1"/>
  <c r="AC7" i="163"/>
  <c r="AC27" i="163" s="1"/>
  <c r="AC6" i="165" s="1"/>
  <c r="AC7" i="164"/>
  <c r="AC27" i="164" s="1"/>
  <c r="AC7" i="145"/>
  <c r="AC27" i="145" s="1"/>
  <c r="AC7" i="126"/>
  <c r="AC27" i="126" s="1"/>
  <c r="AC6" i="144" s="1"/>
  <c r="AC7" i="80"/>
  <c r="AC27" i="80" s="1"/>
  <c r="R7" i="189"/>
  <c r="R7" i="186"/>
  <c r="R27" i="186" s="1"/>
  <c r="R7" i="187" s="1"/>
  <c r="R7" i="157"/>
  <c r="AM7" i="166"/>
  <c r="AM27" i="166" s="1"/>
  <c r="AM7" i="163"/>
  <c r="AM27" i="163" s="1"/>
  <c r="AM6" i="165" s="1"/>
  <c r="AM7" i="164"/>
  <c r="AM27" i="164" s="1"/>
  <c r="AM7" i="80"/>
  <c r="AM27" i="80" s="1"/>
  <c r="AM7" i="145"/>
  <c r="AM27" i="145" s="1"/>
  <c r="AM7" i="126"/>
  <c r="AM27" i="126" s="1"/>
  <c r="AM6" i="144" s="1"/>
  <c r="N7" i="166"/>
  <c r="N27" i="166" s="1"/>
  <c r="N7" i="163"/>
  <c r="N27" i="163" s="1"/>
  <c r="N6" i="165" s="1"/>
  <c r="N7" i="164"/>
  <c r="N27" i="164" s="1"/>
  <c r="N7" i="145"/>
  <c r="N27" i="145" s="1"/>
  <c r="N7" i="126"/>
  <c r="N27" i="126" s="1"/>
  <c r="N6" i="144" s="1"/>
  <c r="N7" i="80"/>
  <c r="N27" i="80" s="1"/>
  <c r="E7" i="189"/>
  <c r="E7" i="186"/>
  <c r="E27" i="186" s="1"/>
  <c r="E7" i="187" s="1"/>
  <c r="Z7" i="163"/>
  <c r="Z27" i="163" s="1"/>
  <c r="Z6" i="165" s="1"/>
  <c r="Z7" i="166"/>
  <c r="Z27" i="166" s="1"/>
  <c r="E7" i="157"/>
  <c r="Z7" i="145"/>
  <c r="Z27" i="145" s="1"/>
  <c r="Z7" i="164"/>
  <c r="Z27" i="164" s="1"/>
  <c r="Z7" i="126"/>
  <c r="Z27" i="126" s="1"/>
  <c r="Z6" i="144" s="1"/>
  <c r="Z7" i="80"/>
  <c r="Z27" i="80" s="1"/>
  <c r="G7" i="166"/>
  <c r="G27" i="166" s="1"/>
  <c r="G7" i="163"/>
  <c r="G27" i="163" s="1"/>
  <c r="G6" i="165" s="1"/>
  <c r="G7" i="164"/>
  <c r="G27" i="164" s="1"/>
  <c r="G7" i="80"/>
  <c r="G27" i="80" s="1"/>
  <c r="G7" i="145"/>
  <c r="G27" i="145" s="1"/>
  <c r="G7" i="126"/>
  <c r="G27" i="126" s="1"/>
  <c r="G6" i="144" s="1"/>
  <c r="P7" i="163"/>
  <c r="P27" i="163" s="1"/>
  <c r="P6" i="165" s="1"/>
  <c r="P7" i="164"/>
  <c r="P27" i="164" s="1"/>
  <c r="P7" i="166"/>
  <c r="P27" i="166" s="1"/>
  <c r="P7" i="145"/>
  <c r="P27" i="145" s="1"/>
  <c r="P7" i="126"/>
  <c r="P27" i="126" s="1"/>
  <c r="P6" i="144" s="1"/>
  <c r="P7" i="80"/>
  <c r="P27" i="80" s="1"/>
  <c r="I7" i="166"/>
  <c r="I27" i="166" s="1"/>
  <c r="I7" i="163"/>
  <c r="I27" i="163" s="1"/>
  <c r="I6" i="165" s="1"/>
  <c r="I7" i="164"/>
  <c r="I27" i="164" s="1"/>
  <c r="I7" i="145"/>
  <c r="I27" i="145" s="1"/>
  <c r="I7" i="126"/>
  <c r="I27" i="126" s="1"/>
  <c r="I6" i="144" s="1"/>
  <c r="I7" i="80"/>
  <c r="I27" i="80" s="1"/>
  <c r="I7" i="189"/>
  <c r="I7" i="186"/>
  <c r="I27" i="186" s="1"/>
  <c r="I7" i="187" s="1"/>
  <c r="I7" i="157"/>
  <c r="AD7" i="166"/>
  <c r="AD27" i="166" s="1"/>
  <c r="AD7" i="163"/>
  <c r="AD27" i="163" s="1"/>
  <c r="AD6" i="165" s="1"/>
  <c r="AD7" i="164"/>
  <c r="AD27" i="164" s="1"/>
  <c r="AD7" i="145"/>
  <c r="AD27" i="145" s="1"/>
  <c r="AD7" i="126"/>
  <c r="AD27" i="126" s="1"/>
  <c r="AD6" i="144" s="1"/>
  <c r="AD7" i="80"/>
  <c r="AD27" i="80" s="1"/>
  <c r="C7" i="189"/>
  <c r="C7" i="186"/>
  <c r="C27" i="186" s="1"/>
  <c r="C7" i="187" s="1"/>
  <c r="C7" i="157"/>
  <c r="X7" i="166"/>
  <c r="X27" i="166" s="1"/>
  <c r="X7" i="164"/>
  <c r="X27" i="164" s="1"/>
  <c r="X7" i="163"/>
  <c r="X27" i="163" s="1"/>
  <c r="X6" i="165" s="1"/>
  <c r="X7" i="126"/>
  <c r="X27" i="126" s="1"/>
  <c r="X6" i="144" s="1"/>
  <c r="X7" i="145"/>
  <c r="X27" i="145" s="1"/>
  <c r="X7" i="80"/>
  <c r="X27" i="80" s="1"/>
  <c r="W7" i="189"/>
  <c r="W7" i="186"/>
  <c r="W27" i="186" s="1"/>
  <c r="W7" i="187" s="1"/>
  <c r="W7" i="157"/>
  <c r="AR7" i="163"/>
  <c r="AR27" i="163" s="1"/>
  <c r="AR6" i="165" s="1"/>
  <c r="AR7" i="164"/>
  <c r="AR27" i="164" s="1"/>
  <c r="AR7" i="166"/>
  <c r="AR27" i="166" s="1"/>
  <c r="AR7" i="145"/>
  <c r="AR27" i="145" s="1"/>
  <c r="AR7" i="126"/>
  <c r="AR27" i="126" s="1"/>
  <c r="AR6" i="144" s="1"/>
  <c r="AR7" i="80"/>
  <c r="AR27" i="80" s="1"/>
  <c r="S7" i="189"/>
  <c r="S7" i="186"/>
  <c r="S27" i="186" s="1"/>
  <c r="S7" i="187" s="1"/>
  <c r="S7" i="157"/>
  <c r="AN7" i="166"/>
  <c r="AN27" i="166" s="1"/>
  <c r="AN7" i="164"/>
  <c r="AN27" i="164" s="1"/>
  <c r="AN7" i="163"/>
  <c r="AN27" i="163" s="1"/>
  <c r="AN6" i="165" s="1"/>
  <c r="AN7" i="126"/>
  <c r="AN27" i="126" s="1"/>
  <c r="AN6" i="144" s="1"/>
  <c r="AN7" i="145"/>
  <c r="AN27" i="145" s="1"/>
  <c r="AN7" i="80"/>
  <c r="AN27" i="80" s="1"/>
  <c r="AC7" i="189"/>
  <c r="AC7" i="186"/>
  <c r="AC27" i="186" s="1"/>
  <c r="AC7" i="187" s="1"/>
  <c r="AC7" i="157"/>
  <c r="AX7" i="163"/>
  <c r="AX27" i="163" s="1"/>
  <c r="AX6" i="165" s="1"/>
  <c r="AX7" i="166"/>
  <c r="AX27" i="166" s="1"/>
  <c r="AX7" i="145"/>
  <c r="AX27" i="145" s="1"/>
  <c r="AX7" i="126"/>
  <c r="AX27" i="126" s="1"/>
  <c r="AX6" i="144" s="1"/>
  <c r="AX7" i="164"/>
  <c r="AX27" i="164" s="1"/>
  <c r="AX7" i="80"/>
  <c r="AX27" i="80" s="1"/>
  <c r="B7" i="189"/>
  <c r="B7" i="186"/>
  <c r="B27" i="186" s="1"/>
  <c r="B7" i="187" s="1"/>
  <c r="B7" i="157"/>
  <c r="B7" i="188" s="1"/>
  <c r="W22" i="54"/>
  <c r="X22" i="54"/>
  <c r="J19" i="54"/>
  <c r="W19" i="54"/>
  <c r="R8" i="54"/>
  <c r="Q19" i="54"/>
  <c r="G10" i="54"/>
  <c r="G13" i="54"/>
  <c r="G19" i="54"/>
  <c r="R19" i="54"/>
  <c r="J13" i="54"/>
  <c r="J10" i="54"/>
  <c r="AG19" i="54"/>
  <c r="AG8" i="54"/>
  <c r="AG10" i="54"/>
  <c r="AG13" i="54"/>
  <c r="Z19" i="54"/>
  <c r="Z8" i="54"/>
  <c r="Z10" i="54"/>
  <c r="Z13" i="54"/>
  <c r="AU19" i="54"/>
  <c r="AU8" i="54"/>
  <c r="AU10" i="54"/>
  <c r="AU13" i="54"/>
  <c r="AP19" i="54"/>
  <c r="AP8" i="54"/>
  <c r="AP10" i="54"/>
  <c r="AP13" i="54"/>
  <c r="AL19" i="54"/>
  <c r="AL8" i="54"/>
  <c r="AL10" i="54"/>
  <c r="AL13" i="54"/>
  <c r="AV19" i="54"/>
  <c r="AV8" i="54"/>
  <c r="AV10" i="54"/>
  <c r="AV13" i="54"/>
  <c r="N8" i="54"/>
  <c r="P8" i="54"/>
  <c r="P13" i="54"/>
  <c r="P10" i="54"/>
  <c r="I13" i="54"/>
  <c r="I10" i="54"/>
  <c r="AF19" i="54"/>
  <c r="AF8" i="54"/>
  <c r="AF10" i="54"/>
  <c r="AF13" i="54"/>
  <c r="Y19" i="54"/>
  <c r="Y8" i="54"/>
  <c r="Y10" i="54"/>
  <c r="Y13" i="54"/>
  <c r="AT8" i="54"/>
  <c r="AT10" i="54"/>
  <c r="AT13" i="54"/>
  <c r="AT19" i="54"/>
  <c r="AO8" i="54"/>
  <c r="AO10" i="54"/>
  <c r="AO13" i="54"/>
  <c r="AO19" i="54"/>
  <c r="AJ8" i="54"/>
  <c r="AJ10" i="54"/>
  <c r="AJ13" i="54"/>
  <c r="AJ19" i="54"/>
  <c r="Q8" i="54"/>
  <c r="Q13" i="54"/>
  <c r="Q10" i="54"/>
  <c r="G8" i="54"/>
  <c r="P19" i="54"/>
  <c r="J8" i="54"/>
  <c r="O10" i="54"/>
  <c r="O13" i="54"/>
  <c r="AD8" i="54"/>
  <c r="AD10" i="54"/>
  <c r="AD13" i="54"/>
  <c r="AD19" i="54"/>
  <c r="X8" i="54"/>
  <c r="X10" i="54"/>
  <c r="X13" i="54"/>
  <c r="X19" i="54"/>
  <c r="AR10" i="54"/>
  <c r="AR13" i="54"/>
  <c r="AR19" i="54"/>
  <c r="AR8" i="54"/>
  <c r="AN10" i="54"/>
  <c r="AN13" i="54"/>
  <c r="AN19" i="54"/>
  <c r="AN8" i="54"/>
  <c r="AX8" i="54"/>
  <c r="AX10" i="54"/>
  <c r="AX13" i="54"/>
  <c r="AX19" i="54"/>
  <c r="R10" i="54"/>
  <c r="R13" i="54"/>
  <c r="N10" i="54"/>
  <c r="N13" i="54"/>
  <c r="AH10" i="54"/>
  <c r="AH13" i="54"/>
  <c r="AH19" i="54"/>
  <c r="AH8" i="54"/>
  <c r="AC10" i="54"/>
  <c r="AC13" i="54"/>
  <c r="AC19" i="54"/>
  <c r="AC8" i="54"/>
  <c r="W8" i="54"/>
  <c r="AQ19" i="54"/>
  <c r="AQ8" i="54"/>
  <c r="AQ10" i="54"/>
  <c r="AQ13" i="54"/>
  <c r="AM19" i="54"/>
  <c r="AM8" i="54"/>
  <c r="AM10" i="54"/>
  <c r="AM13" i="54"/>
  <c r="AW10" i="54"/>
  <c r="AW13" i="54"/>
  <c r="AW19" i="54"/>
  <c r="AW8" i="54"/>
  <c r="AT20" i="54"/>
  <c r="N19" i="54"/>
  <c r="I8" i="54"/>
  <c r="W10" i="54"/>
  <c r="W13" i="54"/>
  <c r="I19" i="54"/>
  <c r="O8" i="54"/>
  <c r="O19" i="54"/>
  <c r="N19" i="166" l="1"/>
  <c r="N39" i="166" s="1"/>
  <c r="N19" i="163"/>
  <c r="N39" i="163" s="1"/>
  <c r="N18" i="165" s="1"/>
  <c r="N19" i="164"/>
  <c r="N39" i="164" s="1"/>
  <c r="N19" i="145"/>
  <c r="N39" i="145" s="1"/>
  <c r="N19" i="126"/>
  <c r="N39" i="126" s="1"/>
  <c r="N18" i="144" s="1"/>
  <c r="N19" i="80"/>
  <c r="N39" i="80" s="1"/>
  <c r="M19" i="189"/>
  <c r="M19" i="186"/>
  <c r="M39" i="186" s="1"/>
  <c r="M19" i="187" s="1"/>
  <c r="M19" i="157"/>
  <c r="AH19" i="166"/>
  <c r="AH39" i="166" s="1"/>
  <c r="AH19" i="163"/>
  <c r="AH39" i="163" s="1"/>
  <c r="AH18" i="165" s="1"/>
  <c r="AH19" i="164"/>
  <c r="AH39" i="164" s="1"/>
  <c r="AH19" i="145"/>
  <c r="AH39" i="145" s="1"/>
  <c r="AH19" i="126"/>
  <c r="AH39" i="126" s="1"/>
  <c r="AH18" i="144" s="1"/>
  <c r="AH19" i="80"/>
  <c r="AH39" i="80" s="1"/>
  <c r="I13" i="189"/>
  <c r="I13" i="186"/>
  <c r="I33" i="186" s="1"/>
  <c r="I13" i="187" s="1"/>
  <c r="I13" i="157"/>
  <c r="AD13" i="163"/>
  <c r="AD33" i="163" s="1"/>
  <c r="AD12" i="165" s="1"/>
  <c r="AD13" i="166"/>
  <c r="AD33" i="166" s="1"/>
  <c r="AD13" i="164"/>
  <c r="AD33" i="164" s="1"/>
  <c r="AD13" i="145"/>
  <c r="AD33" i="145" s="1"/>
  <c r="AD13" i="126"/>
  <c r="AD33" i="126" s="1"/>
  <c r="AD12" i="144" s="1"/>
  <c r="AD13" i="80"/>
  <c r="AD33" i="80" s="1"/>
  <c r="I13" i="166"/>
  <c r="I33" i="166" s="1"/>
  <c r="I13" i="163"/>
  <c r="I33" i="163" s="1"/>
  <c r="I12" i="165" s="1"/>
  <c r="I13" i="164"/>
  <c r="I33" i="164" s="1"/>
  <c r="I13" i="145"/>
  <c r="I33" i="145" s="1"/>
  <c r="I13" i="126"/>
  <c r="I33" i="126" s="1"/>
  <c r="I12" i="144" s="1"/>
  <c r="I13" i="80"/>
  <c r="I33" i="80" s="1"/>
  <c r="U19" i="189"/>
  <c r="U19" i="186"/>
  <c r="U39" i="186" s="1"/>
  <c r="U19" i="187" s="1"/>
  <c r="U19" i="157"/>
  <c r="AP19" i="166"/>
  <c r="AP39" i="166" s="1"/>
  <c r="AP19" i="163"/>
  <c r="AP39" i="163" s="1"/>
  <c r="AP18" i="165" s="1"/>
  <c r="AP19" i="145"/>
  <c r="AP39" i="145" s="1"/>
  <c r="AP19" i="164"/>
  <c r="AP39" i="164" s="1"/>
  <c r="AP19" i="126"/>
  <c r="AP39" i="126" s="1"/>
  <c r="AP18" i="144" s="1"/>
  <c r="AP19" i="80"/>
  <c r="AP39" i="80" s="1"/>
  <c r="G19" i="163"/>
  <c r="G39" i="163" s="1"/>
  <c r="G18" i="165" s="1"/>
  <c r="G19" i="164"/>
  <c r="G39" i="164" s="1"/>
  <c r="G19" i="80"/>
  <c r="G39" i="80" s="1"/>
  <c r="G19" i="145"/>
  <c r="G39" i="145" s="1"/>
  <c r="G19" i="166"/>
  <c r="G39" i="166" s="1"/>
  <c r="G19" i="126"/>
  <c r="G39" i="126" s="1"/>
  <c r="G18" i="144" s="1"/>
  <c r="W22" i="166"/>
  <c r="W42" i="166" s="1"/>
  <c r="W22" i="163"/>
  <c r="W42" i="163" s="1"/>
  <c r="W21" i="165" s="1"/>
  <c r="W22" i="164"/>
  <c r="W42" i="164" s="1"/>
  <c r="W22" i="80"/>
  <c r="W42" i="80" s="1"/>
  <c r="W22" i="145"/>
  <c r="W42" i="145" s="1"/>
  <c r="W22" i="126"/>
  <c r="W42" i="126" s="1"/>
  <c r="W21" i="144" s="1"/>
  <c r="Q7" i="188"/>
  <c r="Q27" i="157"/>
  <c r="I19" i="166"/>
  <c r="I39" i="166" s="1"/>
  <c r="I19" i="164"/>
  <c r="I39" i="164" s="1"/>
  <c r="I19" i="145"/>
  <c r="I39" i="145" s="1"/>
  <c r="I19" i="126"/>
  <c r="I39" i="126" s="1"/>
  <c r="I18" i="144" s="1"/>
  <c r="I19" i="163"/>
  <c r="I39" i="163" s="1"/>
  <c r="I18" i="165" s="1"/>
  <c r="I19" i="80"/>
  <c r="I39" i="80" s="1"/>
  <c r="V8" i="189"/>
  <c r="V8" i="186"/>
  <c r="V28" i="186" s="1"/>
  <c r="V8" i="187" s="1"/>
  <c r="V8" i="157"/>
  <c r="AQ8" i="166"/>
  <c r="AQ28" i="166" s="1"/>
  <c r="AQ8" i="163"/>
  <c r="AQ28" i="163" s="1"/>
  <c r="AQ7" i="165" s="1"/>
  <c r="AQ8" i="164"/>
  <c r="AQ28" i="164" s="1"/>
  <c r="AQ8" i="145"/>
  <c r="AQ28" i="145" s="1"/>
  <c r="AQ8" i="126"/>
  <c r="AQ28" i="126" s="1"/>
  <c r="AQ7" i="144" s="1"/>
  <c r="AQ8" i="80"/>
  <c r="AQ28" i="80" s="1"/>
  <c r="AC13" i="189"/>
  <c r="AC13" i="157"/>
  <c r="AC13" i="186"/>
  <c r="AC33" i="186" s="1"/>
  <c r="AC13" i="187" s="1"/>
  <c r="AX13" i="163"/>
  <c r="AX33" i="163" s="1"/>
  <c r="AX12" i="165" s="1"/>
  <c r="AX13" i="166"/>
  <c r="AX33" i="166" s="1"/>
  <c r="AX13" i="145"/>
  <c r="AX33" i="145" s="1"/>
  <c r="AX13" i="164"/>
  <c r="AX33" i="164" s="1"/>
  <c r="AX13" i="126"/>
  <c r="AX33" i="126" s="1"/>
  <c r="AX12" i="144" s="1"/>
  <c r="AX13" i="80"/>
  <c r="AX33" i="80" s="1"/>
  <c r="O10" i="166"/>
  <c r="O30" i="166" s="1"/>
  <c r="O10" i="163"/>
  <c r="O30" i="163" s="1"/>
  <c r="O9" i="165" s="1"/>
  <c r="O10" i="80"/>
  <c r="O30" i="80" s="1"/>
  <c r="O10" i="164"/>
  <c r="O30" i="164" s="1"/>
  <c r="O10" i="145"/>
  <c r="O30" i="145" s="1"/>
  <c r="O10" i="126"/>
  <c r="O30" i="126" s="1"/>
  <c r="O9" i="144" s="1"/>
  <c r="Y13" i="189"/>
  <c r="Y13" i="186"/>
  <c r="Y33" i="186" s="1"/>
  <c r="Y13" i="187" s="1"/>
  <c r="Y13" i="157"/>
  <c r="AT13" i="163"/>
  <c r="AT33" i="163" s="1"/>
  <c r="AT12" i="165" s="1"/>
  <c r="AT13" i="166"/>
  <c r="AT33" i="166" s="1"/>
  <c r="AT13" i="164"/>
  <c r="AT33" i="164" s="1"/>
  <c r="AT13" i="145"/>
  <c r="AT33" i="145" s="1"/>
  <c r="AT13" i="126"/>
  <c r="AT33" i="126" s="1"/>
  <c r="AT12" i="144" s="1"/>
  <c r="AT13" i="80"/>
  <c r="AT33" i="80" s="1"/>
  <c r="Q19" i="189"/>
  <c r="Q19" i="157"/>
  <c r="Q19" i="186"/>
  <c r="Q39" i="186" s="1"/>
  <c r="Q19" i="187" s="1"/>
  <c r="AL19" i="166"/>
  <c r="AL39" i="166" s="1"/>
  <c r="AL19" i="163"/>
  <c r="AL39" i="163" s="1"/>
  <c r="AL18" i="165" s="1"/>
  <c r="AL19" i="145"/>
  <c r="AL39" i="145" s="1"/>
  <c r="AL19" i="126"/>
  <c r="AL39" i="126" s="1"/>
  <c r="AL18" i="144" s="1"/>
  <c r="AL19" i="164"/>
  <c r="AL39" i="164" s="1"/>
  <c r="AL19" i="80"/>
  <c r="AL39" i="80" s="1"/>
  <c r="L19" i="189"/>
  <c r="L19" i="157"/>
  <c r="L19" i="186"/>
  <c r="L39" i="186" s="1"/>
  <c r="L19" i="187" s="1"/>
  <c r="AG19" i="166"/>
  <c r="AG39" i="166" s="1"/>
  <c r="AG19" i="164"/>
  <c r="AG39" i="164" s="1"/>
  <c r="AG19" i="145"/>
  <c r="AG39" i="145" s="1"/>
  <c r="AG19" i="163"/>
  <c r="AG39" i="163" s="1"/>
  <c r="AG18" i="165" s="1"/>
  <c r="AG19" i="126"/>
  <c r="AG39" i="126" s="1"/>
  <c r="AG18" i="144" s="1"/>
  <c r="AG19" i="80"/>
  <c r="AG39" i="80" s="1"/>
  <c r="T27" i="157"/>
  <c r="T7" i="188"/>
  <c r="V19" i="189"/>
  <c r="V19" i="157"/>
  <c r="V19" i="186"/>
  <c r="V39" i="186" s="1"/>
  <c r="V19" i="187" s="1"/>
  <c r="AQ19" i="166"/>
  <c r="AQ39" i="166" s="1"/>
  <c r="AQ19" i="163"/>
  <c r="AQ39" i="163" s="1"/>
  <c r="AQ18" i="165" s="1"/>
  <c r="AQ19" i="80"/>
  <c r="AQ39" i="80" s="1"/>
  <c r="AQ19" i="164"/>
  <c r="AQ39" i="164" s="1"/>
  <c r="AQ19" i="145"/>
  <c r="AQ39" i="145" s="1"/>
  <c r="AQ19" i="126"/>
  <c r="AQ39" i="126" s="1"/>
  <c r="AQ18" i="144" s="1"/>
  <c r="R13" i="163"/>
  <c r="R33" i="163" s="1"/>
  <c r="R12" i="165" s="1"/>
  <c r="R13" i="166"/>
  <c r="R33" i="166" s="1"/>
  <c r="R13" i="145"/>
  <c r="R33" i="145" s="1"/>
  <c r="R13" i="164"/>
  <c r="R33" i="164" s="1"/>
  <c r="R13" i="126"/>
  <c r="R33" i="126" s="1"/>
  <c r="R12" i="144" s="1"/>
  <c r="R13" i="80"/>
  <c r="R33" i="80" s="1"/>
  <c r="C10" i="189"/>
  <c r="C10" i="157"/>
  <c r="C10" i="186"/>
  <c r="C30" i="186" s="1"/>
  <c r="C10" i="187" s="1"/>
  <c r="X10" i="166"/>
  <c r="X30" i="166" s="1"/>
  <c r="X10" i="163"/>
  <c r="X30" i="163" s="1"/>
  <c r="X9" i="165" s="1"/>
  <c r="X10" i="164"/>
  <c r="X30" i="164" s="1"/>
  <c r="X10" i="145"/>
  <c r="X30" i="145" s="1"/>
  <c r="X10" i="80"/>
  <c r="X30" i="80" s="1"/>
  <c r="X10" i="126"/>
  <c r="X30" i="126" s="1"/>
  <c r="X9" i="144" s="1"/>
  <c r="Q13" i="166"/>
  <c r="Q33" i="166" s="1"/>
  <c r="Q13" i="164"/>
  <c r="Q33" i="164" s="1"/>
  <c r="Q13" i="145"/>
  <c r="Q33" i="145" s="1"/>
  <c r="Q13" i="163"/>
  <c r="Q33" i="163" s="1"/>
  <c r="Q12" i="165" s="1"/>
  <c r="Q13" i="126"/>
  <c r="Q33" i="126" s="1"/>
  <c r="Q12" i="144" s="1"/>
  <c r="Q13" i="80"/>
  <c r="Q33" i="80" s="1"/>
  <c r="T10" i="189"/>
  <c r="T10" i="186"/>
  <c r="T30" i="186" s="1"/>
  <c r="T10" i="187" s="1"/>
  <c r="AO10" i="166"/>
  <c r="AO30" i="166" s="1"/>
  <c r="T10" i="157"/>
  <c r="AO10" i="163"/>
  <c r="AO30" i="163" s="1"/>
  <c r="AO9" i="165" s="1"/>
  <c r="AO10" i="164"/>
  <c r="AO30" i="164" s="1"/>
  <c r="AO10" i="145"/>
  <c r="AO30" i="145" s="1"/>
  <c r="AO10" i="126"/>
  <c r="AO30" i="126" s="1"/>
  <c r="AO9" i="144" s="1"/>
  <c r="AO10" i="80"/>
  <c r="AO30" i="80" s="1"/>
  <c r="D8" i="189"/>
  <c r="D8" i="186"/>
  <c r="D28" i="186" s="1"/>
  <c r="D8" i="187" s="1"/>
  <c r="D8" i="157"/>
  <c r="Y8" i="163"/>
  <c r="Y28" i="163" s="1"/>
  <c r="Y7" i="165" s="1"/>
  <c r="Y8" i="164"/>
  <c r="Y28" i="164" s="1"/>
  <c r="Y8" i="80"/>
  <c r="Y28" i="80" s="1"/>
  <c r="Y8" i="145"/>
  <c r="Y28" i="145" s="1"/>
  <c r="Y8" i="126"/>
  <c r="Y28" i="126" s="1"/>
  <c r="Y7" i="144" s="1"/>
  <c r="Y8" i="166"/>
  <c r="Y28" i="166" s="1"/>
  <c r="P10" i="164"/>
  <c r="P30" i="164" s="1"/>
  <c r="P10" i="166"/>
  <c r="P30" i="166" s="1"/>
  <c r="P10" i="163"/>
  <c r="P30" i="163" s="1"/>
  <c r="P9" i="165" s="1"/>
  <c r="P10" i="145"/>
  <c r="P30" i="145" s="1"/>
  <c r="P10" i="126"/>
  <c r="P30" i="126" s="1"/>
  <c r="P9" i="144" s="1"/>
  <c r="P10" i="80"/>
  <c r="P30" i="80" s="1"/>
  <c r="AA13" i="189"/>
  <c r="AA13" i="186"/>
  <c r="AA33" i="186" s="1"/>
  <c r="AA13" i="187" s="1"/>
  <c r="AA13" i="157"/>
  <c r="AV13" i="166"/>
  <c r="AV33" i="166" s="1"/>
  <c r="AV13" i="164"/>
  <c r="AV33" i="164" s="1"/>
  <c r="AV13" i="163"/>
  <c r="AV33" i="163" s="1"/>
  <c r="AV12" i="165" s="1"/>
  <c r="AV13" i="126"/>
  <c r="AV33" i="126" s="1"/>
  <c r="AV12" i="144" s="1"/>
  <c r="AV13" i="145"/>
  <c r="AV33" i="145" s="1"/>
  <c r="AV13" i="80"/>
  <c r="AV33" i="80" s="1"/>
  <c r="Q13" i="189"/>
  <c r="Q13" i="186"/>
  <c r="Q33" i="186" s="1"/>
  <c r="Q13" i="187" s="1"/>
  <c r="Q13" i="157"/>
  <c r="AL13" i="166"/>
  <c r="AL33" i="166" s="1"/>
  <c r="AL13" i="163"/>
  <c r="AL33" i="163" s="1"/>
  <c r="AL12" i="165" s="1"/>
  <c r="AL13" i="164"/>
  <c r="AL33" i="164" s="1"/>
  <c r="AL13" i="145"/>
  <c r="AL33" i="145" s="1"/>
  <c r="AL13" i="126"/>
  <c r="AL33" i="126" s="1"/>
  <c r="AL12" i="144" s="1"/>
  <c r="AL13" i="80"/>
  <c r="AL33" i="80" s="1"/>
  <c r="U13" i="189"/>
  <c r="U13" i="186"/>
  <c r="U33" i="186" s="1"/>
  <c r="U13" i="187" s="1"/>
  <c r="U13" i="157"/>
  <c r="AP13" i="163"/>
  <c r="AP33" i="163" s="1"/>
  <c r="AP12" i="165" s="1"/>
  <c r="AP13" i="166"/>
  <c r="AP33" i="166" s="1"/>
  <c r="AP13" i="145"/>
  <c r="AP33" i="145" s="1"/>
  <c r="AP13" i="126"/>
  <c r="AP33" i="126" s="1"/>
  <c r="AP12" i="144" s="1"/>
  <c r="AP13" i="164"/>
  <c r="AP33" i="164" s="1"/>
  <c r="AP13" i="80"/>
  <c r="AP33" i="80" s="1"/>
  <c r="Z13" i="189"/>
  <c r="Z13" i="186"/>
  <c r="Z33" i="186" s="1"/>
  <c r="Z13" i="187" s="1"/>
  <c r="Z13" i="157"/>
  <c r="AU13" i="166"/>
  <c r="AU33" i="166" s="1"/>
  <c r="AU13" i="163"/>
  <c r="AU33" i="163" s="1"/>
  <c r="AU12" i="165" s="1"/>
  <c r="AU13" i="164"/>
  <c r="AU33" i="164" s="1"/>
  <c r="AU13" i="80"/>
  <c r="AU33" i="80" s="1"/>
  <c r="AU13" i="145"/>
  <c r="AU33" i="145" s="1"/>
  <c r="AU13" i="126"/>
  <c r="AU33" i="126" s="1"/>
  <c r="AU12" i="144" s="1"/>
  <c r="E13" i="189"/>
  <c r="E13" i="157"/>
  <c r="E13" i="186"/>
  <c r="E33" i="186" s="1"/>
  <c r="E13" i="187" s="1"/>
  <c r="Z13" i="163"/>
  <c r="Z33" i="163" s="1"/>
  <c r="Z12" i="165" s="1"/>
  <c r="Z13" i="166"/>
  <c r="Z33" i="166" s="1"/>
  <c r="Z13" i="145"/>
  <c r="Z33" i="145" s="1"/>
  <c r="Z13" i="126"/>
  <c r="Z33" i="126" s="1"/>
  <c r="Z12" i="144" s="1"/>
  <c r="Z13" i="164"/>
  <c r="Z33" i="164" s="1"/>
  <c r="Z13" i="80"/>
  <c r="Z33" i="80" s="1"/>
  <c r="L13" i="189"/>
  <c r="L13" i="186"/>
  <c r="L33" i="186" s="1"/>
  <c r="L13" i="187" s="1"/>
  <c r="L13" i="157"/>
  <c r="AG13" i="166"/>
  <c r="AG33" i="166" s="1"/>
  <c r="AG13" i="164"/>
  <c r="AG33" i="164" s="1"/>
  <c r="AG13" i="163"/>
  <c r="AG33" i="163" s="1"/>
  <c r="AG12" i="165" s="1"/>
  <c r="AG13" i="145"/>
  <c r="AG33" i="145" s="1"/>
  <c r="AG13" i="126"/>
  <c r="AG33" i="126" s="1"/>
  <c r="AG12" i="144" s="1"/>
  <c r="AG13" i="80"/>
  <c r="AG33" i="80" s="1"/>
  <c r="J10" i="163"/>
  <c r="J30" i="163" s="1"/>
  <c r="J9" i="165" s="1"/>
  <c r="J10" i="166"/>
  <c r="J30" i="166" s="1"/>
  <c r="J10" i="164"/>
  <c r="J30" i="164" s="1"/>
  <c r="J10" i="145"/>
  <c r="J30" i="145" s="1"/>
  <c r="J10" i="126"/>
  <c r="J30" i="126" s="1"/>
  <c r="J9" i="144" s="1"/>
  <c r="J10" i="80"/>
  <c r="J30" i="80" s="1"/>
  <c r="G13" i="166"/>
  <c r="G33" i="166" s="1"/>
  <c r="G13" i="164"/>
  <c r="G33" i="164" s="1"/>
  <c r="G13" i="80"/>
  <c r="G33" i="80" s="1"/>
  <c r="G13" i="145"/>
  <c r="G33" i="145" s="1"/>
  <c r="G13" i="126"/>
  <c r="G33" i="126" s="1"/>
  <c r="G12" i="144" s="1"/>
  <c r="G13" i="163"/>
  <c r="G33" i="163" s="1"/>
  <c r="G12" i="165" s="1"/>
  <c r="W19" i="166"/>
  <c r="W39" i="166" s="1"/>
  <c r="W19" i="163"/>
  <c r="W39" i="163" s="1"/>
  <c r="W18" i="165" s="1"/>
  <c r="W19" i="164"/>
  <c r="W39" i="164" s="1"/>
  <c r="W19" i="80"/>
  <c r="W39" i="80" s="1"/>
  <c r="W19" i="145"/>
  <c r="W39" i="145" s="1"/>
  <c r="W19" i="126"/>
  <c r="W39" i="126" s="1"/>
  <c r="W18" i="144" s="1"/>
  <c r="S7" i="188"/>
  <c r="S27" i="157"/>
  <c r="C7" i="188"/>
  <c r="C27" i="157"/>
  <c r="H27" i="157"/>
  <c r="H7" i="188"/>
  <c r="D27" i="157"/>
  <c r="D7" i="188"/>
  <c r="R8" i="189"/>
  <c r="R8" i="186"/>
  <c r="R28" i="186" s="1"/>
  <c r="R8" i="187" s="1"/>
  <c r="R8" i="157"/>
  <c r="AM8" i="166"/>
  <c r="AM28" i="166" s="1"/>
  <c r="AM8" i="163"/>
  <c r="AM28" i="163" s="1"/>
  <c r="AM7" i="165" s="1"/>
  <c r="AM8" i="164"/>
  <c r="AM28" i="164" s="1"/>
  <c r="AM8" i="145"/>
  <c r="AM28" i="145" s="1"/>
  <c r="AM8" i="126"/>
  <c r="AM28" i="126" s="1"/>
  <c r="AM7" i="144" s="1"/>
  <c r="AM8" i="80"/>
  <c r="AM28" i="80" s="1"/>
  <c r="N10" i="163"/>
  <c r="N30" i="163" s="1"/>
  <c r="N9" i="165" s="1"/>
  <c r="N10" i="166"/>
  <c r="N30" i="166" s="1"/>
  <c r="N10" i="145"/>
  <c r="N30" i="145" s="1"/>
  <c r="N10" i="164"/>
  <c r="N30" i="164" s="1"/>
  <c r="N10" i="126"/>
  <c r="N30" i="126" s="1"/>
  <c r="N9" i="144" s="1"/>
  <c r="N10" i="80"/>
  <c r="N30" i="80" s="1"/>
  <c r="S19" i="189"/>
  <c r="S19" i="186"/>
  <c r="S39" i="186" s="1"/>
  <c r="S19" i="187" s="1"/>
  <c r="S19" i="157"/>
  <c r="AN19" i="166"/>
  <c r="AN39" i="166" s="1"/>
  <c r="AN19" i="163"/>
  <c r="AN39" i="163" s="1"/>
  <c r="AN18" i="165" s="1"/>
  <c r="AN19" i="164"/>
  <c r="AN39" i="164" s="1"/>
  <c r="AN19" i="126"/>
  <c r="AN39" i="126" s="1"/>
  <c r="AN18" i="144" s="1"/>
  <c r="AN19" i="145"/>
  <c r="AN39" i="145" s="1"/>
  <c r="AN19" i="80"/>
  <c r="AN39" i="80" s="1"/>
  <c r="C13" i="189"/>
  <c r="C13" i="186"/>
  <c r="C33" i="186" s="1"/>
  <c r="C13" i="187" s="1"/>
  <c r="C13" i="157"/>
  <c r="X13" i="163"/>
  <c r="X33" i="163" s="1"/>
  <c r="X12" i="165" s="1"/>
  <c r="X13" i="164"/>
  <c r="X33" i="164" s="1"/>
  <c r="X13" i="166"/>
  <c r="X33" i="166" s="1"/>
  <c r="X13" i="145"/>
  <c r="X33" i="145" s="1"/>
  <c r="X13" i="126"/>
  <c r="X33" i="126" s="1"/>
  <c r="X12" i="144" s="1"/>
  <c r="X13" i="80"/>
  <c r="X33" i="80" s="1"/>
  <c r="O13" i="189"/>
  <c r="O13" i="186"/>
  <c r="O33" i="186" s="1"/>
  <c r="O13" i="187" s="1"/>
  <c r="O13" i="157"/>
  <c r="AJ13" i="166"/>
  <c r="AJ33" i="166" s="1"/>
  <c r="AJ13" i="164"/>
  <c r="AJ33" i="164" s="1"/>
  <c r="AJ13" i="163"/>
  <c r="AJ33" i="163" s="1"/>
  <c r="AJ12" i="165" s="1"/>
  <c r="AJ13" i="145"/>
  <c r="AJ33" i="145" s="1"/>
  <c r="AJ13" i="126"/>
  <c r="AJ33" i="126" s="1"/>
  <c r="AJ12" i="144" s="1"/>
  <c r="AJ13" i="80"/>
  <c r="AJ33" i="80" s="1"/>
  <c r="K10" i="189"/>
  <c r="K10" i="157"/>
  <c r="K10" i="186"/>
  <c r="K30" i="186" s="1"/>
  <c r="K10" i="187" s="1"/>
  <c r="AF10" i="166"/>
  <c r="AF30" i="166" s="1"/>
  <c r="AF10" i="164"/>
  <c r="AF30" i="164" s="1"/>
  <c r="AF10" i="163"/>
  <c r="AF30" i="163" s="1"/>
  <c r="AF9" i="165" s="1"/>
  <c r="AF10" i="145"/>
  <c r="AF30" i="145" s="1"/>
  <c r="AF10" i="80"/>
  <c r="AF30" i="80" s="1"/>
  <c r="AF10" i="126"/>
  <c r="AF30" i="126" s="1"/>
  <c r="AF9" i="144" s="1"/>
  <c r="Z19" i="189"/>
  <c r="Z19" i="186"/>
  <c r="Z39" i="186" s="1"/>
  <c r="Z19" i="187" s="1"/>
  <c r="Z19" i="157"/>
  <c r="AU19" i="166"/>
  <c r="AU39" i="166" s="1"/>
  <c r="AU19" i="163"/>
  <c r="AU39" i="163" s="1"/>
  <c r="AU18" i="165" s="1"/>
  <c r="AU19" i="80"/>
  <c r="AU39" i="80" s="1"/>
  <c r="AU19" i="145"/>
  <c r="AU39" i="145" s="1"/>
  <c r="AU19" i="126"/>
  <c r="AU39" i="126" s="1"/>
  <c r="AU18" i="144" s="1"/>
  <c r="AU19" i="164"/>
  <c r="AU39" i="164" s="1"/>
  <c r="M7" i="188"/>
  <c r="M27" i="157"/>
  <c r="W13" i="166"/>
  <c r="W33" i="166" s="1"/>
  <c r="W13" i="164"/>
  <c r="W33" i="164" s="1"/>
  <c r="W13" i="163"/>
  <c r="W33" i="163" s="1"/>
  <c r="W12" i="165" s="1"/>
  <c r="W13" i="80"/>
  <c r="W33" i="80" s="1"/>
  <c r="W13" i="145"/>
  <c r="W33" i="145" s="1"/>
  <c r="W13" i="126"/>
  <c r="W33" i="126" s="1"/>
  <c r="W12" i="144" s="1"/>
  <c r="AB10" i="189"/>
  <c r="AB10" i="186"/>
  <c r="AB30" i="186" s="1"/>
  <c r="AB10" i="187" s="1"/>
  <c r="AW10" i="166"/>
  <c r="AW30" i="166" s="1"/>
  <c r="AB10" i="157"/>
  <c r="AW10" i="163"/>
  <c r="AW30" i="163" s="1"/>
  <c r="AW9" i="165" s="1"/>
  <c r="AW10" i="164"/>
  <c r="AW30" i="164" s="1"/>
  <c r="AW10" i="145"/>
  <c r="AW30" i="145" s="1"/>
  <c r="AW10" i="126"/>
  <c r="AW30" i="126" s="1"/>
  <c r="AW9" i="144" s="1"/>
  <c r="AW10" i="80"/>
  <c r="AW30" i="80" s="1"/>
  <c r="M13" i="189"/>
  <c r="M13" i="157"/>
  <c r="M13" i="186"/>
  <c r="M33" i="186" s="1"/>
  <c r="M13" i="187" s="1"/>
  <c r="AH13" i="163"/>
  <c r="AH33" i="163" s="1"/>
  <c r="AH12" i="165" s="1"/>
  <c r="AH13" i="166"/>
  <c r="AH33" i="166" s="1"/>
  <c r="AH13" i="145"/>
  <c r="AH33" i="145" s="1"/>
  <c r="AH13" i="164"/>
  <c r="AH33" i="164" s="1"/>
  <c r="AH13" i="126"/>
  <c r="AH33" i="126" s="1"/>
  <c r="AH12" i="144" s="1"/>
  <c r="AH13" i="80"/>
  <c r="AH33" i="80" s="1"/>
  <c r="S13" i="189"/>
  <c r="S13" i="186"/>
  <c r="S33" i="186" s="1"/>
  <c r="S13" i="187" s="1"/>
  <c r="S13" i="157"/>
  <c r="AN13" i="166"/>
  <c r="AN33" i="166" s="1"/>
  <c r="AN13" i="163"/>
  <c r="AN33" i="163" s="1"/>
  <c r="AN12" i="165" s="1"/>
  <c r="AN13" i="164"/>
  <c r="AN33" i="164" s="1"/>
  <c r="AN13" i="145"/>
  <c r="AN33" i="145" s="1"/>
  <c r="AN13" i="126"/>
  <c r="AN33" i="126" s="1"/>
  <c r="AN12" i="144" s="1"/>
  <c r="AN13" i="80"/>
  <c r="AN33" i="80" s="1"/>
  <c r="J8" i="166"/>
  <c r="J28" i="166" s="1"/>
  <c r="J8" i="163"/>
  <c r="J28" i="163" s="1"/>
  <c r="J7" i="165" s="1"/>
  <c r="J8" i="164"/>
  <c r="J28" i="164" s="1"/>
  <c r="J8" i="126"/>
  <c r="J28" i="126" s="1"/>
  <c r="J7" i="144" s="1"/>
  <c r="J8" i="145"/>
  <c r="J28" i="145" s="1"/>
  <c r="J8" i="80"/>
  <c r="J28" i="80" s="1"/>
  <c r="Y10" i="189"/>
  <c r="Y10" i="186"/>
  <c r="Y30" i="186" s="1"/>
  <c r="Y10" i="187" s="1"/>
  <c r="Y10" i="157"/>
  <c r="AT10" i="163"/>
  <c r="AT30" i="163" s="1"/>
  <c r="AT9" i="165" s="1"/>
  <c r="AT10" i="166"/>
  <c r="AT30" i="166" s="1"/>
  <c r="AT10" i="145"/>
  <c r="AT30" i="145" s="1"/>
  <c r="AT10" i="164"/>
  <c r="AT30" i="164" s="1"/>
  <c r="AT10" i="126"/>
  <c r="AT30" i="126" s="1"/>
  <c r="AT9" i="144" s="1"/>
  <c r="AT10" i="80"/>
  <c r="AT30" i="80" s="1"/>
  <c r="O19" i="166"/>
  <c r="O39" i="166" s="1"/>
  <c r="O19" i="163"/>
  <c r="O39" i="163" s="1"/>
  <c r="O18" i="165" s="1"/>
  <c r="O19" i="80"/>
  <c r="O39" i="80" s="1"/>
  <c r="O19" i="145"/>
  <c r="O39" i="145" s="1"/>
  <c r="O19" i="126"/>
  <c r="O39" i="126" s="1"/>
  <c r="O18" i="144" s="1"/>
  <c r="O19" i="164"/>
  <c r="O39" i="164" s="1"/>
  <c r="AB8" i="189"/>
  <c r="AB8" i="186"/>
  <c r="AB28" i="186" s="1"/>
  <c r="AB8" i="187" s="1"/>
  <c r="AB8" i="157"/>
  <c r="AW8" i="166"/>
  <c r="AW28" i="166" s="1"/>
  <c r="AW8" i="163"/>
  <c r="AW28" i="163" s="1"/>
  <c r="AW7" i="165" s="1"/>
  <c r="AW8" i="164"/>
  <c r="AW28" i="164" s="1"/>
  <c r="AW8" i="80"/>
  <c r="AW28" i="80" s="1"/>
  <c r="AW8" i="145"/>
  <c r="AW28" i="145" s="1"/>
  <c r="AW8" i="126"/>
  <c r="AW28" i="126" s="1"/>
  <c r="AW7" i="144" s="1"/>
  <c r="V13" i="189"/>
  <c r="V13" i="186"/>
  <c r="V33" i="186" s="1"/>
  <c r="V13" i="187" s="1"/>
  <c r="AQ13" i="166"/>
  <c r="AQ33" i="166" s="1"/>
  <c r="V13" i="157"/>
  <c r="AQ13" i="163"/>
  <c r="AQ33" i="163" s="1"/>
  <c r="AQ12" i="165" s="1"/>
  <c r="AQ13" i="80"/>
  <c r="AQ33" i="80" s="1"/>
  <c r="AQ13" i="145"/>
  <c r="AQ33" i="145" s="1"/>
  <c r="AQ13" i="164"/>
  <c r="AQ33" i="164" s="1"/>
  <c r="AQ13" i="126"/>
  <c r="AQ33" i="126" s="1"/>
  <c r="AQ12" i="144" s="1"/>
  <c r="M10" i="189"/>
  <c r="M10" i="186"/>
  <c r="M30" i="186" s="1"/>
  <c r="M10" i="187" s="1"/>
  <c r="M10" i="157"/>
  <c r="AH10" i="166"/>
  <c r="AH30" i="166" s="1"/>
  <c r="AH10" i="163"/>
  <c r="AH30" i="163" s="1"/>
  <c r="AH9" i="165" s="1"/>
  <c r="AH10" i="164"/>
  <c r="AH30" i="164" s="1"/>
  <c r="AH10" i="145"/>
  <c r="AH30" i="145" s="1"/>
  <c r="AH10" i="126"/>
  <c r="AH30" i="126" s="1"/>
  <c r="AH9" i="144" s="1"/>
  <c r="AH10" i="80"/>
  <c r="AH30" i="80" s="1"/>
  <c r="AC8" i="189"/>
  <c r="AC8" i="186"/>
  <c r="AC28" i="186" s="1"/>
  <c r="AC8" i="187" s="1"/>
  <c r="AC8" i="157"/>
  <c r="AX8" i="166"/>
  <c r="AX28" i="166" s="1"/>
  <c r="AX8" i="164"/>
  <c r="AX28" i="164" s="1"/>
  <c r="AX8" i="163"/>
  <c r="AX28" i="163" s="1"/>
  <c r="AX7" i="165" s="1"/>
  <c r="AX8" i="145"/>
  <c r="AX28" i="145" s="1"/>
  <c r="AX8" i="126"/>
  <c r="AX28" i="126" s="1"/>
  <c r="AX7" i="144" s="1"/>
  <c r="AX8" i="80"/>
  <c r="AX28" i="80" s="1"/>
  <c r="W10" i="189"/>
  <c r="W10" i="186"/>
  <c r="W30" i="186" s="1"/>
  <c r="W10" i="187" s="1"/>
  <c r="W10" i="157"/>
  <c r="AR10" i="166"/>
  <c r="AR30" i="166" s="1"/>
  <c r="AR10" i="164"/>
  <c r="AR30" i="164" s="1"/>
  <c r="AR10" i="163"/>
  <c r="AR30" i="163" s="1"/>
  <c r="AR9" i="165" s="1"/>
  <c r="AR10" i="126"/>
  <c r="AR30" i="126" s="1"/>
  <c r="AR9" i="144" s="1"/>
  <c r="AR10" i="145"/>
  <c r="AR30" i="145" s="1"/>
  <c r="AR10" i="80"/>
  <c r="AR30" i="80" s="1"/>
  <c r="I8" i="189"/>
  <c r="I8" i="186"/>
  <c r="I28" i="186" s="1"/>
  <c r="I8" i="187" s="1"/>
  <c r="I8" i="157"/>
  <c r="AD8" i="166"/>
  <c r="AD28" i="166" s="1"/>
  <c r="AD8" i="164"/>
  <c r="AD28" i="164" s="1"/>
  <c r="AD8" i="163"/>
  <c r="AD28" i="163" s="1"/>
  <c r="AD7" i="165" s="1"/>
  <c r="AD8" i="145"/>
  <c r="AD28" i="145" s="1"/>
  <c r="AD8" i="126"/>
  <c r="AD28" i="126" s="1"/>
  <c r="AD7" i="144" s="1"/>
  <c r="AD8" i="80"/>
  <c r="AD28" i="80" s="1"/>
  <c r="Q8" i="166"/>
  <c r="Q28" i="166" s="1"/>
  <c r="Q8" i="163"/>
  <c r="Q28" i="163" s="1"/>
  <c r="Q7" i="165" s="1"/>
  <c r="Q8" i="164"/>
  <c r="Q28" i="164" s="1"/>
  <c r="Q8" i="80"/>
  <c r="Q28" i="80" s="1"/>
  <c r="Q8" i="145"/>
  <c r="Q28" i="145" s="1"/>
  <c r="Q8" i="126"/>
  <c r="Q28" i="126" s="1"/>
  <c r="Q7" i="144" s="1"/>
  <c r="O8" i="189"/>
  <c r="O8" i="157"/>
  <c r="O8" i="186"/>
  <c r="O28" i="186" s="1"/>
  <c r="O8" i="187" s="1"/>
  <c r="AJ8" i="163"/>
  <c r="AJ28" i="163" s="1"/>
  <c r="AJ7" i="165" s="1"/>
  <c r="AJ8" i="166"/>
  <c r="AJ28" i="166" s="1"/>
  <c r="AJ8" i="145"/>
  <c r="AJ28" i="145" s="1"/>
  <c r="AJ8" i="126"/>
  <c r="AJ28" i="126" s="1"/>
  <c r="AJ7" i="144" s="1"/>
  <c r="AJ8" i="164"/>
  <c r="AJ28" i="164" s="1"/>
  <c r="AJ8" i="80"/>
  <c r="AJ28" i="80" s="1"/>
  <c r="Y8" i="189"/>
  <c r="Y8" i="186"/>
  <c r="Y28" i="186" s="1"/>
  <c r="Y8" i="187" s="1"/>
  <c r="AT8" i="163"/>
  <c r="AT28" i="163" s="1"/>
  <c r="AT7" i="165" s="1"/>
  <c r="AT8" i="164"/>
  <c r="AT28" i="164" s="1"/>
  <c r="Y8" i="157"/>
  <c r="AT8" i="166"/>
  <c r="AT28" i="166" s="1"/>
  <c r="AT8" i="145"/>
  <c r="AT28" i="145" s="1"/>
  <c r="AT8" i="126"/>
  <c r="AT28" i="126" s="1"/>
  <c r="AT7" i="144" s="1"/>
  <c r="AT8" i="80"/>
  <c r="AT28" i="80" s="1"/>
  <c r="D19" i="189"/>
  <c r="D19" i="186"/>
  <c r="D39" i="186" s="1"/>
  <c r="D19" i="187" s="1"/>
  <c r="D19" i="157"/>
  <c r="Y19" i="166"/>
  <c r="Y39" i="166" s="1"/>
  <c r="Y19" i="164"/>
  <c r="Y39" i="164" s="1"/>
  <c r="Y19" i="145"/>
  <c r="Y39" i="145" s="1"/>
  <c r="Y19" i="126"/>
  <c r="Y39" i="126" s="1"/>
  <c r="Y18" i="144" s="1"/>
  <c r="Y19" i="163"/>
  <c r="Y39" i="163" s="1"/>
  <c r="Y18" i="165" s="1"/>
  <c r="Y19" i="80"/>
  <c r="Y39" i="80" s="1"/>
  <c r="K19" i="189"/>
  <c r="K19" i="186"/>
  <c r="K39" i="186" s="1"/>
  <c r="K19" i="187" s="1"/>
  <c r="K19" i="157"/>
  <c r="AF19" i="166"/>
  <c r="AF39" i="166" s="1"/>
  <c r="AF19" i="163"/>
  <c r="AF39" i="163" s="1"/>
  <c r="AF18" i="165" s="1"/>
  <c r="AF19" i="164"/>
  <c r="AF39" i="164" s="1"/>
  <c r="AF19" i="145"/>
  <c r="AF39" i="145" s="1"/>
  <c r="AF19" i="126"/>
  <c r="AF39" i="126" s="1"/>
  <c r="AF18" i="144" s="1"/>
  <c r="AF19" i="80"/>
  <c r="AF39" i="80" s="1"/>
  <c r="P13" i="166"/>
  <c r="P33" i="166" s="1"/>
  <c r="P13" i="164"/>
  <c r="P33" i="164" s="1"/>
  <c r="P13" i="163"/>
  <c r="P33" i="163" s="1"/>
  <c r="P12" i="165" s="1"/>
  <c r="P13" i="126"/>
  <c r="P33" i="126" s="1"/>
  <c r="P12" i="144" s="1"/>
  <c r="P13" i="145"/>
  <c r="P33" i="145" s="1"/>
  <c r="P13" i="80"/>
  <c r="P33" i="80" s="1"/>
  <c r="AA10" i="189"/>
  <c r="AA10" i="157"/>
  <c r="AA10" i="186"/>
  <c r="AA30" i="186" s="1"/>
  <c r="AA10" i="187" s="1"/>
  <c r="AV10" i="163"/>
  <c r="AV30" i="163" s="1"/>
  <c r="AV9" i="165" s="1"/>
  <c r="AV10" i="164"/>
  <c r="AV30" i="164" s="1"/>
  <c r="AV10" i="145"/>
  <c r="AV30" i="145" s="1"/>
  <c r="AV10" i="166"/>
  <c r="AV30" i="166" s="1"/>
  <c r="AV10" i="126"/>
  <c r="AV30" i="126" s="1"/>
  <c r="AV9" i="144" s="1"/>
  <c r="AV10" i="80"/>
  <c r="AV30" i="80" s="1"/>
  <c r="Q10" i="189"/>
  <c r="Q10" i="186"/>
  <c r="Q30" i="186" s="1"/>
  <c r="Q10" i="187" s="1"/>
  <c r="Q10" i="157"/>
  <c r="AL10" i="163"/>
  <c r="AL30" i="163" s="1"/>
  <c r="AL9" i="165" s="1"/>
  <c r="AL10" i="166"/>
  <c r="AL30" i="166" s="1"/>
  <c r="AL10" i="145"/>
  <c r="AL30" i="145" s="1"/>
  <c r="AL10" i="126"/>
  <c r="AL30" i="126" s="1"/>
  <c r="AL9" i="144" s="1"/>
  <c r="AL10" i="164"/>
  <c r="AL30" i="164" s="1"/>
  <c r="AL10" i="80"/>
  <c r="AL30" i="80" s="1"/>
  <c r="U10" i="189"/>
  <c r="U10" i="186"/>
  <c r="U30" i="186" s="1"/>
  <c r="U10" i="187" s="1"/>
  <c r="U10" i="157"/>
  <c r="AP10" i="163"/>
  <c r="AP30" i="163" s="1"/>
  <c r="AP9" i="165" s="1"/>
  <c r="AP10" i="166"/>
  <c r="AP30" i="166" s="1"/>
  <c r="AP10" i="164"/>
  <c r="AP30" i="164" s="1"/>
  <c r="AP10" i="145"/>
  <c r="AP30" i="145" s="1"/>
  <c r="AP10" i="126"/>
  <c r="AP30" i="126" s="1"/>
  <c r="AP9" i="144" s="1"/>
  <c r="AP10" i="80"/>
  <c r="AP30" i="80" s="1"/>
  <c r="Z10" i="186"/>
  <c r="Z30" i="186" s="1"/>
  <c r="Z10" i="187" s="1"/>
  <c r="Z10" i="189"/>
  <c r="Z10" i="157"/>
  <c r="AU10" i="166"/>
  <c r="AU30" i="166" s="1"/>
  <c r="AU10" i="80"/>
  <c r="AU30" i="80" s="1"/>
  <c r="AU10" i="163"/>
  <c r="AU30" i="163" s="1"/>
  <c r="AU9" i="165" s="1"/>
  <c r="AU10" i="164"/>
  <c r="AU30" i="164" s="1"/>
  <c r="AU10" i="145"/>
  <c r="AU30" i="145" s="1"/>
  <c r="AU10" i="126"/>
  <c r="AU30" i="126" s="1"/>
  <c r="AU9" i="144" s="1"/>
  <c r="E10" i="189"/>
  <c r="E10" i="186"/>
  <c r="E30" i="186" s="1"/>
  <c r="E10" i="187" s="1"/>
  <c r="E10" i="157"/>
  <c r="Z10" i="163"/>
  <c r="Z30" i="163" s="1"/>
  <c r="Z9" i="165" s="1"/>
  <c r="Z10" i="166"/>
  <c r="Z30" i="166" s="1"/>
  <c r="Z10" i="164"/>
  <c r="Z30" i="164" s="1"/>
  <c r="Z10" i="145"/>
  <c r="Z30" i="145" s="1"/>
  <c r="Z10" i="126"/>
  <c r="Z30" i="126" s="1"/>
  <c r="Z9" i="144" s="1"/>
  <c r="Z10" i="80"/>
  <c r="Z30" i="80" s="1"/>
  <c r="L10" i="189"/>
  <c r="L10" i="186"/>
  <c r="L30" i="186" s="1"/>
  <c r="L10" i="187" s="1"/>
  <c r="AG10" i="166"/>
  <c r="AG30" i="166" s="1"/>
  <c r="L10" i="157"/>
  <c r="AG10" i="163"/>
  <c r="AG30" i="163" s="1"/>
  <c r="AG9" i="165" s="1"/>
  <c r="AG10" i="164"/>
  <c r="AG30" i="164" s="1"/>
  <c r="AG10" i="145"/>
  <c r="AG30" i="145" s="1"/>
  <c r="AG10" i="126"/>
  <c r="AG30" i="126" s="1"/>
  <c r="AG9" i="144" s="1"/>
  <c r="AG10" i="80"/>
  <c r="AG30" i="80" s="1"/>
  <c r="J13" i="163"/>
  <c r="J33" i="163" s="1"/>
  <c r="J12" i="165" s="1"/>
  <c r="J13" i="145"/>
  <c r="J33" i="145" s="1"/>
  <c r="J13" i="126"/>
  <c r="J33" i="126" s="1"/>
  <c r="J12" i="144" s="1"/>
  <c r="J13" i="166"/>
  <c r="J33" i="166" s="1"/>
  <c r="J13" i="164"/>
  <c r="J33" i="164" s="1"/>
  <c r="J13" i="80"/>
  <c r="J33" i="80" s="1"/>
  <c r="G10" i="166"/>
  <c r="G30" i="166" s="1"/>
  <c r="G10" i="163"/>
  <c r="G30" i="163" s="1"/>
  <c r="G9" i="165" s="1"/>
  <c r="G10" i="80"/>
  <c r="G30" i="80" s="1"/>
  <c r="G10" i="145"/>
  <c r="G30" i="145" s="1"/>
  <c r="G10" i="164"/>
  <c r="G30" i="164" s="1"/>
  <c r="G10" i="126"/>
  <c r="G30" i="126" s="1"/>
  <c r="G9" i="144" s="1"/>
  <c r="J19" i="166"/>
  <c r="J39" i="166" s="1"/>
  <c r="J19" i="163"/>
  <c r="J39" i="163" s="1"/>
  <c r="J18" i="165" s="1"/>
  <c r="J19" i="145"/>
  <c r="J39" i="145" s="1"/>
  <c r="J19" i="164"/>
  <c r="J39" i="164" s="1"/>
  <c r="J19" i="126"/>
  <c r="J39" i="126" s="1"/>
  <c r="J18" i="144" s="1"/>
  <c r="J19" i="80"/>
  <c r="J39" i="80" s="1"/>
  <c r="O7" i="188"/>
  <c r="O27" i="157"/>
  <c r="K7" i="188"/>
  <c r="K27" i="157"/>
  <c r="AA7" i="188"/>
  <c r="AA27" i="157"/>
  <c r="U7" i="188"/>
  <c r="U27" i="157"/>
  <c r="AB13" i="189"/>
  <c r="AB13" i="186"/>
  <c r="AB33" i="186" s="1"/>
  <c r="AB13" i="187" s="1"/>
  <c r="AB13" i="157"/>
  <c r="AW13" i="166"/>
  <c r="AW33" i="166" s="1"/>
  <c r="AW13" i="164"/>
  <c r="AW33" i="164" s="1"/>
  <c r="AW13" i="145"/>
  <c r="AW33" i="145" s="1"/>
  <c r="AW13" i="126"/>
  <c r="AW33" i="126" s="1"/>
  <c r="AW12" i="144" s="1"/>
  <c r="AW13" i="163"/>
  <c r="AW33" i="163" s="1"/>
  <c r="AW12" i="165" s="1"/>
  <c r="AW13" i="80"/>
  <c r="AW33" i="80" s="1"/>
  <c r="H19" i="189"/>
  <c r="H19" i="186"/>
  <c r="H39" i="186" s="1"/>
  <c r="H19" i="187" s="1"/>
  <c r="AC19" i="166"/>
  <c r="AC39" i="166" s="1"/>
  <c r="H19" i="157"/>
  <c r="AC19" i="164"/>
  <c r="AC39" i="164" s="1"/>
  <c r="AC19" i="163"/>
  <c r="AC39" i="163" s="1"/>
  <c r="AC18" i="165" s="1"/>
  <c r="AC19" i="145"/>
  <c r="AC39" i="145" s="1"/>
  <c r="AC19" i="126"/>
  <c r="AC39" i="126" s="1"/>
  <c r="AC18" i="144" s="1"/>
  <c r="AC19" i="80"/>
  <c r="AC39" i="80" s="1"/>
  <c r="W19" i="189"/>
  <c r="W19" i="186"/>
  <c r="W39" i="186" s="1"/>
  <c r="W19" i="187" s="1"/>
  <c r="W19" i="157"/>
  <c r="AR19" i="166"/>
  <c r="AR39" i="166" s="1"/>
  <c r="AR19" i="163"/>
  <c r="AR39" i="163" s="1"/>
  <c r="AR18" i="165" s="1"/>
  <c r="AR19" i="164"/>
  <c r="AR39" i="164" s="1"/>
  <c r="AR19" i="145"/>
  <c r="AR39" i="145" s="1"/>
  <c r="AR19" i="126"/>
  <c r="AR39" i="126" s="1"/>
  <c r="AR18" i="144" s="1"/>
  <c r="AR19" i="80"/>
  <c r="AR39" i="80" s="1"/>
  <c r="Q10" i="166"/>
  <c r="Q30" i="166" s="1"/>
  <c r="Q10" i="164"/>
  <c r="Q30" i="164" s="1"/>
  <c r="Q10" i="145"/>
  <c r="Q30" i="145" s="1"/>
  <c r="Q10" i="126"/>
  <c r="Q30" i="126" s="1"/>
  <c r="Q9" i="144" s="1"/>
  <c r="Q10" i="163"/>
  <c r="Q30" i="163" s="1"/>
  <c r="Q9" i="165" s="1"/>
  <c r="Q10" i="80"/>
  <c r="Q30" i="80" s="1"/>
  <c r="T13" i="189"/>
  <c r="T13" i="186"/>
  <c r="T33" i="186" s="1"/>
  <c r="T13" i="187" s="1"/>
  <c r="AO13" i="166"/>
  <c r="AO33" i="166" s="1"/>
  <c r="T13" i="157"/>
  <c r="AO13" i="163"/>
  <c r="AO33" i="163" s="1"/>
  <c r="AO12" i="165" s="1"/>
  <c r="AO13" i="164"/>
  <c r="AO33" i="164" s="1"/>
  <c r="AO13" i="145"/>
  <c r="AO33" i="145" s="1"/>
  <c r="AO13" i="126"/>
  <c r="AO33" i="126" s="1"/>
  <c r="AO12" i="144" s="1"/>
  <c r="AO13" i="80"/>
  <c r="AO33" i="80" s="1"/>
  <c r="D10" i="189"/>
  <c r="D10" i="186"/>
  <c r="D30" i="186" s="1"/>
  <c r="D10" i="187" s="1"/>
  <c r="Y10" i="166"/>
  <c r="Y30" i="166" s="1"/>
  <c r="D10" i="157"/>
  <c r="Y10" i="164"/>
  <c r="Y30" i="164" s="1"/>
  <c r="Y10" i="163"/>
  <c r="Y30" i="163" s="1"/>
  <c r="Y9" i="165" s="1"/>
  <c r="Y10" i="145"/>
  <c r="Y30" i="145" s="1"/>
  <c r="Y10" i="126"/>
  <c r="Y30" i="126" s="1"/>
  <c r="Y9" i="144" s="1"/>
  <c r="Y10" i="80"/>
  <c r="Y30" i="80" s="1"/>
  <c r="N8" i="164"/>
  <c r="N28" i="164" s="1"/>
  <c r="N8" i="166"/>
  <c r="N28" i="166" s="1"/>
  <c r="N8" i="163"/>
  <c r="N28" i="163" s="1"/>
  <c r="N7" i="165" s="1"/>
  <c r="N8" i="145"/>
  <c r="N28" i="145" s="1"/>
  <c r="N8" i="80"/>
  <c r="N28" i="80" s="1"/>
  <c r="N8" i="126"/>
  <c r="N28" i="126" s="1"/>
  <c r="N7" i="144" s="1"/>
  <c r="AA19" i="189"/>
  <c r="AA19" i="186"/>
  <c r="AA39" i="186" s="1"/>
  <c r="AA19" i="187" s="1"/>
  <c r="AA19" i="157"/>
  <c r="AV19" i="166"/>
  <c r="AV39" i="166" s="1"/>
  <c r="AV19" i="163"/>
  <c r="AV39" i="163" s="1"/>
  <c r="AV18" i="165" s="1"/>
  <c r="AV19" i="164"/>
  <c r="AV39" i="164" s="1"/>
  <c r="AV19" i="145"/>
  <c r="AV39" i="145" s="1"/>
  <c r="AV19" i="126"/>
  <c r="AV39" i="126" s="1"/>
  <c r="AV18" i="144" s="1"/>
  <c r="AV19" i="80"/>
  <c r="AV39" i="80" s="1"/>
  <c r="E19" i="189"/>
  <c r="E19" i="186"/>
  <c r="E39" i="186" s="1"/>
  <c r="E19" i="187" s="1"/>
  <c r="E19" i="157"/>
  <c r="Z19" i="166"/>
  <c r="Z39" i="166" s="1"/>
  <c r="Z19" i="163"/>
  <c r="Z39" i="163" s="1"/>
  <c r="Z18" i="165" s="1"/>
  <c r="Z19" i="145"/>
  <c r="Z39" i="145" s="1"/>
  <c r="Z19" i="126"/>
  <c r="Z39" i="126" s="1"/>
  <c r="Z18" i="144" s="1"/>
  <c r="Z19" i="80"/>
  <c r="Z39" i="80" s="1"/>
  <c r="Z19" i="164"/>
  <c r="Z39" i="164" s="1"/>
  <c r="R8" i="163"/>
  <c r="R28" i="163" s="1"/>
  <c r="R7" i="165" s="1"/>
  <c r="R8" i="164"/>
  <c r="R28" i="164" s="1"/>
  <c r="R8" i="166"/>
  <c r="R28" i="166" s="1"/>
  <c r="R8" i="145"/>
  <c r="R28" i="145" s="1"/>
  <c r="R8" i="126"/>
  <c r="R28" i="126" s="1"/>
  <c r="R7" i="144" s="1"/>
  <c r="R8" i="80"/>
  <c r="R28" i="80" s="1"/>
  <c r="Z7" i="188"/>
  <c r="Z27" i="157"/>
  <c r="Y20" i="186"/>
  <c r="Y40" i="186" s="1"/>
  <c r="Y20" i="187" s="1"/>
  <c r="Y20" i="157"/>
  <c r="Y20" i="189"/>
  <c r="AT20" i="166"/>
  <c r="AT40" i="166" s="1"/>
  <c r="AT20" i="163"/>
  <c r="AT40" i="163" s="1"/>
  <c r="AT19" i="165" s="1"/>
  <c r="AT20" i="164"/>
  <c r="AT40" i="164" s="1"/>
  <c r="AT20" i="145"/>
  <c r="AT40" i="145" s="1"/>
  <c r="AT20" i="80"/>
  <c r="AT40" i="80" s="1"/>
  <c r="AT20" i="126"/>
  <c r="AT40" i="126" s="1"/>
  <c r="AT19" i="144" s="1"/>
  <c r="R19" i="189"/>
  <c r="R19" i="186"/>
  <c r="R39" i="186" s="1"/>
  <c r="R19" i="187" s="1"/>
  <c r="R19" i="157"/>
  <c r="AM19" i="166"/>
  <c r="AM39" i="166" s="1"/>
  <c r="AM19" i="163"/>
  <c r="AM39" i="163" s="1"/>
  <c r="AM18" i="165" s="1"/>
  <c r="AM19" i="164"/>
  <c r="AM39" i="164" s="1"/>
  <c r="AM19" i="80"/>
  <c r="AM39" i="80" s="1"/>
  <c r="AM19" i="145"/>
  <c r="AM39" i="145" s="1"/>
  <c r="AM19" i="126"/>
  <c r="AM39" i="126" s="1"/>
  <c r="AM18" i="144" s="1"/>
  <c r="H13" i="189"/>
  <c r="H13" i="157"/>
  <c r="H13" i="186"/>
  <c r="H33" i="186" s="1"/>
  <c r="H13" i="187" s="1"/>
  <c r="AC13" i="166"/>
  <c r="AC33" i="166" s="1"/>
  <c r="AC13" i="163"/>
  <c r="AC33" i="163" s="1"/>
  <c r="AC12" i="165" s="1"/>
  <c r="AC13" i="164"/>
  <c r="AC33" i="164" s="1"/>
  <c r="AC13" i="145"/>
  <c r="AC33" i="145" s="1"/>
  <c r="AC13" i="126"/>
  <c r="AC33" i="126" s="1"/>
  <c r="AC12" i="144" s="1"/>
  <c r="AC13" i="80"/>
  <c r="AC33" i="80" s="1"/>
  <c r="AC10" i="189"/>
  <c r="AC10" i="186"/>
  <c r="AC30" i="186" s="1"/>
  <c r="AC10" i="187" s="1"/>
  <c r="AC10" i="157"/>
  <c r="AX10" i="166"/>
  <c r="AX30" i="166" s="1"/>
  <c r="AX10" i="163"/>
  <c r="AX30" i="163" s="1"/>
  <c r="AX9" i="165" s="1"/>
  <c r="AX10" i="164"/>
  <c r="AX30" i="164" s="1"/>
  <c r="AX10" i="145"/>
  <c r="AX30" i="145" s="1"/>
  <c r="AX10" i="126"/>
  <c r="AX30" i="126" s="1"/>
  <c r="AX9" i="144" s="1"/>
  <c r="AX10" i="80"/>
  <c r="AX30" i="80" s="1"/>
  <c r="W13" i="189"/>
  <c r="W13" i="186"/>
  <c r="W33" i="186" s="1"/>
  <c r="W13" i="187" s="1"/>
  <c r="W13" i="157"/>
  <c r="AR13" i="166"/>
  <c r="AR33" i="166" s="1"/>
  <c r="AR13" i="164"/>
  <c r="AR33" i="164" s="1"/>
  <c r="AR13" i="145"/>
  <c r="AR33" i="145" s="1"/>
  <c r="AR13" i="80"/>
  <c r="AR33" i="80" s="1"/>
  <c r="AR13" i="126"/>
  <c r="AR33" i="126" s="1"/>
  <c r="AR12" i="144" s="1"/>
  <c r="AR13" i="163"/>
  <c r="AR33" i="163" s="1"/>
  <c r="AR12" i="165" s="1"/>
  <c r="I10" i="189"/>
  <c r="I10" i="186"/>
  <c r="I30" i="186" s="1"/>
  <c r="I10" i="187" s="1"/>
  <c r="I10" i="157"/>
  <c r="AD10" i="163"/>
  <c r="AD30" i="163" s="1"/>
  <c r="AD9" i="165" s="1"/>
  <c r="AD10" i="166"/>
  <c r="AD30" i="166" s="1"/>
  <c r="AD10" i="145"/>
  <c r="AD30" i="145" s="1"/>
  <c r="AD10" i="164"/>
  <c r="AD30" i="164" s="1"/>
  <c r="AD10" i="126"/>
  <c r="AD30" i="126" s="1"/>
  <c r="AD9" i="144" s="1"/>
  <c r="AD10" i="80"/>
  <c r="AD30" i="80" s="1"/>
  <c r="O10" i="189"/>
  <c r="O10" i="186"/>
  <c r="O30" i="186" s="1"/>
  <c r="O10" i="187" s="1"/>
  <c r="O10" i="157"/>
  <c r="AJ10" i="166"/>
  <c r="AJ30" i="166" s="1"/>
  <c r="AJ10" i="164"/>
  <c r="AJ30" i="164" s="1"/>
  <c r="AJ10" i="163"/>
  <c r="AJ30" i="163" s="1"/>
  <c r="AJ9" i="165" s="1"/>
  <c r="AJ10" i="145"/>
  <c r="AJ30" i="145" s="1"/>
  <c r="AJ10" i="126"/>
  <c r="AJ30" i="126" s="1"/>
  <c r="AJ9" i="144" s="1"/>
  <c r="AJ10" i="80"/>
  <c r="AJ30" i="80" s="1"/>
  <c r="K8" i="189"/>
  <c r="K8" i="186"/>
  <c r="K28" i="186" s="1"/>
  <c r="K8" i="187" s="1"/>
  <c r="K8" i="157"/>
  <c r="AF8" i="166"/>
  <c r="AF28" i="166" s="1"/>
  <c r="AF8" i="163"/>
  <c r="AF28" i="163" s="1"/>
  <c r="AF7" i="165" s="1"/>
  <c r="AF8" i="164"/>
  <c r="AF28" i="164" s="1"/>
  <c r="AF8" i="145"/>
  <c r="AF28" i="145" s="1"/>
  <c r="AF8" i="126"/>
  <c r="AF28" i="126" s="1"/>
  <c r="AF7" i="144" s="1"/>
  <c r="AF8" i="80"/>
  <c r="AF28" i="80" s="1"/>
  <c r="W10" i="166"/>
  <c r="W30" i="166" s="1"/>
  <c r="W10" i="163"/>
  <c r="W30" i="163" s="1"/>
  <c r="W9" i="165" s="1"/>
  <c r="W10" i="80"/>
  <c r="W30" i="80" s="1"/>
  <c r="W10" i="164"/>
  <c r="W30" i="164" s="1"/>
  <c r="W10" i="145"/>
  <c r="W30" i="145" s="1"/>
  <c r="W10" i="126"/>
  <c r="W30" i="126" s="1"/>
  <c r="W9" i="144" s="1"/>
  <c r="R13" i="189"/>
  <c r="R13" i="157"/>
  <c r="AM13" i="166"/>
  <c r="AM33" i="166" s="1"/>
  <c r="R13" i="186"/>
  <c r="R33" i="186" s="1"/>
  <c r="R13" i="187" s="1"/>
  <c r="AM13" i="163"/>
  <c r="AM33" i="163" s="1"/>
  <c r="AM12" i="165" s="1"/>
  <c r="AM13" i="164"/>
  <c r="AM33" i="164" s="1"/>
  <c r="AM13" i="80"/>
  <c r="AM33" i="80" s="1"/>
  <c r="AM13" i="145"/>
  <c r="AM33" i="145" s="1"/>
  <c r="AM13" i="126"/>
  <c r="AM33" i="126" s="1"/>
  <c r="AM12" i="144" s="1"/>
  <c r="W8" i="166"/>
  <c r="W28" i="166" s="1"/>
  <c r="W8" i="164"/>
  <c r="W28" i="164" s="1"/>
  <c r="W8" i="145"/>
  <c r="W28" i="145" s="1"/>
  <c r="W8" i="126"/>
  <c r="W28" i="126" s="1"/>
  <c r="W7" i="144" s="1"/>
  <c r="W8" i="163"/>
  <c r="W28" i="163" s="1"/>
  <c r="W7" i="165" s="1"/>
  <c r="W8" i="80"/>
  <c r="W28" i="80" s="1"/>
  <c r="H10" i="189"/>
  <c r="H10" i="186"/>
  <c r="H30" i="186" s="1"/>
  <c r="H10" i="187" s="1"/>
  <c r="H10" i="157"/>
  <c r="AC10" i="166"/>
  <c r="AC30" i="166" s="1"/>
  <c r="AC10" i="163"/>
  <c r="AC30" i="163" s="1"/>
  <c r="AC9" i="165" s="1"/>
  <c r="AC10" i="164"/>
  <c r="AC30" i="164" s="1"/>
  <c r="AC10" i="145"/>
  <c r="AC30" i="145" s="1"/>
  <c r="AC10" i="126"/>
  <c r="AC30" i="126" s="1"/>
  <c r="AC9" i="144" s="1"/>
  <c r="AC10" i="80"/>
  <c r="AC30" i="80" s="1"/>
  <c r="R10" i="166"/>
  <c r="R30" i="166" s="1"/>
  <c r="R10" i="163"/>
  <c r="R30" i="163" s="1"/>
  <c r="R9" i="165" s="1"/>
  <c r="R10" i="164"/>
  <c r="R30" i="164" s="1"/>
  <c r="R10" i="145"/>
  <c r="R30" i="145" s="1"/>
  <c r="R10" i="126"/>
  <c r="R30" i="126" s="1"/>
  <c r="R9" i="144" s="1"/>
  <c r="R10" i="80"/>
  <c r="R30" i="80" s="1"/>
  <c r="S10" i="189"/>
  <c r="S10" i="186"/>
  <c r="S30" i="186" s="1"/>
  <c r="S10" i="187" s="1"/>
  <c r="S10" i="157"/>
  <c r="AN10" i="166"/>
  <c r="AN30" i="166" s="1"/>
  <c r="AN10" i="163"/>
  <c r="AN30" i="163" s="1"/>
  <c r="AN9" i="165" s="1"/>
  <c r="AN10" i="164"/>
  <c r="AN30" i="164" s="1"/>
  <c r="AN10" i="145"/>
  <c r="AN30" i="145" s="1"/>
  <c r="AN10" i="80"/>
  <c r="AN30" i="80" s="1"/>
  <c r="AN10" i="126"/>
  <c r="AN30" i="126" s="1"/>
  <c r="AN9" i="144" s="1"/>
  <c r="C8" i="189"/>
  <c r="C8" i="186"/>
  <c r="C28" i="186" s="1"/>
  <c r="C8" i="187" s="1"/>
  <c r="C8" i="157"/>
  <c r="X8" i="163"/>
  <c r="X28" i="163" s="1"/>
  <c r="X7" i="165" s="1"/>
  <c r="X8" i="166"/>
  <c r="X28" i="166" s="1"/>
  <c r="X8" i="164"/>
  <c r="X28" i="164" s="1"/>
  <c r="X8" i="145"/>
  <c r="X28" i="145" s="1"/>
  <c r="X8" i="126"/>
  <c r="X28" i="126" s="1"/>
  <c r="X7" i="144" s="1"/>
  <c r="X8" i="80"/>
  <c r="X28" i="80" s="1"/>
  <c r="P19" i="166"/>
  <c r="P39" i="166" s="1"/>
  <c r="P19" i="163"/>
  <c r="P39" i="163" s="1"/>
  <c r="P18" i="165" s="1"/>
  <c r="P19" i="145"/>
  <c r="P39" i="145" s="1"/>
  <c r="P19" i="126"/>
  <c r="P39" i="126" s="1"/>
  <c r="P18" i="144" s="1"/>
  <c r="P19" i="80"/>
  <c r="P39" i="80" s="1"/>
  <c r="P19" i="164"/>
  <c r="P39" i="164" s="1"/>
  <c r="T8" i="189"/>
  <c r="T8" i="186"/>
  <c r="T28" i="186" s="1"/>
  <c r="T8" i="187" s="1"/>
  <c r="T8" i="157"/>
  <c r="AO8" i="166"/>
  <c r="AO28" i="166" s="1"/>
  <c r="AO8" i="163"/>
  <c r="AO28" i="163" s="1"/>
  <c r="AO7" i="165" s="1"/>
  <c r="AO8" i="164"/>
  <c r="AO28" i="164" s="1"/>
  <c r="AO8" i="80"/>
  <c r="AO28" i="80" s="1"/>
  <c r="AO8" i="145"/>
  <c r="AO28" i="145" s="1"/>
  <c r="AO8" i="126"/>
  <c r="AO28" i="126" s="1"/>
  <c r="AO7" i="144" s="1"/>
  <c r="O8" i="166"/>
  <c r="O28" i="166" s="1"/>
  <c r="O8" i="164"/>
  <c r="O28" i="164" s="1"/>
  <c r="O8" i="145"/>
  <c r="O28" i="145" s="1"/>
  <c r="O8" i="126"/>
  <c r="O28" i="126" s="1"/>
  <c r="O7" i="144" s="1"/>
  <c r="O8" i="163"/>
  <c r="O28" i="163" s="1"/>
  <c r="O7" i="165" s="1"/>
  <c r="O8" i="80"/>
  <c r="O28" i="80" s="1"/>
  <c r="I8" i="166"/>
  <c r="I28" i="166" s="1"/>
  <c r="I8" i="163"/>
  <c r="I28" i="163" s="1"/>
  <c r="I7" i="165" s="1"/>
  <c r="I8" i="164"/>
  <c r="I28" i="164" s="1"/>
  <c r="I8" i="80"/>
  <c r="I28" i="80" s="1"/>
  <c r="I8" i="145"/>
  <c r="I28" i="145" s="1"/>
  <c r="I8" i="126"/>
  <c r="I28" i="126" s="1"/>
  <c r="I7" i="144" s="1"/>
  <c r="AB19" i="189"/>
  <c r="AB19" i="186"/>
  <c r="AB39" i="186" s="1"/>
  <c r="AB19" i="187" s="1"/>
  <c r="AB19" i="157"/>
  <c r="AW19" i="166"/>
  <c r="AW39" i="166" s="1"/>
  <c r="AW19" i="164"/>
  <c r="AW39" i="164" s="1"/>
  <c r="AW19" i="145"/>
  <c r="AW39" i="145" s="1"/>
  <c r="AW19" i="163"/>
  <c r="AW39" i="163" s="1"/>
  <c r="AW18" i="165" s="1"/>
  <c r="AW19" i="126"/>
  <c r="AW39" i="126" s="1"/>
  <c r="AW18" i="144" s="1"/>
  <c r="AW19" i="80"/>
  <c r="AW39" i="80" s="1"/>
  <c r="R10" i="189"/>
  <c r="R10" i="186"/>
  <c r="R30" i="186" s="1"/>
  <c r="R10" i="187" s="1"/>
  <c r="AM10" i="166"/>
  <c r="AM30" i="166" s="1"/>
  <c r="R10" i="157"/>
  <c r="AM10" i="163"/>
  <c r="AM30" i="163" s="1"/>
  <c r="AM9" i="165" s="1"/>
  <c r="AM10" i="80"/>
  <c r="AM30" i="80" s="1"/>
  <c r="AM10" i="145"/>
  <c r="AM30" i="145" s="1"/>
  <c r="AM10" i="164"/>
  <c r="AM30" i="164" s="1"/>
  <c r="AM10" i="126"/>
  <c r="AM30" i="126" s="1"/>
  <c r="AM9" i="144" s="1"/>
  <c r="V10" i="189"/>
  <c r="V10" i="186"/>
  <c r="V30" i="186" s="1"/>
  <c r="V10" i="187" s="1"/>
  <c r="V10" i="157"/>
  <c r="AQ10" i="166"/>
  <c r="AQ30" i="166" s="1"/>
  <c r="AQ10" i="163"/>
  <c r="AQ30" i="163" s="1"/>
  <c r="AQ9" i="165" s="1"/>
  <c r="AQ10" i="164"/>
  <c r="AQ30" i="164" s="1"/>
  <c r="AQ10" i="80"/>
  <c r="AQ30" i="80" s="1"/>
  <c r="AQ10" i="145"/>
  <c r="AQ30" i="145" s="1"/>
  <c r="AQ10" i="126"/>
  <c r="AQ30" i="126" s="1"/>
  <c r="AQ9" i="144" s="1"/>
  <c r="H8" i="189"/>
  <c r="H8" i="186"/>
  <c r="H28" i="186" s="1"/>
  <c r="H8" i="187" s="1"/>
  <c r="H8" i="157"/>
  <c r="AC8" i="166"/>
  <c r="AC28" i="166" s="1"/>
  <c r="AC8" i="163"/>
  <c r="AC28" i="163" s="1"/>
  <c r="AC7" i="165" s="1"/>
  <c r="AC8" i="80"/>
  <c r="AC28" i="80" s="1"/>
  <c r="AC8" i="164"/>
  <c r="AC28" i="164" s="1"/>
  <c r="AC8" i="145"/>
  <c r="AC28" i="145" s="1"/>
  <c r="AC8" i="126"/>
  <c r="AC28" i="126" s="1"/>
  <c r="AC7" i="144" s="1"/>
  <c r="M8" i="189"/>
  <c r="M8" i="186"/>
  <c r="M28" i="186" s="1"/>
  <c r="M8" i="187" s="1"/>
  <c r="M8" i="157"/>
  <c r="AH8" i="166"/>
  <c r="AH28" i="166" s="1"/>
  <c r="AH8" i="164"/>
  <c r="AH28" i="164" s="1"/>
  <c r="AH8" i="163"/>
  <c r="AH28" i="163" s="1"/>
  <c r="AH7" i="165" s="1"/>
  <c r="AH8" i="145"/>
  <c r="AH28" i="145" s="1"/>
  <c r="AH8" i="126"/>
  <c r="AH28" i="126" s="1"/>
  <c r="AH7" i="144" s="1"/>
  <c r="AH8" i="80"/>
  <c r="AH28" i="80" s="1"/>
  <c r="N13" i="163"/>
  <c r="N33" i="163" s="1"/>
  <c r="N12" i="165" s="1"/>
  <c r="N13" i="166"/>
  <c r="N33" i="166" s="1"/>
  <c r="N13" i="164"/>
  <c r="N33" i="164" s="1"/>
  <c r="N13" i="145"/>
  <c r="N33" i="145" s="1"/>
  <c r="N13" i="126"/>
  <c r="N33" i="126" s="1"/>
  <c r="N12" i="144" s="1"/>
  <c r="N13" i="80"/>
  <c r="N33" i="80" s="1"/>
  <c r="AC19" i="189"/>
  <c r="AC19" i="186"/>
  <c r="AC39" i="186" s="1"/>
  <c r="AC19" i="187" s="1"/>
  <c r="AC19" i="157"/>
  <c r="AX19" i="163"/>
  <c r="AX39" i="163" s="1"/>
  <c r="AX18" i="165" s="1"/>
  <c r="AX19" i="164"/>
  <c r="AX39" i="164" s="1"/>
  <c r="AX19" i="145"/>
  <c r="AX39" i="145" s="1"/>
  <c r="AX19" i="126"/>
  <c r="AX39" i="126" s="1"/>
  <c r="AX18" i="144" s="1"/>
  <c r="AX19" i="166"/>
  <c r="AX39" i="166" s="1"/>
  <c r="AX19" i="80"/>
  <c r="AX39" i="80" s="1"/>
  <c r="S8" i="189"/>
  <c r="S8" i="186"/>
  <c r="S28" i="186" s="1"/>
  <c r="S8" i="187" s="1"/>
  <c r="S8" i="157"/>
  <c r="AN8" i="163"/>
  <c r="AN28" i="163" s="1"/>
  <c r="AN7" i="165" s="1"/>
  <c r="AN8" i="166"/>
  <c r="AN28" i="166" s="1"/>
  <c r="AN8" i="164"/>
  <c r="AN28" i="164" s="1"/>
  <c r="AN8" i="145"/>
  <c r="AN28" i="145" s="1"/>
  <c r="AN8" i="126"/>
  <c r="AN28" i="126" s="1"/>
  <c r="AN7" i="144" s="1"/>
  <c r="AN8" i="80"/>
  <c r="AN28" i="80" s="1"/>
  <c r="W8" i="189"/>
  <c r="W8" i="157"/>
  <c r="W8" i="186"/>
  <c r="W28" i="186" s="1"/>
  <c r="W8" i="187" s="1"/>
  <c r="AR8" i="163"/>
  <c r="AR28" i="163" s="1"/>
  <c r="AR7" i="165" s="1"/>
  <c r="AR8" i="166"/>
  <c r="AR28" i="166" s="1"/>
  <c r="AR8" i="145"/>
  <c r="AR28" i="145" s="1"/>
  <c r="AR8" i="164"/>
  <c r="AR28" i="164" s="1"/>
  <c r="AR8" i="126"/>
  <c r="AR28" i="126" s="1"/>
  <c r="AR7" i="144" s="1"/>
  <c r="AR8" i="80"/>
  <c r="AR28" i="80" s="1"/>
  <c r="C19" i="189"/>
  <c r="C19" i="186"/>
  <c r="C39" i="186" s="1"/>
  <c r="C19" i="187" s="1"/>
  <c r="C19" i="157"/>
  <c r="X19" i="166"/>
  <c r="X39" i="166" s="1"/>
  <c r="X19" i="163"/>
  <c r="X39" i="163" s="1"/>
  <c r="X18" i="165" s="1"/>
  <c r="X19" i="164"/>
  <c r="X39" i="164" s="1"/>
  <c r="X19" i="126"/>
  <c r="X39" i="126" s="1"/>
  <c r="X18" i="144" s="1"/>
  <c r="X19" i="145"/>
  <c r="X39" i="145" s="1"/>
  <c r="X19" i="80"/>
  <c r="X39" i="80" s="1"/>
  <c r="I19" i="189"/>
  <c r="I19" i="157"/>
  <c r="I19" i="186"/>
  <c r="I39" i="186" s="1"/>
  <c r="I19" i="187" s="1"/>
  <c r="AD19" i="166"/>
  <c r="AD39" i="166" s="1"/>
  <c r="AD19" i="163"/>
  <c r="AD39" i="163" s="1"/>
  <c r="AD18" i="165" s="1"/>
  <c r="AD19" i="164"/>
  <c r="AD39" i="164" s="1"/>
  <c r="AD19" i="145"/>
  <c r="AD39" i="145" s="1"/>
  <c r="AD19" i="126"/>
  <c r="AD39" i="126" s="1"/>
  <c r="AD18" i="144" s="1"/>
  <c r="AD19" i="80"/>
  <c r="AD39" i="80" s="1"/>
  <c r="O13" i="166"/>
  <c r="O33" i="166" s="1"/>
  <c r="O13" i="163"/>
  <c r="O33" i="163" s="1"/>
  <c r="O12" i="165" s="1"/>
  <c r="O13" i="164"/>
  <c r="O33" i="164" s="1"/>
  <c r="O13" i="80"/>
  <c r="O33" i="80" s="1"/>
  <c r="O13" i="145"/>
  <c r="O33" i="145" s="1"/>
  <c r="O13" i="126"/>
  <c r="O33" i="126" s="1"/>
  <c r="O12" i="144" s="1"/>
  <c r="G8" i="166"/>
  <c r="G28" i="166" s="1"/>
  <c r="G8" i="164"/>
  <c r="G28" i="164" s="1"/>
  <c r="G8" i="163"/>
  <c r="G28" i="163" s="1"/>
  <c r="G7" i="165" s="1"/>
  <c r="G8" i="145"/>
  <c r="G28" i="145" s="1"/>
  <c r="G8" i="126"/>
  <c r="G28" i="126" s="1"/>
  <c r="G7" i="144" s="1"/>
  <c r="G8" i="80"/>
  <c r="G28" i="80" s="1"/>
  <c r="O19" i="189"/>
  <c r="O19" i="186"/>
  <c r="O39" i="186" s="1"/>
  <c r="O19" i="187" s="1"/>
  <c r="O19" i="157"/>
  <c r="AJ19" i="163"/>
  <c r="AJ39" i="163" s="1"/>
  <c r="AJ18" i="165" s="1"/>
  <c r="AJ19" i="166"/>
  <c r="AJ39" i="166" s="1"/>
  <c r="AJ19" i="145"/>
  <c r="AJ39" i="145" s="1"/>
  <c r="AJ19" i="80"/>
  <c r="AJ39" i="80" s="1"/>
  <c r="AJ19" i="164"/>
  <c r="AJ39" i="164" s="1"/>
  <c r="AJ19" i="126"/>
  <c r="AJ39" i="126" s="1"/>
  <c r="AJ18" i="144" s="1"/>
  <c r="T19" i="189"/>
  <c r="T19" i="186"/>
  <c r="T39" i="186" s="1"/>
  <c r="T19" i="187" s="1"/>
  <c r="T19" i="157"/>
  <c r="AO19" i="166"/>
  <c r="AO39" i="166" s="1"/>
  <c r="AO19" i="164"/>
  <c r="AO39" i="164" s="1"/>
  <c r="AO19" i="145"/>
  <c r="AO39" i="145" s="1"/>
  <c r="AO19" i="126"/>
  <c r="AO39" i="126" s="1"/>
  <c r="AO18" i="144" s="1"/>
  <c r="AO19" i="163"/>
  <c r="AO39" i="163" s="1"/>
  <c r="AO18" i="165" s="1"/>
  <c r="AO19" i="80"/>
  <c r="AO39" i="80" s="1"/>
  <c r="Y19" i="189"/>
  <c r="Y19" i="186"/>
  <c r="Y39" i="186" s="1"/>
  <c r="Y19" i="187" s="1"/>
  <c r="Y19" i="157"/>
  <c r="AT19" i="166"/>
  <c r="AT39" i="166" s="1"/>
  <c r="AT19" i="163"/>
  <c r="AT39" i="163" s="1"/>
  <c r="AT18" i="165" s="1"/>
  <c r="AT19" i="164"/>
  <c r="AT39" i="164" s="1"/>
  <c r="AT19" i="145"/>
  <c r="AT39" i="145" s="1"/>
  <c r="AT19" i="126"/>
  <c r="AT39" i="126" s="1"/>
  <c r="AT18" i="144" s="1"/>
  <c r="AT19" i="80"/>
  <c r="AT39" i="80" s="1"/>
  <c r="D13" i="189"/>
  <c r="D13" i="186"/>
  <c r="D33" i="186" s="1"/>
  <c r="D13" i="187" s="1"/>
  <c r="Y13" i="166"/>
  <c r="Y33" i="166" s="1"/>
  <c r="D13" i="157"/>
  <c r="Y13" i="163"/>
  <c r="Y33" i="163" s="1"/>
  <c r="Y12" i="165" s="1"/>
  <c r="Y13" i="164"/>
  <c r="Y33" i="164" s="1"/>
  <c r="Y13" i="145"/>
  <c r="Y33" i="145" s="1"/>
  <c r="Y13" i="126"/>
  <c r="Y33" i="126" s="1"/>
  <c r="Y12" i="144" s="1"/>
  <c r="Y13" i="80"/>
  <c r="Y33" i="80" s="1"/>
  <c r="K13" i="189"/>
  <c r="K13" i="186"/>
  <c r="K33" i="186" s="1"/>
  <c r="K13" i="187" s="1"/>
  <c r="K13" i="157"/>
  <c r="AF13" i="166"/>
  <c r="AF33" i="166" s="1"/>
  <c r="AF13" i="164"/>
  <c r="AF33" i="164" s="1"/>
  <c r="AF13" i="163"/>
  <c r="AF33" i="163" s="1"/>
  <c r="AF12" i="165" s="1"/>
  <c r="AF13" i="126"/>
  <c r="AF33" i="126" s="1"/>
  <c r="AF12" i="144" s="1"/>
  <c r="AF13" i="145"/>
  <c r="AF33" i="145" s="1"/>
  <c r="AF13" i="80"/>
  <c r="AF33" i="80" s="1"/>
  <c r="I10" i="166"/>
  <c r="I30" i="166" s="1"/>
  <c r="I10" i="164"/>
  <c r="I30" i="164" s="1"/>
  <c r="I10" i="163"/>
  <c r="I30" i="163" s="1"/>
  <c r="I9" i="165" s="1"/>
  <c r="I10" i="145"/>
  <c r="I30" i="145" s="1"/>
  <c r="I10" i="126"/>
  <c r="I30" i="126" s="1"/>
  <c r="I9" i="144" s="1"/>
  <c r="I10" i="80"/>
  <c r="I30" i="80" s="1"/>
  <c r="P8" i="166"/>
  <c r="P28" i="166" s="1"/>
  <c r="P8" i="163"/>
  <c r="P28" i="163" s="1"/>
  <c r="P7" i="165" s="1"/>
  <c r="P8" i="164"/>
  <c r="P28" i="164" s="1"/>
  <c r="P8" i="145"/>
  <c r="P28" i="145" s="1"/>
  <c r="P8" i="126"/>
  <c r="P28" i="126" s="1"/>
  <c r="P7" i="144" s="1"/>
  <c r="P8" i="80"/>
  <c r="P28" i="80" s="1"/>
  <c r="AA8" i="189"/>
  <c r="AA8" i="186"/>
  <c r="AA28" i="186" s="1"/>
  <c r="AA8" i="187" s="1"/>
  <c r="AA8" i="157"/>
  <c r="AV8" i="166"/>
  <c r="AV28" i="166" s="1"/>
  <c r="AV8" i="163"/>
  <c r="AV28" i="163" s="1"/>
  <c r="AV7" i="165" s="1"/>
  <c r="AV8" i="164"/>
  <c r="AV28" i="164" s="1"/>
  <c r="AV8" i="145"/>
  <c r="AV28" i="145" s="1"/>
  <c r="AV8" i="126"/>
  <c r="AV28" i="126" s="1"/>
  <c r="AV7" i="144" s="1"/>
  <c r="AV8" i="80"/>
  <c r="AV28" i="80" s="1"/>
  <c r="Q8" i="189"/>
  <c r="Q8" i="186"/>
  <c r="Q28" i="186" s="1"/>
  <c r="Q8" i="187" s="1"/>
  <c r="Q8" i="157"/>
  <c r="AL8" i="166"/>
  <c r="AL28" i="166" s="1"/>
  <c r="AL8" i="163"/>
  <c r="AL28" i="163" s="1"/>
  <c r="AL7" i="165" s="1"/>
  <c r="AL8" i="164"/>
  <c r="AL28" i="164" s="1"/>
  <c r="AL8" i="145"/>
  <c r="AL28" i="145" s="1"/>
  <c r="AL8" i="80"/>
  <c r="AL28" i="80" s="1"/>
  <c r="AL8" i="126"/>
  <c r="AL28" i="126" s="1"/>
  <c r="AL7" i="144" s="1"/>
  <c r="U8" i="189"/>
  <c r="U8" i="186"/>
  <c r="U28" i="186" s="1"/>
  <c r="U8" i="187" s="1"/>
  <c r="U8" i="157"/>
  <c r="AP8" i="166"/>
  <c r="AP28" i="166" s="1"/>
  <c r="AP8" i="164"/>
  <c r="AP28" i="164" s="1"/>
  <c r="AP8" i="163"/>
  <c r="AP28" i="163" s="1"/>
  <c r="AP7" i="165" s="1"/>
  <c r="AP8" i="126"/>
  <c r="AP28" i="126" s="1"/>
  <c r="AP7" i="144" s="1"/>
  <c r="AP8" i="145"/>
  <c r="AP28" i="145" s="1"/>
  <c r="AP8" i="80"/>
  <c r="AP28" i="80" s="1"/>
  <c r="Z8" i="189"/>
  <c r="Z8" i="157"/>
  <c r="AU8" i="166"/>
  <c r="AU28" i="166" s="1"/>
  <c r="Z8" i="186"/>
  <c r="Z28" i="186" s="1"/>
  <c r="Z8" i="187" s="1"/>
  <c r="AU8" i="163"/>
  <c r="AU28" i="163" s="1"/>
  <c r="AU7" i="165" s="1"/>
  <c r="AU8" i="164"/>
  <c r="AU28" i="164" s="1"/>
  <c r="AU8" i="145"/>
  <c r="AU28" i="145" s="1"/>
  <c r="AU8" i="126"/>
  <c r="AU28" i="126" s="1"/>
  <c r="AU7" i="144" s="1"/>
  <c r="AU8" i="80"/>
  <c r="AU28" i="80" s="1"/>
  <c r="E8" i="189"/>
  <c r="E8" i="186"/>
  <c r="E28" i="186" s="1"/>
  <c r="E8" i="187" s="1"/>
  <c r="E8" i="157"/>
  <c r="Z8" i="166"/>
  <c r="Z28" i="166" s="1"/>
  <c r="Z8" i="164"/>
  <c r="Z28" i="164" s="1"/>
  <c r="Z8" i="163"/>
  <c r="Z28" i="163" s="1"/>
  <c r="Z7" i="165" s="1"/>
  <c r="Z8" i="126"/>
  <c r="Z28" i="126" s="1"/>
  <c r="Z7" i="144" s="1"/>
  <c r="Z8" i="145"/>
  <c r="Z28" i="145" s="1"/>
  <c r="Z8" i="80"/>
  <c r="Z28" i="80" s="1"/>
  <c r="L8" i="189"/>
  <c r="L8" i="186"/>
  <c r="L28" i="186" s="1"/>
  <c r="L8" i="187" s="1"/>
  <c r="L8" i="157"/>
  <c r="AG8" i="166"/>
  <c r="AG28" i="166" s="1"/>
  <c r="AG8" i="163"/>
  <c r="AG28" i="163" s="1"/>
  <c r="AG7" i="165" s="1"/>
  <c r="AG8" i="164"/>
  <c r="AG28" i="164" s="1"/>
  <c r="AG8" i="80"/>
  <c r="AG28" i="80" s="1"/>
  <c r="AG8" i="145"/>
  <c r="AG28" i="145" s="1"/>
  <c r="AG8" i="126"/>
  <c r="AG28" i="126" s="1"/>
  <c r="AG7" i="144" s="1"/>
  <c r="R19" i="166"/>
  <c r="R39" i="166" s="1"/>
  <c r="R19" i="163"/>
  <c r="R39" i="163" s="1"/>
  <c r="R18" i="165" s="1"/>
  <c r="R19" i="164"/>
  <c r="R39" i="164" s="1"/>
  <c r="R19" i="145"/>
  <c r="R39" i="145" s="1"/>
  <c r="R19" i="126"/>
  <c r="R39" i="126" s="1"/>
  <c r="R18" i="144" s="1"/>
  <c r="R19" i="80"/>
  <c r="R39" i="80" s="1"/>
  <c r="Q19" i="166"/>
  <c r="Q39" i="166" s="1"/>
  <c r="Q19" i="164"/>
  <c r="Q39" i="164" s="1"/>
  <c r="Q19" i="145"/>
  <c r="Q39" i="145" s="1"/>
  <c r="Q19" i="163"/>
  <c r="Q39" i="163" s="1"/>
  <c r="Q18" i="165" s="1"/>
  <c r="Q19" i="126"/>
  <c r="Q39" i="126" s="1"/>
  <c r="Q18" i="144" s="1"/>
  <c r="Q19" i="80"/>
  <c r="Q39" i="80" s="1"/>
  <c r="C22" i="189"/>
  <c r="C22" i="157"/>
  <c r="C22" i="186"/>
  <c r="C42" i="186" s="1"/>
  <c r="C22" i="187" s="1"/>
  <c r="X22" i="166"/>
  <c r="X42" i="166" s="1"/>
  <c r="X22" i="163"/>
  <c r="X42" i="163" s="1"/>
  <c r="X21" i="165" s="1"/>
  <c r="X22" i="164"/>
  <c r="X42" i="164" s="1"/>
  <c r="X22" i="145"/>
  <c r="X42" i="145" s="1"/>
  <c r="X22" i="80"/>
  <c r="X42" i="80" s="1"/>
  <c r="X22" i="126"/>
  <c r="X42" i="126" s="1"/>
  <c r="X21" i="144" s="1"/>
  <c r="AC7" i="188"/>
  <c r="AC27" i="157"/>
  <c r="W7" i="188"/>
  <c r="W27" i="157"/>
  <c r="I7" i="188"/>
  <c r="I27" i="157"/>
  <c r="E7" i="188"/>
  <c r="E27" i="157"/>
  <c r="R7" i="188"/>
  <c r="R27" i="157"/>
  <c r="Y7" i="188"/>
  <c r="Y27" i="157"/>
  <c r="L27" i="157"/>
  <c r="L7" i="188"/>
  <c r="AB27" i="157"/>
  <c r="AB7" i="188"/>
  <c r="V7" i="188"/>
  <c r="V27" i="157"/>
  <c r="B22" i="189"/>
  <c r="B22" i="186"/>
  <c r="B42" i="186" s="1"/>
  <c r="B22" i="187" s="1"/>
  <c r="B22" i="157"/>
  <c r="B22" i="188" s="1"/>
  <c r="B19" i="189"/>
  <c r="B19" i="186"/>
  <c r="B39" i="186" s="1"/>
  <c r="B19" i="187" s="1"/>
  <c r="B19" i="157"/>
  <c r="B19" i="188" s="1"/>
  <c r="B10" i="189"/>
  <c r="B10" i="186"/>
  <c r="B30" i="186" s="1"/>
  <c r="B10" i="187" s="1"/>
  <c r="B10" i="157"/>
  <c r="B10" i="188" s="1"/>
  <c r="B8" i="189"/>
  <c r="B8" i="186"/>
  <c r="B28" i="186" s="1"/>
  <c r="B8" i="187" s="1"/>
  <c r="B8" i="157"/>
  <c r="B8" i="188" s="1"/>
  <c r="B13" i="189"/>
  <c r="B13" i="186"/>
  <c r="B33" i="186" s="1"/>
  <c r="B13" i="187" s="1"/>
  <c r="B13" i="157"/>
  <c r="B13" i="188" s="1"/>
  <c r="J20" i="54"/>
  <c r="Q14" i="54"/>
  <c r="P11" i="54"/>
  <c r="J11" i="54"/>
  <c r="AX20" i="54"/>
  <c r="AN22" i="54"/>
  <c r="X14" i="54"/>
  <c r="O11" i="54"/>
  <c r="W20" i="54"/>
  <c r="I14" i="54"/>
  <c r="Q20" i="54"/>
  <c r="AO14" i="54"/>
  <c r="P14" i="54"/>
  <c r="AV11" i="54"/>
  <c r="AG11" i="54"/>
  <c r="N11" i="54"/>
  <c r="R22" i="54"/>
  <c r="AR22" i="54"/>
  <c r="AJ14" i="54"/>
  <c r="AD14" i="54"/>
  <c r="O14" i="54"/>
  <c r="I11" i="54"/>
  <c r="Q11" i="54"/>
  <c r="AT14" i="54"/>
  <c r="AW22" i="54"/>
  <c r="AM11" i="54"/>
  <c r="AC22" i="54"/>
  <c r="AQ11" i="54"/>
  <c r="AH22" i="54"/>
  <c r="Z11" i="54"/>
  <c r="AX14" i="54"/>
  <c r="N20" i="54"/>
  <c r="W14" i="54"/>
  <c r="AW14" i="54"/>
  <c r="AM20" i="54"/>
  <c r="AQ14" i="54"/>
  <c r="AH14" i="54"/>
  <c r="N14" i="54"/>
  <c r="AX11" i="54"/>
  <c r="AN11" i="54"/>
  <c r="AR20" i="54"/>
  <c r="AD11" i="54"/>
  <c r="P20" i="54"/>
  <c r="AJ20" i="54"/>
  <c r="AJ22" i="54"/>
  <c r="Y22" i="54"/>
  <c r="AF20" i="54"/>
  <c r="N22" i="54"/>
  <c r="AV20" i="54"/>
  <c r="AL22" i="54"/>
  <c r="AP20" i="54"/>
  <c r="AU14" i="54"/>
  <c r="AG22" i="54"/>
  <c r="O22" i="54"/>
  <c r="O20" i="54"/>
  <c r="AW20" i="54"/>
  <c r="AW11" i="54"/>
  <c r="AM14" i="54"/>
  <c r="AC14" i="54"/>
  <c r="AH11" i="54"/>
  <c r="AX22" i="54"/>
  <c r="AN20" i="54"/>
  <c r="X11" i="54"/>
  <c r="AD20" i="54"/>
  <c r="AD22" i="54"/>
  <c r="G22" i="54"/>
  <c r="AT11" i="54"/>
  <c r="Y20" i="54"/>
  <c r="AF14" i="54"/>
  <c r="AV14" i="54"/>
  <c r="AL20" i="54"/>
  <c r="AP14" i="54"/>
  <c r="AU11" i="54"/>
  <c r="Z22" i="54"/>
  <c r="AG20" i="54"/>
  <c r="J14" i="54"/>
  <c r="G14" i="54"/>
  <c r="W11" i="54"/>
  <c r="AQ22" i="54"/>
  <c r="AC11" i="54"/>
  <c r="AH20" i="54"/>
  <c r="R14" i="54"/>
  <c r="AR14" i="54"/>
  <c r="X20" i="54"/>
  <c r="AO11" i="54"/>
  <c r="AT22" i="54"/>
  <c r="Y14" i="54"/>
  <c r="AF11" i="54"/>
  <c r="AL14" i="54"/>
  <c r="AP11" i="54"/>
  <c r="AU22" i="54"/>
  <c r="Z20" i="54"/>
  <c r="AG14" i="54"/>
  <c r="R20" i="54"/>
  <c r="G11" i="54"/>
  <c r="I20" i="54"/>
  <c r="I22" i="54"/>
  <c r="AM22" i="54"/>
  <c r="AQ20" i="54"/>
  <c r="AC20" i="54"/>
  <c r="R11" i="54"/>
  <c r="AN14" i="54"/>
  <c r="AR11" i="54"/>
  <c r="J22" i="54"/>
  <c r="Q22" i="54"/>
  <c r="AJ11" i="54"/>
  <c r="AO20" i="54"/>
  <c r="AO22" i="54"/>
  <c r="Y11" i="54"/>
  <c r="AF22" i="54"/>
  <c r="P22" i="54"/>
  <c r="AV22" i="54"/>
  <c r="AL11" i="54"/>
  <c r="AP22" i="54"/>
  <c r="AU20" i="54"/>
  <c r="Z14" i="54"/>
  <c r="G20" i="54"/>
  <c r="T22" i="189" l="1"/>
  <c r="T22" i="186"/>
  <c r="T42" i="186" s="1"/>
  <c r="T22" i="187" s="1"/>
  <c r="T22" i="157"/>
  <c r="AO22" i="164"/>
  <c r="AO42" i="164" s="1"/>
  <c r="AO22" i="145"/>
  <c r="AO42" i="145" s="1"/>
  <c r="AO22" i="166"/>
  <c r="AO42" i="166" s="1"/>
  <c r="AO22" i="163"/>
  <c r="AO42" i="163" s="1"/>
  <c r="AO21" i="165" s="1"/>
  <c r="AO22" i="126"/>
  <c r="AO42" i="126" s="1"/>
  <c r="AO21" i="144" s="1"/>
  <c r="AO22" i="80"/>
  <c r="AO42" i="80" s="1"/>
  <c r="E20" i="189"/>
  <c r="E20" i="186"/>
  <c r="E40" i="186" s="1"/>
  <c r="E20" i="187" s="1"/>
  <c r="E20" i="157"/>
  <c r="Z20" i="166"/>
  <c r="Z40" i="166" s="1"/>
  <c r="Z20" i="163"/>
  <c r="Z40" i="163" s="1"/>
  <c r="Z19" i="165" s="1"/>
  <c r="Z20" i="164"/>
  <c r="Z40" i="164" s="1"/>
  <c r="Z20" i="126"/>
  <c r="Z40" i="126" s="1"/>
  <c r="Z19" i="144" s="1"/>
  <c r="Z20" i="145"/>
  <c r="Z40" i="145" s="1"/>
  <c r="Z20" i="80"/>
  <c r="Z40" i="80" s="1"/>
  <c r="Z11" i="189"/>
  <c r="Z11" i="186"/>
  <c r="Z31" i="186" s="1"/>
  <c r="Z11" i="187" s="1"/>
  <c r="Z11" i="157"/>
  <c r="AU11" i="166"/>
  <c r="AU31" i="166" s="1"/>
  <c r="AU11" i="163"/>
  <c r="AU31" i="163" s="1"/>
  <c r="AU10" i="165" s="1"/>
  <c r="AU11" i="164"/>
  <c r="AU31" i="164" s="1"/>
  <c r="AU11" i="145"/>
  <c r="AU31" i="145" s="1"/>
  <c r="AU11" i="126"/>
  <c r="AU31" i="126" s="1"/>
  <c r="AU10" i="144" s="1"/>
  <c r="AU11" i="80"/>
  <c r="AU31" i="80" s="1"/>
  <c r="U20" i="189"/>
  <c r="U20" i="186"/>
  <c r="U40" i="186" s="1"/>
  <c r="U20" i="187" s="1"/>
  <c r="U20" i="157"/>
  <c r="AP20" i="166"/>
  <c r="AP40" i="166" s="1"/>
  <c r="AP20" i="163"/>
  <c r="AP40" i="163" s="1"/>
  <c r="AP19" i="165" s="1"/>
  <c r="AP20" i="164"/>
  <c r="AP40" i="164" s="1"/>
  <c r="AP20" i="126"/>
  <c r="AP40" i="126" s="1"/>
  <c r="AP19" i="144" s="1"/>
  <c r="AP20" i="145"/>
  <c r="AP40" i="145" s="1"/>
  <c r="AP20" i="80"/>
  <c r="AP40" i="80" s="1"/>
  <c r="S11" i="189"/>
  <c r="S11" i="186"/>
  <c r="S31" i="186" s="1"/>
  <c r="S11" i="187" s="1"/>
  <c r="S11" i="157"/>
  <c r="AN11" i="163"/>
  <c r="AN31" i="163" s="1"/>
  <c r="AN10" i="165" s="1"/>
  <c r="AN11" i="166"/>
  <c r="AN31" i="166" s="1"/>
  <c r="AN11" i="145"/>
  <c r="AN31" i="145" s="1"/>
  <c r="AN11" i="126"/>
  <c r="AN31" i="126" s="1"/>
  <c r="AN10" i="144" s="1"/>
  <c r="AN11" i="164"/>
  <c r="AN31" i="164" s="1"/>
  <c r="AN11" i="80"/>
  <c r="AN31" i="80" s="1"/>
  <c r="I14" i="189"/>
  <c r="I14" i="186"/>
  <c r="I34" i="186" s="1"/>
  <c r="I14" i="187" s="1"/>
  <c r="I14" i="157"/>
  <c r="AD14" i="166"/>
  <c r="AD34" i="166" s="1"/>
  <c r="AD14" i="164"/>
  <c r="AD34" i="164" s="1"/>
  <c r="AD14" i="145"/>
  <c r="AD34" i="145" s="1"/>
  <c r="AD14" i="80"/>
  <c r="AD34" i="80" s="1"/>
  <c r="AD14" i="126"/>
  <c r="AD34" i="126" s="1"/>
  <c r="AD13" i="144" s="1"/>
  <c r="AD14" i="163"/>
  <c r="AD34" i="163" s="1"/>
  <c r="AD13" i="165" s="1"/>
  <c r="J11" i="166"/>
  <c r="J31" i="166" s="1"/>
  <c r="J11" i="163"/>
  <c r="J31" i="163" s="1"/>
  <c r="J10" i="165" s="1"/>
  <c r="J11" i="164"/>
  <c r="J31" i="164" s="1"/>
  <c r="J11" i="145"/>
  <c r="J31" i="145" s="1"/>
  <c r="J11" i="80"/>
  <c r="J31" i="80" s="1"/>
  <c r="J11" i="126"/>
  <c r="J31" i="126" s="1"/>
  <c r="J10" i="144" s="1"/>
  <c r="Q28" i="157"/>
  <c r="Q8" i="188"/>
  <c r="H8" i="188"/>
  <c r="H28" i="157"/>
  <c r="R13" i="188"/>
  <c r="R33" i="157"/>
  <c r="K8" i="188"/>
  <c r="K28" i="157"/>
  <c r="I10" i="188"/>
  <c r="I30" i="157"/>
  <c r="AC10" i="188"/>
  <c r="AC30" i="157"/>
  <c r="E10" i="188"/>
  <c r="E30" i="157"/>
  <c r="U10" i="188"/>
  <c r="U30" i="157"/>
  <c r="K19" i="188"/>
  <c r="K39" i="157"/>
  <c r="C13" i="188"/>
  <c r="C33" i="157"/>
  <c r="U13" i="188"/>
  <c r="U33" i="157"/>
  <c r="AA13" i="188"/>
  <c r="AA33" i="157"/>
  <c r="D8" i="188"/>
  <c r="D28" i="157"/>
  <c r="T10" i="188"/>
  <c r="T30" i="157"/>
  <c r="C10" i="188"/>
  <c r="C30" i="157"/>
  <c r="I13" i="188"/>
  <c r="I33" i="157"/>
  <c r="AA22" i="189"/>
  <c r="AA22" i="186"/>
  <c r="AA42" i="186" s="1"/>
  <c r="AA22" i="187" s="1"/>
  <c r="AA22" i="157"/>
  <c r="AV22" i="166"/>
  <c r="AV42" i="166" s="1"/>
  <c r="AV22" i="163"/>
  <c r="AV42" i="163" s="1"/>
  <c r="AV21" i="165" s="1"/>
  <c r="AV22" i="164"/>
  <c r="AV42" i="164" s="1"/>
  <c r="AV22" i="145"/>
  <c r="AV42" i="145" s="1"/>
  <c r="AV22" i="80"/>
  <c r="AV42" i="80" s="1"/>
  <c r="AV22" i="126"/>
  <c r="AV42" i="126" s="1"/>
  <c r="AV21" i="144" s="1"/>
  <c r="I20" i="166"/>
  <c r="I40" i="166" s="1"/>
  <c r="I20" i="163"/>
  <c r="I40" i="163" s="1"/>
  <c r="I19" i="165" s="1"/>
  <c r="I20" i="164"/>
  <c r="I40" i="164" s="1"/>
  <c r="I20" i="80"/>
  <c r="I40" i="80" s="1"/>
  <c r="I20" i="145"/>
  <c r="I40" i="145" s="1"/>
  <c r="I20" i="126"/>
  <c r="I40" i="126" s="1"/>
  <c r="I19" i="144" s="1"/>
  <c r="M20" i="189"/>
  <c r="M20" i="186"/>
  <c r="M40" i="186" s="1"/>
  <c r="M20" i="187" s="1"/>
  <c r="M20" i="157"/>
  <c r="AH20" i="166"/>
  <c r="AH40" i="166" s="1"/>
  <c r="AH20" i="163"/>
  <c r="AH40" i="163" s="1"/>
  <c r="AH19" i="165" s="1"/>
  <c r="AH20" i="164"/>
  <c r="AH40" i="164" s="1"/>
  <c r="AH20" i="145"/>
  <c r="AH40" i="145" s="1"/>
  <c r="AH20" i="126"/>
  <c r="AH40" i="126" s="1"/>
  <c r="AH19" i="144" s="1"/>
  <c r="AH20" i="80"/>
  <c r="AH40" i="80" s="1"/>
  <c r="Y11" i="189"/>
  <c r="Y11" i="186"/>
  <c r="Y31" i="186" s="1"/>
  <c r="Y11" i="187" s="1"/>
  <c r="Y11" i="157"/>
  <c r="AT11" i="166"/>
  <c r="AT31" i="166" s="1"/>
  <c r="AT11" i="164"/>
  <c r="AT31" i="164" s="1"/>
  <c r="AT11" i="163"/>
  <c r="AT31" i="163" s="1"/>
  <c r="AT10" i="165" s="1"/>
  <c r="AT11" i="126"/>
  <c r="AT31" i="126" s="1"/>
  <c r="AT10" i="144" s="1"/>
  <c r="AT11" i="145"/>
  <c r="AT31" i="145" s="1"/>
  <c r="AT11" i="80"/>
  <c r="AT31" i="80" s="1"/>
  <c r="O20" i="166"/>
  <c r="O40" i="166" s="1"/>
  <c r="O20" i="164"/>
  <c r="O40" i="164" s="1"/>
  <c r="O20" i="163"/>
  <c r="O40" i="163" s="1"/>
  <c r="O19" i="165" s="1"/>
  <c r="O20" i="145"/>
  <c r="O40" i="145" s="1"/>
  <c r="O20" i="126"/>
  <c r="O40" i="126" s="1"/>
  <c r="O19" i="144" s="1"/>
  <c r="O20" i="80"/>
  <c r="O40" i="80" s="1"/>
  <c r="O20" i="189"/>
  <c r="O20" i="186"/>
  <c r="O40" i="186" s="1"/>
  <c r="O20" i="187" s="1"/>
  <c r="O20" i="157"/>
  <c r="AJ20" i="166"/>
  <c r="AJ40" i="166" s="1"/>
  <c r="AJ20" i="163"/>
  <c r="AJ40" i="163" s="1"/>
  <c r="AJ19" i="165" s="1"/>
  <c r="AJ20" i="164"/>
  <c r="AJ40" i="164" s="1"/>
  <c r="AJ20" i="145"/>
  <c r="AJ40" i="145" s="1"/>
  <c r="AJ20" i="126"/>
  <c r="AJ40" i="126" s="1"/>
  <c r="AJ19" i="144" s="1"/>
  <c r="AJ20" i="80"/>
  <c r="AJ40" i="80" s="1"/>
  <c r="N20" i="166"/>
  <c r="N40" i="166" s="1"/>
  <c r="N20" i="163"/>
  <c r="N40" i="163" s="1"/>
  <c r="N19" i="165" s="1"/>
  <c r="N20" i="164"/>
  <c r="N40" i="164" s="1"/>
  <c r="N20" i="145"/>
  <c r="N40" i="145" s="1"/>
  <c r="N20" i="80"/>
  <c r="N40" i="80" s="1"/>
  <c r="N20" i="126"/>
  <c r="N40" i="126" s="1"/>
  <c r="N19" i="144" s="1"/>
  <c r="Y14" i="189"/>
  <c r="Y14" i="186"/>
  <c r="Y34" i="186" s="1"/>
  <c r="Y14" i="187" s="1"/>
  <c r="Y14" i="157"/>
  <c r="AT14" i="166"/>
  <c r="AT34" i="166" s="1"/>
  <c r="AT14" i="164"/>
  <c r="AT34" i="164" s="1"/>
  <c r="AT14" i="163"/>
  <c r="AT34" i="163" s="1"/>
  <c r="AT13" i="165" s="1"/>
  <c r="AT14" i="145"/>
  <c r="AT34" i="145" s="1"/>
  <c r="AT14" i="80"/>
  <c r="AT34" i="80" s="1"/>
  <c r="AT14" i="126"/>
  <c r="AT34" i="126" s="1"/>
  <c r="AT13" i="144" s="1"/>
  <c r="T14" i="189"/>
  <c r="T14" i="186"/>
  <c r="T34" i="186" s="1"/>
  <c r="T14" i="187" s="1"/>
  <c r="T14" i="157"/>
  <c r="AO14" i="166"/>
  <c r="AO34" i="166" s="1"/>
  <c r="AO14" i="163"/>
  <c r="AO34" i="163" s="1"/>
  <c r="AO13" i="165" s="1"/>
  <c r="AO14" i="164"/>
  <c r="AO34" i="164" s="1"/>
  <c r="AO14" i="80"/>
  <c r="AO34" i="80" s="1"/>
  <c r="AO14" i="145"/>
  <c r="AO34" i="145" s="1"/>
  <c r="AO14" i="126"/>
  <c r="AO34" i="126" s="1"/>
  <c r="AO13" i="144" s="1"/>
  <c r="L8" i="188"/>
  <c r="L28" i="157"/>
  <c r="Z20" i="189"/>
  <c r="Z20" i="186"/>
  <c r="Z40" i="186" s="1"/>
  <c r="Z20" i="187" s="1"/>
  <c r="Z20" i="157"/>
  <c r="AU20" i="166"/>
  <c r="AU40" i="166" s="1"/>
  <c r="AU20" i="164"/>
  <c r="AU40" i="164" s="1"/>
  <c r="AU20" i="163"/>
  <c r="AU40" i="163" s="1"/>
  <c r="AU19" i="165" s="1"/>
  <c r="AU20" i="145"/>
  <c r="AU40" i="145" s="1"/>
  <c r="AU20" i="126"/>
  <c r="AU40" i="126" s="1"/>
  <c r="AU19" i="144" s="1"/>
  <c r="AU20" i="80"/>
  <c r="AU40" i="80" s="1"/>
  <c r="G11" i="166"/>
  <c r="G31" i="166" s="1"/>
  <c r="G11" i="163"/>
  <c r="G31" i="163" s="1"/>
  <c r="G10" i="165" s="1"/>
  <c r="G11" i="164"/>
  <c r="G31" i="164" s="1"/>
  <c r="G11" i="145"/>
  <c r="G31" i="145" s="1"/>
  <c r="G11" i="126"/>
  <c r="G31" i="126" s="1"/>
  <c r="G10" i="144" s="1"/>
  <c r="G11" i="80"/>
  <c r="G31" i="80" s="1"/>
  <c r="C20" i="189"/>
  <c r="C20" i="186"/>
  <c r="C40" i="186" s="1"/>
  <c r="C20" i="187" s="1"/>
  <c r="C20" i="157"/>
  <c r="X20" i="163"/>
  <c r="X40" i="163" s="1"/>
  <c r="X19" i="165" s="1"/>
  <c r="X20" i="166"/>
  <c r="X40" i="166" s="1"/>
  <c r="X20" i="145"/>
  <c r="X40" i="145" s="1"/>
  <c r="X20" i="126"/>
  <c r="X40" i="126" s="1"/>
  <c r="X19" i="144" s="1"/>
  <c r="X20" i="164"/>
  <c r="X40" i="164" s="1"/>
  <c r="X20" i="80"/>
  <c r="X40" i="80" s="1"/>
  <c r="U14" i="189"/>
  <c r="U14" i="186"/>
  <c r="U34" i="186" s="1"/>
  <c r="U14" i="187" s="1"/>
  <c r="U14" i="157"/>
  <c r="AP14" i="166"/>
  <c r="AP34" i="166" s="1"/>
  <c r="AP14" i="163"/>
  <c r="AP34" i="163" s="1"/>
  <c r="AP13" i="165" s="1"/>
  <c r="AP14" i="164"/>
  <c r="AP34" i="164" s="1"/>
  <c r="AP14" i="145"/>
  <c r="AP34" i="145" s="1"/>
  <c r="AP14" i="126"/>
  <c r="AP34" i="126" s="1"/>
  <c r="AP13" i="144" s="1"/>
  <c r="AP14" i="80"/>
  <c r="AP34" i="80" s="1"/>
  <c r="R14" i="189"/>
  <c r="R14" i="186"/>
  <c r="R34" i="186" s="1"/>
  <c r="R14" i="187" s="1"/>
  <c r="R14" i="157"/>
  <c r="AM14" i="166"/>
  <c r="AM34" i="166" s="1"/>
  <c r="AM14" i="164"/>
  <c r="AM34" i="164" s="1"/>
  <c r="AM14" i="163"/>
  <c r="AM34" i="163" s="1"/>
  <c r="AM13" i="165" s="1"/>
  <c r="AM14" i="145"/>
  <c r="AM34" i="145" s="1"/>
  <c r="AM14" i="126"/>
  <c r="AM34" i="126" s="1"/>
  <c r="AM13" i="144" s="1"/>
  <c r="AM14" i="80"/>
  <c r="AM34" i="80" s="1"/>
  <c r="K20" i="189"/>
  <c r="K20" i="186"/>
  <c r="K40" i="186" s="1"/>
  <c r="K20" i="187" s="1"/>
  <c r="AF20" i="166"/>
  <c r="AF40" i="166" s="1"/>
  <c r="K20" i="157"/>
  <c r="AF20" i="163"/>
  <c r="AF40" i="163" s="1"/>
  <c r="AF19" i="165" s="1"/>
  <c r="AF20" i="164"/>
  <c r="AF40" i="164" s="1"/>
  <c r="AF20" i="145"/>
  <c r="AF40" i="145" s="1"/>
  <c r="AF20" i="126"/>
  <c r="AF40" i="126" s="1"/>
  <c r="AF19" i="144" s="1"/>
  <c r="AF20" i="80"/>
  <c r="AF40" i="80" s="1"/>
  <c r="AC11" i="189"/>
  <c r="AC11" i="186"/>
  <c r="AC31" i="186" s="1"/>
  <c r="AC11" i="187" s="1"/>
  <c r="AC11" i="157"/>
  <c r="AX11" i="163"/>
  <c r="AX31" i="163" s="1"/>
  <c r="AX10" i="165" s="1"/>
  <c r="AX11" i="164"/>
  <c r="AX31" i="164" s="1"/>
  <c r="AX11" i="166"/>
  <c r="AX31" i="166" s="1"/>
  <c r="AX11" i="145"/>
  <c r="AX31" i="145" s="1"/>
  <c r="AX11" i="126"/>
  <c r="AX31" i="126" s="1"/>
  <c r="AX10" i="144" s="1"/>
  <c r="AX11" i="80"/>
  <c r="AX31" i="80" s="1"/>
  <c r="AC14" i="189"/>
  <c r="AC14" i="186"/>
  <c r="AC34" i="186" s="1"/>
  <c r="AC14" i="187" s="1"/>
  <c r="AC14" i="157"/>
  <c r="AX14" i="166"/>
  <c r="AX34" i="166" s="1"/>
  <c r="AX14" i="164"/>
  <c r="AX34" i="164" s="1"/>
  <c r="AX14" i="163"/>
  <c r="AX34" i="163" s="1"/>
  <c r="AX13" i="165" s="1"/>
  <c r="AX14" i="126"/>
  <c r="AX34" i="126" s="1"/>
  <c r="AX13" i="144" s="1"/>
  <c r="AX14" i="145"/>
  <c r="AX34" i="145" s="1"/>
  <c r="AX14" i="80"/>
  <c r="AX34" i="80" s="1"/>
  <c r="H22" i="189"/>
  <c r="H22" i="186"/>
  <c r="H42" i="186" s="1"/>
  <c r="H22" i="187" s="1"/>
  <c r="H22" i="157"/>
  <c r="AC22" i="166"/>
  <c r="AC42" i="166" s="1"/>
  <c r="AC22" i="164"/>
  <c r="AC42" i="164" s="1"/>
  <c r="AC22" i="145"/>
  <c r="AC42" i="145" s="1"/>
  <c r="AC22" i="126"/>
  <c r="AC42" i="126" s="1"/>
  <c r="AC21" i="144" s="1"/>
  <c r="AC22" i="163"/>
  <c r="AC42" i="163" s="1"/>
  <c r="AC21" i="165" s="1"/>
  <c r="AC22" i="80"/>
  <c r="AC42" i="80" s="1"/>
  <c r="O14" i="189"/>
  <c r="O14" i="186"/>
  <c r="O34" i="186" s="1"/>
  <c r="O14" i="187" s="1"/>
  <c r="AJ14" i="163"/>
  <c r="AJ34" i="163" s="1"/>
  <c r="AJ13" i="165" s="1"/>
  <c r="AJ14" i="166"/>
  <c r="AJ34" i="166" s="1"/>
  <c r="O14" i="157"/>
  <c r="AJ14" i="145"/>
  <c r="AJ34" i="145" s="1"/>
  <c r="AJ14" i="164"/>
  <c r="AJ34" i="164" s="1"/>
  <c r="AJ14" i="126"/>
  <c r="AJ34" i="126" s="1"/>
  <c r="AJ13" i="144" s="1"/>
  <c r="AJ14" i="80"/>
  <c r="AJ34" i="80" s="1"/>
  <c r="L11" i="189"/>
  <c r="L11" i="157"/>
  <c r="L11" i="186"/>
  <c r="L31" i="186" s="1"/>
  <c r="L11" i="187" s="1"/>
  <c r="AG11" i="166"/>
  <c r="AG31" i="166" s="1"/>
  <c r="AG11" i="163"/>
  <c r="AG31" i="163" s="1"/>
  <c r="AG10" i="165" s="1"/>
  <c r="AG11" i="80"/>
  <c r="AG31" i="80" s="1"/>
  <c r="AG11" i="164"/>
  <c r="AG31" i="164" s="1"/>
  <c r="AG11" i="126"/>
  <c r="AG31" i="126" s="1"/>
  <c r="AG10" i="144" s="1"/>
  <c r="AG11" i="145"/>
  <c r="AG31" i="145" s="1"/>
  <c r="Q20" i="163"/>
  <c r="Q40" i="163" s="1"/>
  <c r="Q19" i="165" s="1"/>
  <c r="Q20" i="166"/>
  <c r="Q40" i="166" s="1"/>
  <c r="Q20" i="80"/>
  <c r="Q40" i="80" s="1"/>
  <c r="Q20" i="145"/>
  <c r="Q40" i="145" s="1"/>
  <c r="Q20" i="126"/>
  <c r="Q40" i="126" s="1"/>
  <c r="Q19" i="144" s="1"/>
  <c r="Q20" i="164"/>
  <c r="Q40" i="164" s="1"/>
  <c r="C14" i="189"/>
  <c r="C14" i="186"/>
  <c r="C34" i="186" s="1"/>
  <c r="C14" i="187" s="1"/>
  <c r="C14" i="157"/>
  <c r="X14" i="166"/>
  <c r="X34" i="166" s="1"/>
  <c r="X14" i="163"/>
  <c r="X34" i="163" s="1"/>
  <c r="X13" i="165" s="1"/>
  <c r="X14" i="164"/>
  <c r="X34" i="164" s="1"/>
  <c r="X14" i="145"/>
  <c r="X34" i="145" s="1"/>
  <c r="X14" i="126"/>
  <c r="X34" i="126" s="1"/>
  <c r="X13" i="144" s="1"/>
  <c r="X14" i="80"/>
  <c r="X34" i="80" s="1"/>
  <c r="P11" i="163"/>
  <c r="P31" i="163" s="1"/>
  <c r="P10" i="165" s="1"/>
  <c r="P11" i="166"/>
  <c r="P31" i="166" s="1"/>
  <c r="P11" i="145"/>
  <c r="P31" i="145" s="1"/>
  <c r="P11" i="164"/>
  <c r="P31" i="164" s="1"/>
  <c r="P11" i="126"/>
  <c r="P31" i="126" s="1"/>
  <c r="P10" i="144" s="1"/>
  <c r="P11" i="80"/>
  <c r="P31" i="80" s="1"/>
  <c r="C22" i="188"/>
  <c r="C42" i="157"/>
  <c r="E28" i="157"/>
  <c r="E8" i="188"/>
  <c r="Z8" i="188"/>
  <c r="Z28" i="157"/>
  <c r="U28" i="157"/>
  <c r="U8" i="188"/>
  <c r="K13" i="188"/>
  <c r="K33" i="157"/>
  <c r="D33" i="157"/>
  <c r="D13" i="188"/>
  <c r="Y19" i="188"/>
  <c r="Y39" i="157"/>
  <c r="O19" i="188"/>
  <c r="O39" i="157"/>
  <c r="AC19" i="188"/>
  <c r="AC39" i="157"/>
  <c r="S10" i="188"/>
  <c r="S30" i="157"/>
  <c r="E19" i="188"/>
  <c r="E39" i="157"/>
  <c r="T33" i="157"/>
  <c r="T13" i="188"/>
  <c r="L10" i="188"/>
  <c r="L30" i="157"/>
  <c r="Z30" i="157"/>
  <c r="Z10" i="188"/>
  <c r="AA10" i="188"/>
  <c r="AA30" i="157"/>
  <c r="Y28" i="157"/>
  <c r="Y8" i="188"/>
  <c r="W10" i="188"/>
  <c r="W30" i="157"/>
  <c r="M10" i="188"/>
  <c r="M30" i="157"/>
  <c r="V13" i="188"/>
  <c r="V33" i="157"/>
  <c r="AB8" i="188"/>
  <c r="AB28" i="157"/>
  <c r="Z19" i="188"/>
  <c r="Z39" i="157"/>
  <c r="K10" i="188"/>
  <c r="K30" i="157"/>
  <c r="E13" i="188"/>
  <c r="E33" i="157"/>
  <c r="V19" i="188"/>
  <c r="V39" i="157"/>
  <c r="L39" i="157"/>
  <c r="L19" i="188"/>
  <c r="AC13" i="188"/>
  <c r="AC33" i="157"/>
  <c r="J22" i="166"/>
  <c r="J42" i="166" s="1"/>
  <c r="J22" i="163"/>
  <c r="J42" i="163" s="1"/>
  <c r="J21" i="165" s="1"/>
  <c r="J22" i="145"/>
  <c r="J42" i="145" s="1"/>
  <c r="J22" i="126"/>
  <c r="J42" i="126" s="1"/>
  <c r="J21" i="144" s="1"/>
  <c r="J22" i="164"/>
  <c r="J42" i="164" s="1"/>
  <c r="J22" i="80"/>
  <c r="J42" i="80" s="1"/>
  <c r="T11" i="189"/>
  <c r="T11" i="186"/>
  <c r="T31" i="186" s="1"/>
  <c r="T11" i="187" s="1"/>
  <c r="T11" i="157"/>
  <c r="AO11" i="166"/>
  <c r="AO31" i="166" s="1"/>
  <c r="AO11" i="80"/>
  <c r="AO31" i="80" s="1"/>
  <c r="AO11" i="163"/>
  <c r="AO31" i="163" s="1"/>
  <c r="AO10" i="165" s="1"/>
  <c r="AO11" i="145"/>
  <c r="AO31" i="145" s="1"/>
  <c r="AO11" i="164"/>
  <c r="AO31" i="164" s="1"/>
  <c r="AO11" i="126"/>
  <c r="AO31" i="126" s="1"/>
  <c r="AO10" i="144" s="1"/>
  <c r="C11" i="189"/>
  <c r="C11" i="186"/>
  <c r="C31" i="186" s="1"/>
  <c r="C11" i="187" s="1"/>
  <c r="X11" i="163"/>
  <c r="X31" i="163" s="1"/>
  <c r="X10" i="165" s="1"/>
  <c r="C11" i="157"/>
  <c r="X11" i="166"/>
  <c r="X31" i="166" s="1"/>
  <c r="X11" i="145"/>
  <c r="X31" i="145" s="1"/>
  <c r="X11" i="126"/>
  <c r="X31" i="126" s="1"/>
  <c r="X10" i="144" s="1"/>
  <c r="X11" i="164"/>
  <c r="X31" i="164" s="1"/>
  <c r="X11" i="80"/>
  <c r="X31" i="80" s="1"/>
  <c r="N22" i="166"/>
  <c r="N42" i="166" s="1"/>
  <c r="N22" i="163"/>
  <c r="N42" i="163" s="1"/>
  <c r="N21" i="165" s="1"/>
  <c r="N22" i="145"/>
  <c r="N42" i="145" s="1"/>
  <c r="N22" i="164"/>
  <c r="N42" i="164" s="1"/>
  <c r="N22" i="126"/>
  <c r="N42" i="126" s="1"/>
  <c r="N21" i="144" s="1"/>
  <c r="N22" i="80"/>
  <c r="N42" i="80" s="1"/>
  <c r="V11" i="189"/>
  <c r="V11" i="186"/>
  <c r="V31" i="186" s="1"/>
  <c r="V11" i="187" s="1"/>
  <c r="V11" i="157"/>
  <c r="AQ11" i="166"/>
  <c r="AQ31" i="166" s="1"/>
  <c r="AQ11" i="163"/>
  <c r="AQ31" i="163" s="1"/>
  <c r="AQ10" i="165" s="1"/>
  <c r="AQ11" i="164"/>
  <c r="AQ31" i="164" s="1"/>
  <c r="AQ11" i="145"/>
  <c r="AQ31" i="145" s="1"/>
  <c r="AQ11" i="126"/>
  <c r="AQ31" i="126" s="1"/>
  <c r="AQ10" i="144" s="1"/>
  <c r="AQ11" i="80"/>
  <c r="AQ31" i="80" s="1"/>
  <c r="N11" i="166"/>
  <c r="N31" i="166" s="1"/>
  <c r="N11" i="163"/>
  <c r="N31" i="163" s="1"/>
  <c r="N10" i="165" s="1"/>
  <c r="N11" i="164"/>
  <c r="N31" i="164" s="1"/>
  <c r="N11" i="126"/>
  <c r="N31" i="126" s="1"/>
  <c r="N10" i="144" s="1"/>
  <c r="N11" i="145"/>
  <c r="N31" i="145" s="1"/>
  <c r="N11" i="80"/>
  <c r="N31" i="80" s="1"/>
  <c r="O11" i="166"/>
  <c r="O31" i="166" s="1"/>
  <c r="O11" i="163"/>
  <c r="O31" i="163" s="1"/>
  <c r="O10" i="165" s="1"/>
  <c r="O11" i="164"/>
  <c r="O31" i="164" s="1"/>
  <c r="O11" i="145"/>
  <c r="O31" i="145" s="1"/>
  <c r="O11" i="126"/>
  <c r="O31" i="126" s="1"/>
  <c r="O10" i="144" s="1"/>
  <c r="O11" i="80"/>
  <c r="O31" i="80" s="1"/>
  <c r="P22" i="166"/>
  <c r="P42" i="166" s="1"/>
  <c r="P22" i="163"/>
  <c r="P42" i="163" s="1"/>
  <c r="P21" i="165" s="1"/>
  <c r="P22" i="164"/>
  <c r="P42" i="164" s="1"/>
  <c r="P22" i="145"/>
  <c r="P42" i="145" s="1"/>
  <c r="P22" i="80"/>
  <c r="P42" i="80" s="1"/>
  <c r="P22" i="126"/>
  <c r="P42" i="126" s="1"/>
  <c r="P21" i="144" s="1"/>
  <c r="W11" i="189"/>
  <c r="W11" i="186"/>
  <c r="W31" i="186" s="1"/>
  <c r="W11" i="187" s="1"/>
  <c r="W11" i="157"/>
  <c r="AR11" i="163"/>
  <c r="AR31" i="163" s="1"/>
  <c r="AR10" i="165" s="1"/>
  <c r="AR11" i="166"/>
  <c r="AR31" i="166" s="1"/>
  <c r="AR11" i="164"/>
  <c r="AR31" i="164" s="1"/>
  <c r="AR11" i="145"/>
  <c r="AR31" i="145" s="1"/>
  <c r="AR11" i="126"/>
  <c r="AR31" i="126" s="1"/>
  <c r="AR10" i="144" s="1"/>
  <c r="AR11" i="80"/>
  <c r="AR31" i="80" s="1"/>
  <c r="Z22" i="189"/>
  <c r="Z22" i="186"/>
  <c r="Z42" i="186" s="1"/>
  <c r="Z22" i="187" s="1"/>
  <c r="Z22" i="157"/>
  <c r="AU22" i="166"/>
  <c r="AU42" i="166" s="1"/>
  <c r="AU22" i="163"/>
  <c r="AU42" i="163" s="1"/>
  <c r="AU21" i="165" s="1"/>
  <c r="AU22" i="80"/>
  <c r="AU42" i="80" s="1"/>
  <c r="AU22" i="164"/>
  <c r="AU42" i="164" s="1"/>
  <c r="AU22" i="145"/>
  <c r="AU42" i="145" s="1"/>
  <c r="AU22" i="126"/>
  <c r="AU42" i="126" s="1"/>
  <c r="AU21" i="144" s="1"/>
  <c r="J14" i="166"/>
  <c r="J34" i="166" s="1"/>
  <c r="J14" i="163"/>
  <c r="J34" i="163" s="1"/>
  <c r="J13" i="165" s="1"/>
  <c r="J14" i="164"/>
  <c r="J34" i="164" s="1"/>
  <c r="J14" i="145"/>
  <c r="J34" i="145" s="1"/>
  <c r="J14" i="126"/>
  <c r="J34" i="126" s="1"/>
  <c r="J13" i="144" s="1"/>
  <c r="J14" i="80"/>
  <c r="J34" i="80" s="1"/>
  <c r="G22" i="166"/>
  <c r="G42" i="166" s="1"/>
  <c r="G22" i="163"/>
  <c r="G42" i="163" s="1"/>
  <c r="G21" i="165" s="1"/>
  <c r="G22" i="164"/>
  <c r="G42" i="164" s="1"/>
  <c r="G22" i="80"/>
  <c r="G42" i="80" s="1"/>
  <c r="G22" i="145"/>
  <c r="G42" i="145" s="1"/>
  <c r="G22" i="126"/>
  <c r="G42" i="126" s="1"/>
  <c r="G21" i="144" s="1"/>
  <c r="S20" i="189"/>
  <c r="S20" i="186"/>
  <c r="S40" i="186" s="1"/>
  <c r="S20" i="187" s="1"/>
  <c r="S20" i="157"/>
  <c r="AN20" i="163"/>
  <c r="AN40" i="163" s="1"/>
  <c r="AN19" i="165" s="1"/>
  <c r="AN20" i="166"/>
  <c r="AN40" i="166" s="1"/>
  <c r="AN20" i="145"/>
  <c r="AN40" i="145" s="1"/>
  <c r="AN20" i="126"/>
  <c r="AN40" i="126" s="1"/>
  <c r="AN19" i="144" s="1"/>
  <c r="AN20" i="164"/>
  <c r="AN40" i="164" s="1"/>
  <c r="AN20" i="80"/>
  <c r="AN40" i="80" s="1"/>
  <c r="Q22" i="189"/>
  <c r="Q22" i="186"/>
  <c r="Q42" i="186" s="1"/>
  <c r="Q22" i="187" s="1"/>
  <c r="Q22" i="157"/>
  <c r="AL22" i="166"/>
  <c r="AL42" i="166" s="1"/>
  <c r="AL22" i="163"/>
  <c r="AL42" i="163" s="1"/>
  <c r="AL21" i="165" s="1"/>
  <c r="AL22" i="164"/>
  <c r="AL42" i="164" s="1"/>
  <c r="AL22" i="145"/>
  <c r="AL42" i="145" s="1"/>
  <c r="AL22" i="126"/>
  <c r="AL42" i="126" s="1"/>
  <c r="AL21" i="144" s="1"/>
  <c r="AL22" i="80"/>
  <c r="AL42" i="80" s="1"/>
  <c r="P20" i="166"/>
  <c r="P40" i="166" s="1"/>
  <c r="P20" i="163"/>
  <c r="P40" i="163" s="1"/>
  <c r="P19" i="165" s="1"/>
  <c r="P20" i="164"/>
  <c r="P40" i="164" s="1"/>
  <c r="P20" i="145"/>
  <c r="P40" i="145" s="1"/>
  <c r="P20" i="126"/>
  <c r="P40" i="126" s="1"/>
  <c r="P19" i="144" s="1"/>
  <c r="P20" i="80"/>
  <c r="P40" i="80" s="1"/>
  <c r="Q11" i="166"/>
  <c r="Q31" i="166" s="1"/>
  <c r="Q11" i="163"/>
  <c r="Q31" i="163" s="1"/>
  <c r="Q10" i="165" s="1"/>
  <c r="Q11" i="80"/>
  <c r="Q31" i="80" s="1"/>
  <c r="Q11" i="164"/>
  <c r="Q31" i="164" s="1"/>
  <c r="Q11" i="145"/>
  <c r="Q31" i="145" s="1"/>
  <c r="Q11" i="126"/>
  <c r="Q31" i="126" s="1"/>
  <c r="Q10" i="144" s="1"/>
  <c r="U22" i="189"/>
  <c r="U22" i="186"/>
  <c r="U42" i="186" s="1"/>
  <c r="U22" i="187" s="1"/>
  <c r="U22" i="157"/>
  <c r="AP22" i="166"/>
  <c r="AP42" i="166" s="1"/>
  <c r="AP22" i="163"/>
  <c r="AP42" i="163" s="1"/>
  <c r="AP21" i="165" s="1"/>
  <c r="AP22" i="145"/>
  <c r="AP42" i="145" s="1"/>
  <c r="AP22" i="126"/>
  <c r="AP42" i="126" s="1"/>
  <c r="AP21" i="144" s="1"/>
  <c r="AP22" i="80"/>
  <c r="AP42" i="80" s="1"/>
  <c r="AP22" i="164"/>
  <c r="AP42" i="164" s="1"/>
  <c r="K22" i="189"/>
  <c r="K22" i="157"/>
  <c r="K22" i="186"/>
  <c r="K42" i="186" s="1"/>
  <c r="K22" i="187" s="1"/>
  <c r="AF22" i="166"/>
  <c r="AF42" i="166" s="1"/>
  <c r="AF22" i="163"/>
  <c r="AF42" i="163" s="1"/>
  <c r="AF21" i="165" s="1"/>
  <c r="AF22" i="164"/>
  <c r="AF42" i="164" s="1"/>
  <c r="AF22" i="145"/>
  <c r="AF42" i="145" s="1"/>
  <c r="AF22" i="80"/>
  <c r="AF42" i="80" s="1"/>
  <c r="AF22" i="126"/>
  <c r="AF42" i="126" s="1"/>
  <c r="AF21" i="144" s="1"/>
  <c r="O11" i="189"/>
  <c r="O11" i="186"/>
  <c r="O31" i="186" s="1"/>
  <c r="O11" i="187" s="1"/>
  <c r="O11" i="157"/>
  <c r="AJ11" i="166"/>
  <c r="AJ31" i="166" s="1"/>
  <c r="AJ11" i="163"/>
  <c r="AJ31" i="163" s="1"/>
  <c r="AJ10" i="165" s="1"/>
  <c r="AJ11" i="164"/>
  <c r="AJ31" i="164" s="1"/>
  <c r="AJ11" i="145"/>
  <c r="AJ31" i="145" s="1"/>
  <c r="AJ11" i="126"/>
  <c r="AJ31" i="126" s="1"/>
  <c r="AJ10" i="144" s="1"/>
  <c r="AJ11" i="80"/>
  <c r="AJ31" i="80" s="1"/>
  <c r="S14" i="189"/>
  <c r="S14" i="186"/>
  <c r="S34" i="186" s="1"/>
  <c r="S14" i="187" s="1"/>
  <c r="S14" i="157"/>
  <c r="AN14" i="166"/>
  <c r="AN34" i="166" s="1"/>
  <c r="AN14" i="163"/>
  <c r="AN34" i="163" s="1"/>
  <c r="AN13" i="165" s="1"/>
  <c r="AN14" i="164"/>
  <c r="AN34" i="164" s="1"/>
  <c r="AN14" i="145"/>
  <c r="AN34" i="145" s="1"/>
  <c r="AN14" i="126"/>
  <c r="AN34" i="126" s="1"/>
  <c r="AN13" i="144" s="1"/>
  <c r="AN14" i="80"/>
  <c r="AN34" i="80" s="1"/>
  <c r="R22" i="189"/>
  <c r="R22" i="186"/>
  <c r="R42" i="186" s="1"/>
  <c r="R22" i="187" s="1"/>
  <c r="R22" i="157"/>
  <c r="AM22" i="166"/>
  <c r="AM42" i="166" s="1"/>
  <c r="AM22" i="163"/>
  <c r="AM42" i="163" s="1"/>
  <c r="AM21" i="165" s="1"/>
  <c r="AM22" i="164"/>
  <c r="AM42" i="164" s="1"/>
  <c r="AM22" i="80"/>
  <c r="AM42" i="80" s="1"/>
  <c r="AM22" i="145"/>
  <c r="AM42" i="145" s="1"/>
  <c r="AM22" i="126"/>
  <c r="AM42" i="126" s="1"/>
  <c r="AM21" i="144" s="1"/>
  <c r="R20" i="166"/>
  <c r="R40" i="166" s="1"/>
  <c r="R20" i="163"/>
  <c r="R40" i="163" s="1"/>
  <c r="R19" i="165" s="1"/>
  <c r="R20" i="145"/>
  <c r="R40" i="145" s="1"/>
  <c r="R20" i="126"/>
  <c r="R40" i="126" s="1"/>
  <c r="R19" i="144" s="1"/>
  <c r="R20" i="80"/>
  <c r="R40" i="80" s="1"/>
  <c r="R20" i="164"/>
  <c r="R40" i="164" s="1"/>
  <c r="U11" i="189"/>
  <c r="U11" i="186"/>
  <c r="U31" i="186" s="1"/>
  <c r="U11" i="187" s="1"/>
  <c r="U11" i="157"/>
  <c r="AP11" i="166"/>
  <c r="AP31" i="166" s="1"/>
  <c r="AP11" i="163"/>
  <c r="AP31" i="163" s="1"/>
  <c r="AP10" i="165" s="1"/>
  <c r="AP11" i="164"/>
  <c r="AP31" i="164" s="1"/>
  <c r="AP11" i="145"/>
  <c r="AP31" i="145" s="1"/>
  <c r="AP11" i="80"/>
  <c r="AP31" i="80" s="1"/>
  <c r="AP11" i="126"/>
  <c r="AP31" i="126" s="1"/>
  <c r="AP10" i="144" s="1"/>
  <c r="D14" i="189"/>
  <c r="D14" i="186"/>
  <c r="D34" i="186" s="1"/>
  <c r="D14" i="187" s="1"/>
  <c r="D14" i="157"/>
  <c r="Y14" i="166"/>
  <c r="Y34" i="166" s="1"/>
  <c r="Y14" i="164"/>
  <c r="Y34" i="164" s="1"/>
  <c r="Y14" i="80"/>
  <c r="Y34" i="80" s="1"/>
  <c r="Y14" i="145"/>
  <c r="Y34" i="145" s="1"/>
  <c r="Y14" i="126"/>
  <c r="Y34" i="126" s="1"/>
  <c r="Y13" i="144" s="1"/>
  <c r="Y14" i="163"/>
  <c r="Y34" i="163" s="1"/>
  <c r="Y13" i="165" s="1"/>
  <c r="W14" i="189"/>
  <c r="W14" i="186"/>
  <c r="W34" i="186" s="1"/>
  <c r="W14" i="187" s="1"/>
  <c r="AR14" i="163"/>
  <c r="AR34" i="163" s="1"/>
  <c r="AR13" i="165" s="1"/>
  <c r="W14" i="157"/>
  <c r="AR14" i="166"/>
  <c r="AR34" i="166" s="1"/>
  <c r="AR14" i="145"/>
  <c r="AR34" i="145" s="1"/>
  <c r="AR14" i="126"/>
  <c r="AR34" i="126" s="1"/>
  <c r="AR13" i="144" s="1"/>
  <c r="AR14" i="164"/>
  <c r="AR34" i="164" s="1"/>
  <c r="AR14" i="80"/>
  <c r="AR34" i="80" s="1"/>
  <c r="V22" i="189"/>
  <c r="V22" i="186"/>
  <c r="V42" i="186" s="1"/>
  <c r="V22" i="187" s="1"/>
  <c r="V22" i="157"/>
  <c r="AQ22" i="166"/>
  <c r="AQ42" i="166" s="1"/>
  <c r="AQ22" i="163"/>
  <c r="AQ42" i="163" s="1"/>
  <c r="AQ21" i="165" s="1"/>
  <c r="AQ22" i="164"/>
  <c r="AQ42" i="164" s="1"/>
  <c r="AQ22" i="80"/>
  <c r="AQ42" i="80" s="1"/>
  <c r="AQ22" i="145"/>
  <c r="AQ42" i="145" s="1"/>
  <c r="AQ22" i="126"/>
  <c r="AQ42" i="126" s="1"/>
  <c r="AQ21" i="144" s="1"/>
  <c r="L20" i="189"/>
  <c r="L20" i="186"/>
  <c r="L40" i="186" s="1"/>
  <c r="L20" i="187" s="1"/>
  <c r="L20" i="157"/>
  <c r="AG20" i="166"/>
  <c r="AG40" i="166" s="1"/>
  <c r="AG20" i="163"/>
  <c r="AG40" i="163" s="1"/>
  <c r="AG19" i="165" s="1"/>
  <c r="AG20" i="164"/>
  <c r="AG40" i="164" s="1"/>
  <c r="AG20" i="80"/>
  <c r="AG40" i="80" s="1"/>
  <c r="AG20" i="145"/>
  <c r="AG40" i="145" s="1"/>
  <c r="AG20" i="126"/>
  <c r="AG40" i="126" s="1"/>
  <c r="AG19" i="144" s="1"/>
  <c r="Q20" i="189"/>
  <c r="Q20" i="186"/>
  <c r="Q40" i="186" s="1"/>
  <c r="Q20" i="187" s="1"/>
  <c r="Q20" i="157"/>
  <c r="AL20" i="166"/>
  <c r="AL40" i="166" s="1"/>
  <c r="AL20" i="163"/>
  <c r="AL40" i="163" s="1"/>
  <c r="AL19" i="165" s="1"/>
  <c r="AL20" i="145"/>
  <c r="AL40" i="145" s="1"/>
  <c r="AL20" i="80"/>
  <c r="AL40" i="80" s="1"/>
  <c r="AL20" i="164"/>
  <c r="AL40" i="164" s="1"/>
  <c r="AL20" i="126"/>
  <c r="AL40" i="126" s="1"/>
  <c r="AL19" i="144" s="1"/>
  <c r="K14" i="189"/>
  <c r="K14" i="186"/>
  <c r="K34" i="186" s="1"/>
  <c r="K14" i="187" s="1"/>
  <c r="K14" i="157"/>
  <c r="AF14" i="163"/>
  <c r="AF34" i="163" s="1"/>
  <c r="AF13" i="165" s="1"/>
  <c r="AF14" i="166"/>
  <c r="AF34" i="166" s="1"/>
  <c r="AF14" i="164"/>
  <c r="AF34" i="164" s="1"/>
  <c r="AF14" i="145"/>
  <c r="AF34" i="145" s="1"/>
  <c r="AF14" i="126"/>
  <c r="AF34" i="126" s="1"/>
  <c r="AF13" i="144" s="1"/>
  <c r="AF14" i="80"/>
  <c r="AF34" i="80" s="1"/>
  <c r="I22" i="189"/>
  <c r="I22" i="186"/>
  <c r="I42" i="186" s="1"/>
  <c r="I22" i="187" s="1"/>
  <c r="I22" i="157"/>
  <c r="AD22" i="166"/>
  <c r="AD42" i="166" s="1"/>
  <c r="AD22" i="163"/>
  <c r="AD42" i="163" s="1"/>
  <c r="AD21" i="165" s="1"/>
  <c r="AD22" i="145"/>
  <c r="AD42" i="145" s="1"/>
  <c r="AD22" i="126"/>
  <c r="AD42" i="126" s="1"/>
  <c r="AD21" i="144" s="1"/>
  <c r="AD22" i="80"/>
  <c r="AD42" i="80" s="1"/>
  <c r="AD22" i="164"/>
  <c r="AD42" i="164" s="1"/>
  <c r="AC22" i="189"/>
  <c r="AC22" i="186"/>
  <c r="AC42" i="186" s="1"/>
  <c r="AC22" i="187" s="1"/>
  <c r="AC22" i="157"/>
  <c r="AX22" i="166"/>
  <c r="AX42" i="166" s="1"/>
  <c r="AX22" i="163"/>
  <c r="AX42" i="163" s="1"/>
  <c r="AX21" i="165" s="1"/>
  <c r="AX22" i="164"/>
  <c r="AX42" i="164" s="1"/>
  <c r="AX22" i="145"/>
  <c r="AX42" i="145" s="1"/>
  <c r="AX22" i="126"/>
  <c r="AX42" i="126" s="1"/>
  <c r="AX21" i="144" s="1"/>
  <c r="AX22" i="80"/>
  <c r="AX42" i="80" s="1"/>
  <c r="AB11" i="189"/>
  <c r="AB11" i="157"/>
  <c r="AB11" i="186"/>
  <c r="AB31" i="186" s="1"/>
  <c r="AB11" i="187" s="1"/>
  <c r="AW11" i="166"/>
  <c r="AW31" i="166" s="1"/>
  <c r="AW11" i="163"/>
  <c r="AW31" i="163" s="1"/>
  <c r="AW10" i="165" s="1"/>
  <c r="AW11" i="80"/>
  <c r="AW31" i="80" s="1"/>
  <c r="AW11" i="164"/>
  <c r="AW31" i="164" s="1"/>
  <c r="AW11" i="145"/>
  <c r="AW31" i="145" s="1"/>
  <c r="AW11" i="126"/>
  <c r="AW31" i="126" s="1"/>
  <c r="AW10" i="144" s="1"/>
  <c r="L22" i="189"/>
  <c r="L22" i="186"/>
  <c r="L42" i="186" s="1"/>
  <c r="L22" i="187" s="1"/>
  <c r="L22" i="157"/>
  <c r="AG22" i="166"/>
  <c r="AG42" i="166" s="1"/>
  <c r="AG22" i="164"/>
  <c r="AG42" i="164" s="1"/>
  <c r="AG22" i="163"/>
  <c r="AG42" i="163" s="1"/>
  <c r="AG21" i="165" s="1"/>
  <c r="AG22" i="145"/>
  <c r="AG42" i="145" s="1"/>
  <c r="AG22" i="126"/>
  <c r="AG42" i="126" s="1"/>
  <c r="AG21" i="144" s="1"/>
  <c r="AG22" i="80"/>
  <c r="AG42" i="80" s="1"/>
  <c r="AA20" i="189"/>
  <c r="AA20" i="186"/>
  <c r="AA40" i="186" s="1"/>
  <c r="AA20" i="187" s="1"/>
  <c r="AV20" i="166"/>
  <c r="AV40" i="166" s="1"/>
  <c r="AA20" i="157"/>
  <c r="AV20" i="163"/>
  <c r="AV40" i="163" s="1"/>
  <c r="AV19" i="165" s="1"/>
  <c r="AV20" i="164"/>
  <c r="AV40" i="164" s="1"/>
  <c r="AV20" i="145"/>
  <c r="AV40" i="145" s="1"/>
  <c r="AV20" i="126"/>
  <c r="AV40" i="126" s="1"/>
  <c r="AV19" i="144" s="1"/>
  <c r="AV20" i="80"/>
  <c r="AV40" i="80" s="1"/>
  <c r="D22" i="189"/>
  <c r="D22" i="186"/>
  <c r="D42" i="186" s="1"/>
  <c r="D22" i="187" s="1"/>
  <c r="D22" i="157"/>
  <c r="Y22" i="166"/>
  <c r="Y42" i="166" s="1"/>
  <c r="Y22" i="164"/>
  <c r="Y42" i="164" s="1"/>
  <c r="Y22" i="145"/>
  <c r="Y42" i="145" s="1"/>
  <c r="Y22" i="126"/>
  <c r="Y42" i="126" s="1"/>
  <c r="Y21" i="144" s="1"/>
  <c r="Y22" i="80"/>
  <c r="Y42" i="80" s="1"/>
  <c r="Y22" i="163"/>
  <c r="Y42" i="163" s="1"/>
  <c r="Y21" i="165" s="1"/>
  <c r="I11" i="189"/>
  <c r="I11" i="186"/>
  <c r="I31" i="186" s="1"/>
  <c r="I11" i="187" s="1"/>
  <c r="I11" i="157"/>
  <c r="AD11" i="166"/>
  <c r="AD31" i="166" s="1"/>
  <c r="AD11" i="164"/>
  <c r="AD31" i="164" s="1"/>
  <c r="AD11" i="163"/>
  <c r="AD31" i="163" s="1"/>
  <c r="AD10" i="165" s="1"/>
  <c r="AD11" i="126"/>
  <c r="AD31" i="126" s="1"/>
  <c r="AD10" i="144" s="1"/>
  <c r="AD11" i="145"/>
  <c r="AD31" i="145" s="1"/>
  <c r="AD11" i="80"/>
  <c r="AD31" i="80" s="1"/>
  <c r="N14" i="166"/>
  <c r="N34" i="166" s="1"/>
  <c r="N14" i="164"/>
  <c r="N34" i="164" s="1"/>
  <c r="N14" i="163"/>
  <c r="N34" i="163" s="1"/>
  <c r="N13" i="165" s="1"/>
  <c r="N14" i="145"/>
  <c r="N34" i="145" s="1"/>
  <c r="N14" i="80"/>
  <c r="N34" i="80" s="1"/>
  <c r="N14" i="126"/>
  <c r="N34" i="126" s="1"/>
  <c r="N13" i="144" s="1"/>
  <c r="AB14" i="189"/>
  <c r="AB14" i="186"/>
  <c r="AB34" i="186" s="1"/>
  <c r="AB14" i="187" s="1"/>
  <c r="AB14" i="157"/>
  <c r="AW14" i="166"/>
  <c r="AW34" i="166" s="1"/>
  <c r="AW14" i="163"/>
  <c r="AW34" i="163" s="1"/>
  <c r="AW13" i="165" s="1"/>
  <c r="AW14" i="164"/>
  <c r="AW34" i="164" s="1"/>
  <c r="AW14" i="80"/>
  <c r="AW34" i="80" s="1"/>
  <c r="AW14" i="145"/>
  <c r="AW34" i="145" s="1"/>
  <c r="AW14" i="126"/>
  <c r="AW34" i="126" s="1"/>
  <c r="AW13" i="144" s="1"/>
  <c r="E11" i="189"/>
  <c r="E11" i="186"/>
  <c r="E31" i="186" s="1"/>
  <c r="E11" i="187" s="1"/>
  <c r="Z11" i="166"/>
  <c r="Z31" i="166" s="1"/>
  <c r="Z11" i="163"/>
  <c r="Z31" i="163" s="1"/>
  <c r="Z10" i="165" s="1"/>
  <c r="E11" i="157"/>
  <c r="Z11" i="164"/>
  <c r="Z31" i="164" s="1"/>
  <c r="Z11" i="145"/>
  <c r="Z31" i="145" s="1"/>
  <c r="Z11" i="80"/>
  <c r="Z31" i="80" s="1"/>
  <c r="Z11" i="126"/>
  <c r="Z31" i="126" s="1"/>
  <c r="Z10" i="144" s="1"/>
  <c r="R11" i="189"/>
  <c r="R11" i="186"/>
  <c r="R31" i="186" s="1"/>
  <c r="R11" i="187" s="1"/>
  <c r="R11" i="157"/>
  <c r="AM11" i="166"/>
  <c r="AM31" i="166" s="1"/>
  <c r="AM11" i="164"/>
  <c r="AM31" i="164" s="1"/>
  <c r="AM11" i="163"/>
  <c r="AM31" i="163" s="1"/>
  <c r="AM10" i="165" s="1"/>
  <c r="AM11" i="145"/>
  <c r="AM31" i="145" s="1"/>
  <c r="AM11" i="126"/>
  <c r="AM31" i="126" s="1"/>
  <c r="AM10" i="144" s="1"/>
  <c r="AM11" i="80"/>
  <c r="AM31" i="80" s="1"/>
  <c r="I11" i="166"/>
  <c r="I31" i="166" s="1"/>
  <c r="I11" i="163"/>
  <c r="I31" i="163" s="1"/>
  <c r="I10" i="165" s="1"/>
  <c r="I11" i="80"/>
  <c r="I31" i="80" s="1"/>
  <c r="I11" i="145"/>
  <c r="I31" i="145" s="1"/>
  <c r="I11" i="164"/>
  <c r="I31" i="164" s="1"/>
  <c r="I11" i="126"/>
  <c r="I31" i="126" s="1"/>
  <c r="I10" i="144" s="1"/>
  <c r="W22" i="189"/>
  <c r="W22" i="186"/>
  <c r="W42" i="186" s="1"/>
  <c r="W22" i="187" s="1"/>
  <c r="W22" i="157"/>
  <c r="AR22" i="166"/>
  <c r="AR42" i="166" s="1"/>
  <c r="AR22" i="163"/>
  <c r="AR42" i="163" s="1"/>
  <c r="AR21" i="165" s="1"/>
  <c r="AR22" i="164"/>
  <c r="AR42" i="164" s="1"/>
  <c r="AR22" i="126"/>
  <c r="AR42" i="126" s="1"/>
  <c r="AR21" i="144" s="1"/>
  <c r="AR22" i="145"/>
  <c r="AR42" i="145" s="1"/>
  <c r="AR22" i="80"/>
  <c r="AR42" i="80" s="1"/>
  <c r="AA11" i="189"/>
  <c r="AA11" i="186"/>
  <c r="AA31" i="186" s="1"/>
  <c r="AA11" i="187" s="1"/>
  <c r="AA11" i="157"/>
  <c r="AV11" i="163"/>
  <c r="AV31" i="163" s="1"/>
  <c r="AV10" i="165" s="1"/>
  <c r="AV11" i="166"/>
  <c r="AV31" i="166" s="1"/>
  <c r="AV11" i="145"/>
  <c r="AV31" i="145" s="1"/>
  <c r="AV11" i="164"/>
  <c r="AV31" i="164" s="1"/>
  <c r="AV11" i="126"/>
  <c r="AV31" i="126" s="1"/>
  <c r="AV10" i="144" s="1"/>
  <c r="AV11" i="80"/>
  <c r="AV31" i="80" s="1"/>
  <c r="I14" i="166"/>
  <c r="I34" i="166" s="1"/>
  <c r="I14" i="164"/>
  <c r="I34" i="164" s="1"/>
  <c r="I14" i="80"/>
  <c r="I34" i="80" s="1"/>
  <c r="I14" i="163"/>
  <c r="I34" i="163" s="1"/>
  <c r="I13" i="165" s="1"/>
  <c r="I14" i="145"/>
  <c r="I34" i="145" s="1"/>
  <c r="I14" i="126"/>
  <c r="I34" i="126" s="1"/>
  <c r="I13" i="144" s="1"/>
  <c r="S22" i="189"/>
  <c r="S22" i="157"/>
  <c r="S22" i="186"/>
  <c r="S42" i="186" s="1"/>
  <c r="S22" i="187" s="1"/>
  <c r="AN22" i="166"/>
  <c r="AN42" i="166" s="1"/>
  <c r="AN22" i="163"/>
  <c r="AN42" i="163" s="1"/>
  <c r="AN21" i="165" s="1"/>
  <c r="AN22" i="145"/>
  <c r="AN42" i="145" s="1"/>
  <c r="AN22" i="80"/>
  <c r="AN42" i="80" s="1"/>
  <c r="AN22" i="164"/>
  <c r="AN42" i="164" s="1"/>
  <c r="AN22" i="126"/>
  <c r="AN42" i="126" s="1"/>
  <c r="AN21" i="144" s="1"/>
  <c r="Q14" i="166"/>
  <c r="Q34" i="166" s="1"/>
  <c r="Q14" i="163"/>
  <c r="Q34" i="163" s="1"/>
  <c r="Q13" i="165" s="1"/>
  <c r="Q14" i="164"/>
  <c r="Q34" i="164" s="1"/>
  <c r="Q14" i="80"/>
  <c r="Q34" i="80" s="1"/>
  <c r="Q14" i="145"/>
  <c r="Q34" i="145" s="1"/>
  <c r="Q14" i="126"/>
  <c r="Q34" i="126" s="1"/>
  <c r="Q13" i="144" s="1"/>
  <c r="AA8" i="188"/>
  <c r="AA28" i="157"/>
  <c r="I19" i="188"/>
  <c r="I39" i="157"/>
  <c r="W8" i="188"/>
  <c r="W28" i="157"/>
  <c r="M28" i="157"/>
  <c r="M8" i="188"/>
  <c r="V30" i="157"/>
  <c r="V10" i="188"/>
  <c r="R30" i="157"/>
  <c r="R10" i="188"/>
  <c r="AB39" i="157"/>
  <c r="AB19" i="188"/>
  <c r="T8" i="188"/>
  <c r="T28" i="157"/>
  <c r="H10" i="188"/>
  <c r="H30" i="157"/>
  <c r="O10" i="188"/>
  <c r="O30" i="157"/>
  <c r="W13" i="188"/>
  <c r="W33" i="157"/>
  <c r="Q10" i="188"/>
  <c r="Q30" i="157"/>
  <c r="D39" i="157"/>
  <c r="D19" i="188"/>
  <c r="I28" i="157"/>
  <c r="I8" i="188"/>
  <c r="Y10" i="188"/>
  <c r="Y30" i="157"/>
  <c r="M13" i="188"/>
  <c r="M33" i="157"/>
  <c r="AB10" i="188"/>
  <c r="AB30" i="157"/>
  <c r="O13" i="188"/>
  <c r="O33" i="157"/>
  <c r="S19" i="188"/>
  <c r="S39" i="157"/>
  <c r="L33" i="157"/>
  <c r="L13" i="188"/>
  <c r="Z13" i="188"/>
  <c r="Z33" i="157"/>
  <c r="Q13" i="188"/>
  <c r="Q33" i="157"/>
  <c r="V8" i="188"/>
  <c r="V28" i="157"/>
  <c r="M19" i="188"/>
  <c r="M39" i="157"/>
  <c r="E14" i="189"/>
  <c r="E14" i="186"/>
  <c r="E34" i="186" s="1"/>
  <c r="E14" i="187" s="1"/>
  <c r="E14" i="157"/>
  <c r="Z14" i="163"/>
  <c r="Z34" i="163" s="1"/>
  <c r="Z13" i="165" s="1"/>
  <c r="Z14" i="164"/>
  <c r="Z34" i="164" s="1"/>
  <c r="Z14" i="166"/>
  <c r="Z34" i="166" s="1"/>
  <c r="Z14" i="145"/>
  <c r="Z34" i="145" s="1"/>
  <c r="Z14" i="126"/>
  <c r="Z34" i="126" s="1"/>
  <c r="Z13" i="144" s="1"/>
  <c r="Z14" i="80"/>
  <c r="Z34" i="80" s="1"/>
  <c r="H20" i="189"/>
  <c r="H20" i="186"/>
  <c r="H40" i="186" s="1"/>
  <c r="H20" i="187" s="1"/>
  <c r="H20" i="157"/>
  <c r="AC20" i="166"/>
  <c r="AC40" i="166" s="1"/>
  <c r="AC20" i="163"/>
  <c r="AC40" i="163" s="1"/>
  <c r="AC19" i="165" s="1"/>
  <c r="AC20" i="80"/>
  <c r="AC40" i="80" s="1"/>
  <c r="AC20" i="164"/>
  <c r="AC40" i="164" s="1"/>
  <c r="AC20" i="145"/>
  <c r="AC40" i="145" s="1"/>
  <c r="AC20" i="126"/>
  <c r="AC40" i="126" s="1"/>
  <c r="AC19" i="144" s="1"/>
  <c r="G14" i="166"/>
  <c r="G34" i="166" s="1"/>
  <c r="G14" i="164"/>
  <c r="G34" i="164" s="1"/>
  <c r="G14" i="163"/>
  <c r="G34" i="163" s="1"/>
  <c r="G13" i="165" s="1"/>
  <c r="G14" i="145"/>
  <c r="G34" i="145" s="1"/>
  <c r="G14" i="126"/>
  <c r="G34" i="126" s="1"/>
  <c r="G13" i="144" s="1"/>
  <c r="G14" i="80"/>
  <c r="G34" i="80" s="1"/>
  <c r="H14" i="189"/>
  <c r="H14" i="186"/>
  <c r="H34" i="186" s="1"/>
  <c r="H14" i="187" s="1"/>
  <c r="H14" i="157"/>
  <c r="AC14" i="166"/>
  <c r="AC34" i="166" s="1"/>
  <c r="AC14" i="163"/>
  <c r="AC34" i="163" s="1"/>
  <c r="AC13" i="165" s="1"/>
  <c r="AC14" i="80"/>
  <c r="AC34" i="80" s="1"/>
  <c r="AC14" i="164"/>
  <c r="AC34" i="164" s="1"/>
  <c r="AC14" i="145"/>
  <c r="AC34" i="145" s="1"/>
  <c r="AC14" i="126"/>
  <c r="AC34" i="126" s="1"/>
  <c r="AC13" i="144" s="1"/>
  <c r="V14" i="189"/>
  <c r="V14" i="186"/>
  <c r="V34" i="186" s="1"/>
  <c r="V14" i="187" s="1"/>
  <c r="V14" i="157"/>
  <c r="AQ14" i="166"/>
  <c r="AQ34" i="166" s="1"/>
  <c r="AQ14" i="163"/>
  <c r="AQ34" i="163" s="1"/>
  <c r="AQ13" i="165" s="1"/>
  <c r="AQ14" i="164"/>
  <c r="AQ34" i="164" s="1"/>
  <c r="AQ14" i="145"/>
  <c r="AQ34" i="145" s="1"/>
  <c r="AQ14" i="126"/>
  <c r="AQ34" i="126" s="1"/>
  <c r="AQ13" i="144" s="1"/>
  <c r="AQ14" i="80"/>
  <c r="AQ34" i="80" s="1"/>
  <c r="T20" i="189"/>
  <c r="T20" i="186"/>
  <c r="T40" i="186" s="1"/>
  <c r="T20" i="187" s="1"/>
  <c r="T20" i="157"/>
  <c r="AO20" i="166"/>
  <c r="AO40" i="166" s="1"/>
  <c r="AO20" i="163"/>
  <c r="AO40" i="163" s="1"/>
  <c r="AO19" i="165" s="1"/>
  <c r="AO20" i="164"/>
  <c r="AO40" i="164" s="1"/>
  <c r="AO20" i="80"/>
  <c r="AO40" i="80" s="1"/>
  <c r="AO20" i="145"/>
  <c r="AO40" i="145" s="1"/>
  <c r="AO20" i="126"/>
  <c r="AO40" i="126" s="1"/>
  <c r="AO19" i="144" s="1"/>
  <c r="V20" i="189"/>
  <c r="V20" i="186"/>
  <c r="V40" i="186" s="1"/>
  <c r="V20" i="187" s="1"/>
  <c r="V20" i="157"/>
  <c r="AQ20" i="166"/>
  <c r="AQ40" i="166" s="1"/>
  <c r="AQ20" i="164"/>
  <c r="AQ40" i="164" s="1"/>
  <c r="AQ20" i="145"/>
  <c r="AQ40" i="145" s="1"/>
  <c r="AQ20" i="126"/>
  <c r="AQ40" i="126" s="1"/>
  <c r="AQ19" i="144" s="1"/>
  <c r="AQ20" i="163"/>
  <c r="AQ40" i="163" s="1"/>
  <c r="AQ19" i="165" s="1"/>
  <c r="AQ20" i="80"/>
  <c r="AQ40" i="80" s="1"/>
  <c r="K11" i="189"/>
  <c r="K11" i="186"/>
  <c r="K31" i="186" s="1"/>
  <c r="K11" i="187" s="1"/>
  <c r="K11" i="157"/>
  <c r="AF11" i="163"/>
  <c r="AF31" i="163" s="1"/>
  <c r="AF10" i="165" s="1"/>
  <c r="AF11" i="166"/>
  <c r="AF31" i="166" s="1"/>
  <c r="AF11" i="145"/>
  <c r="AF31" i="145" s="1"/>
  <c r="AF11" i="164"/>
  <c r="AF31" i="164" s="1"/>
  <c r="AF11" i="126"/>
  <c r="AF31" i="126" s="1"/>
  <c r="AF10" i="144" s="1"/>
  <c r="AF11" i="80"/>
  <c r="AF31" i="80" s="1"/>
  <c r="H11" i="189"/>
  <c r="H11" i="186"/>
  <c r="H31" i="186" s="1"/>
  <c r="H11" i="187" s="1"/>
  <c r="H11" i="157"/>
  <c r="AC11" i="163"/>
  <c r="AC31" i="163" s="1"/>
  <c r="AC10" i="165" s="1"/>
  <c r="AC11" i="166"/>
  <c r="AC31" i="166" s="1"/>
  <c r="AC11" i="164"/>
  <c r="AC31" i="164" s="1"/>
  <c r="AC11" i="80"/>
  <c r="AC31" i="80" s="1"/>
  <c r="AC11" i="145"/>
  <c r="AC31" i="145" s="1"/>
  <c r="AC11" i="126"/>
  <c r="AC31" i="126" s="1"/>
  <c r="AC10" i="144" s="1"/>
  <c r="O22" i="166"/>
  <c r="O42" i="166" s="1"/>
  <c r="O22" i="163"/>
  <c r="O42" i="163" s="1"/>
  <c r="O21" i="165" s="1"/>
  <c r="O22" i="80"/>
  <c r="O42" i="80" s="1"/>
  <c r="O22" i="164"/>
  <c r="O42" i="164" s="1"/>
  <c r="O22" i="126"/>
  <c r="O42" i="126" s="1"/>
  <c r="O21" i="144" s="1"/>
  <c r="O22" i="145"/>
  <c r="O42" i="145" s="1"/>
  <c r="R20" i="189"/>
  <c r="R20" i="157"/>
  <c r="R20" i="186"/>
  <c r="R40" i="186" s="1"/>
  <c r="R20" i="187" s="1"/>
  <c r="AM20" i="166"/>
  <c r="AM40" i="166" s="1"/>
  <c r="AM20" i="164"/>
  <c r="AM40" i="164" s="1"/>
  <c r="AM20" i="145"/>
  <c r="AM40" i="145" s="1"/>
  <c r="AM20" i="163"/>
  <c r="AM40" i="163" s="1"/>
  <c r="AM19" i="165" s="1"/>
  <c r="AM20" i="126"/>
  <c r="AM40" i="126" s="1"/>
  <c r="AM19" i="144" s="1"/>
  <c r="AM20" i="80"/>
  <c r="AM40" i="80" s="1"/>
  <c r="G20" i="166"/>
  <c r="G40" i="166" s="1"/>
  <c r="G20" i="164"/>
  <c r="G40" i="164" s="1"/>
  <c r="G20" i="145"/>
  <c r="G40" i="145" s="1"/>
  <c r="G20" i="163"/>
  <c r="G40" i="163" s="1"/>
  <c r="G19" i="165" s="1"/>
  <c r="G20" i="126"/>
  <c r="G40" i="126" s="1"/>
  <c r="G19" i="144" s="1"/>
  <c r="G20" i="80"/>
  <c r="G40" i="80" s="1"/>
  <c r="Q11" i="189"/>
  <c r="Q11" i="157"/>
  <c r="Q11" i="186"/>
  <c r="Q31" i="186" s="1"/>
  <c r="Q11" i="187" s="1"/>
  <c r="AL11" i="166"/>
  <c r="AL31" i="166" s="1"/>
  <c r="AL11" i="164"/>
  <c r="AL31" i="164" s="1"/>
  <c r="AL11" i="163"/>
  <c r="AL31" i="163" s="1"/>
  <c r="AL10" i="165" s="1"/>
  <c r="AL11" i="145"/>
  <c r="AL31" i="145" s="1"/>
  <c r="AL11" i="126"/>
  <c r="AL31" i="126" s="1"/>
  <c r="AL10" i="144" s="1"/>
  <c r="AL11" i="80"/>
  <c r="AL31" i="80" s="1"/>
  <c r="D11" i="189"/>
  <c r="D11" i="157"/>
  <c r="D11" i="186"/>
  <c r="D31" i="186" s="1"/>
  <c r="D11" i="187" s="1"/>
  <c r="Y11" i="166"/>
  <c r="Y31" i="166" s="1"/>
  <c r="Y11" i="163"/>
  <c r="Y31" i="163" s="1"/>
  <c r="Y10" i="165" s="1"/>
  <c r="Y11" i="80"/>
  <c r="Y31" i="80" s="1"/>
  <c r="Y11" i="164"/>
  <c r="Y31" i="164" s="1"/>
  <c r="Y11" i="145"/>
  <c r="Y31" i="145" s="1"/>
  <c r="Y11" i="126"/>
  <c r="Y31" i="126" s="1"/>
  <c r="Y10" i="144" s="1"/>
  <c r="Q22" i="166"/>
  <c r="Q42" i="166" s="1"/>
  <c r="Q22" i="164"/>
  <c r="Q42" i="164" s="1"/>
  <c r="Q22" i="163"/>
  <c r="Q42" i="163" s="1"/>
  <c r="Q21" i="165" s="1"/>
  <c r="Q22" i="145"/>
  <c r="Q42" i="145" s="1"/>
  <c r="Q22" i="126"/>
  <c r="Q42" i="126" s="1"/>
  <c r="Q21" i="144" s="1"/>
  <c r="Q22" i="80"/>
  <c r="Q42" i="80" s="1"/>
  <c r="R11" i="164"/>
  <c r="R31" i="164" s="1"/>
  <c r="R11" i="166"/>
  <c r="R31" i="166" s="1"/>
  <c r="R11" i="163"/>
  <c r="R31" i="163" s="1"/>
  <c r="R10" i="165" s="1"/>
  <c r="R11" i="145"/>
  <c r="R31" i="145" s="1"/>
  <c r="R11" i="80"/>
  <c r="R31" i="80" s="1"/>
  <c r="R11" i="126"/>
  <c r="R31" i="126" s="1"/>
  <c r="R10" i="144" s="1"/>
  <c r="I22" i="164"/>
  <c r="I42" i="164" s="1"/>
  <c r="I22" i="166"/>
  <c r="I42" i="166" s="1"/>
  <c r="I22" i="145"/>
  <c r="I42" i="145" s="1"/>
  <c r="I22" i="163"/>
  <c r="I42" i="163" s="1"/>
  <c r="I21" i="165" s="1"/>
  <c r="I22" i="126"/>
  <c r="I42" i="126" s="1"/>
  <c r="I21" i="144" s="1"/>
  <c r="I22" i="80"/>
  <c r="I42" i="80" s="1"/>
  <c r="L14" i="189"/>
  <c r="L14" i="186"/>
  <c r="L34" i="186" s="1"/>
  <c r="L14" i="187" s="1"/>
  <c r="L14" i="157"/>
  <c r="AG14" i="163"/>
  <c r="AG34" i="163" s="1"/>
  <c r="AG13" i="165" s="1"/>
  <c r="AG14" i="164"/>
  <c r="AG34" i="164" s="1"/>
  <c r="AG14" i="80"/>
  <c r="AG34" i="80" s="1"/>
  <c r="AG14" i="166"/>
  <c r="AG34" i="166" s="1"/>
  <c r="AG14" i="145"/>
  <c r="AG34" i="145" s="1"/>
  <c r="AG14" i="126"/>
  <c r="AG34" i="126" s="1"/>
  <c r="AG13" i="144" s="1"/>
  <c r="Q14" i="189"/>
  <c r="Q14" i="186"/>
  <c r="Q34" i="186" s="1"/>
  <c r="Q14" i="187" s="1"/>
  <c r="Q14" i="157"/>
  <c r="AL14" i="166"/>
  <c r="AL34" i="166" s="1"/>
  <c r="AL14" i="164"/>
  <c r="AL34" i="164" s="1"/>
  <c r="AL14" i="163"/>
  <c r="AL34" i="163" s="1"/>
  <c r="AL13" i="165" s="1"/>
  <c r="AL14" i="145"/>
  <c r="AL34" i="145" s="1"/>
  <c r="AL14" i="126"/>
  <c r="AL34" i="126" s="1"/>
  <c r="AL13" i="144" s="1"/>
  <c r="AL14" i="80"/>
  <c r="AL34" i="80" s="1"/>
  <c r="Y22" i="189"/>
  <c r="Y22" i="186"/>
  <c r="Y42" i="186" s="1"/>
  <c r="Y22" i="187" s="1"/>
  <c r="Y22" i="157"/>
  <c r="AT22" i="166"/>
  <c r="AT42" i="166" s="1"/>
  <c r="AT22" i="163"/>
  <c r="AT42" i="163" s="1"/>
  <c r="AT21" i="165" s="1"/>
  <c r="AT22" i="145"/>
  <c r="AT42" i="145" s="1"/>
  <c r="AT22" i="164"/>
  <c r="AT42" i="164" s="1"/>
  <c r="AT22" i="126"/>
  <c r="AT42" i="126" s="1"/>
  <c r="AT21" i="144" s="1"/>
  <c r="AT22" i="80"/>
  <c r="AT42" i="80" s="1"/>
  <c r="R14" i="166"/>
  <c r="R34" i="166" s="1"/>
  <c r="R14" i="164"/>
  <c r="R34" i="164" s="1"/>
  <c r="R14" i="163"/>
  <c r="R34" i="163" s="1"/>
  <c r="R13" i="165" s="1"/>
  <c r="R14" i="126"/>
  <c r="R34" i="126" s="1"/>
  <c r="R13" i="144" s="1"/>
  <c r="R14" i="145"/>
  <c r="R34" i="145" s="1"/>
  <c r="R14" i="80"/>
  <c r="R34" i="80" s="1"/>
  <c r="W11" i="166"/>
  <c r="W31" i="166" s="1"/>
  <c r="W11" i="163"/>
  <c r="W31" i="163" s="1"/>
  <c r="W10" i="165" s="1"/>
  <c r="W11" i="164"/>
  <c r="W31" i="164" s="1"/>
  <c r="W11" i="145"/>
  <c r="W31" i="145" s="1"/>
  <c r="W11" i="126"/>
  <c r="W31" i="126" s="1"/>
  <c r="W10" i="144" s="1"/>
  <c r="W11" i="80"/>
  <c r="W31" i="80" s="1"/>
  <c r="E22" i="189"/>
  <c r="E22" i="186"/>
  <c r="E42" i="186" s="1"/>
  <c r="E22" i="187" s="1"/>
  <c r="E22" i="157"/>
  <c r="Z22" i="166"/>
  <c r="Z42" i="166" s="1"/>
  <c r="Z22" i="163"/>
  <c r="Z42" i="163" s="1"/>
  <c r="Z21" i="165" s="1"/>
  <c r="Z22" i="145"/>
  <c r="Z42" i="145" s="1"/>
  <c r="Z22" i="126"/>
  <c r="Z42" i="126" s="1"/>
  <c r="Z21" i="144" s="1"/>
  <c r="Z22" i="164"/>
  <c r="Z42" i="164" s="1"/>
  <c r="Z22" i="80"/>
  <c r="Z42" i="80" s="1"/>
  <c r="AA14" i="189"/>
  <c r="AA14" i="186"/>
  <c r="AA34" i="186" s="1"/>
  <c r="AA14" i="187" s="1"/>
  <c r="AA14" i="157"/>
  <c r="AV14" i="163"/>
  <c r="AV34" i="163" s="1"/>
  <c r="AV13" i="165" s="1"/>
  <c r="AV14" i="166"/>
  <c r="AV34" i="166" s="1"/>
  <c r="AV14" i="164"/>
  <c r="AV34" i="164" s="1"/>
  <c r="AV14" i="145"/>
  <c r="AV34" i="145" s="1"/>
  <c r="AV14" i="126"/>
  <c r="AV34" i="126" s="1"/>
  <c r="AV13" i="144" s="1"/>
  <c r="AV14" i="80"/>
  <c r="AV34" i="80" s="1"/>
  <c r="D20" i="189"/>
  <c r="D20" i="186"/>
  <c r="D40" i="186" s="1"/>
  <c r="D20" i="187" s="1"/>
  <c r="D20" i="157"/>
  <c r="Y20" i="163"/>
  <c r="Y40" i="163" s="1"/>
  <c r="Y19" i="165" s="1"/>
  <c r="Y20" i="166"/>
  <c r="Y40" i="166" s="1"/>
  <c r="Y20" i="164"/>
  <c r="Y40" i="164" s="1"/>
  <c r="Y20" i="80"/>
  <c r="Y40" i="80" s="1"/>
  <c r="Y20" i="145"/>
  <c r="Y40" i="145" s="1"/>
  <c r="Y20" i="126"/>
  <c r="Y40" i="126" s="1"/>
  <c r="Y19" i="144" s="1"/>
  <c r="I20" i="189"/>
  <c r="I20" i="186"/>
  <c r="I40" i="186" s="1"/>
  <c r="I20" i="187" s="1"/>
  <c r="I20" i="157"/>
  <c r="AD20" i="163"/>
  <c r="AD40" i="163" s="1"/>
  <c r="AD19" i="165" s="1"/>
  <c r="AD20" i="164"/>
  <c r="AD40" i="164" s="1"/>
  <c r="AD20" i="166"/>
  <c r="AD40" i="166" s="1"/>
  <c r="AD20" i="145"/>
  <c r="AD40" i="145" s="1"/>
  <c r="AD20" i="80"/>
  <c r="AD40" i="80" s="1"/>
  <c r="AD20" i="126"/>
  <c r="AD40" i="126" s="1"/>
  <c r="AD19" i="144" s="1"/>
  <c r="M11" i="189"/>
  <c r="M11" i="186"/>
  <c r="M31" i="186" s="1"/>
  <c r="M11" i="187" s="1"/>
  <c r="M11" i="157"/>
  <c r="AH11" i="166"/>
  <c r="AH31" i="166" s="1"/>
  <c r="AH11" i="164"/>
  <c r="AH31" i="164" s="1"/>
  <c r="AH11" i="163"/>
  <c r="AH31" i="163" s="1"/>
  <c r="AH10" i="165" s="1"/>
  <c r="AH11" i="145"/>
  <c r="AH31" i="145" s="1"/>
  <c r="AH11" i="126"/>
  <c r="AH31" i="126" s="1"/>
  <c r="AH10" i="144" s="1"/>
  <c r="AH11" i="80"/>
  <c r="AH31" i="80" s="1"/>
  <c r="AB20" i="189"/>
  <c r="AB20" i="186"/>
  <c r="AB40" i="186" s="1"/>
  <c r="AB20" i="187" s="1"/>
  <c r="AB20" i="157"/>
  <c r="AW20" i="166"/>
  <c r="AW40" i="166" s="1"/>
  <c r="AW20" i="163"/>
  <c r="AW40" i="163" s="1"/>
  <c r="AW19" i="165" s="1"/>
  <c r="AW20" i="80"/>
  <c r="AW40" i="80" s="1"/>
  <c r="AW20" i="145"/>
  <c r="AW40" i="145" s="1"/>
  <c r="AW20" i="126"/>
  <c r="AW40" i="126" s="1"/>
  <c r="AW19" i="144" s="1"/>
  <c r="AW20" i="164"/>
  <c r="AW40" i="164" s="1"/>
  <c r="Z14" i="189"/>
  <c r="Z14" i="186"/>
  <c r="Z34" i="186" s="1"/>
  <c r="Z14" i="187" s="1"/>
  <c r="Z14" i="157"/>
  <c r="AU14" i="166"/>
  <c r="AU34" i="166" s="1"/>
  <c r="AU14" i="163"/>
  <c r="AU34" i="163" s="1"/>
  <c r="AU13" i="165" s="1"/>
  <c r="AU14" i="164"/>
  <c r="AU34" i="164" s="1"/>
  <c r="AU14" i="145"/>
  <c r="AU34" i="145" s="1"/>
  <c r="AU14" i="126"/>
  <c r="AU34" i="126" s="1"/>
  <c r="AU13" i="144" s="1"/>
  <c r="AU14" i="80"/>
  <c r="AU34" i="80" s="1"/>
  <c r="O22" i="189"/>
  <c r="O22" i="186"/>
  <c r="O42" i="186" s="1"/>
  <c r="O22" i="187" s="1"/>
  <c r="O22" i="157"/>
  <c r="AJ22" i="166"/>
  <c r="AJ42" i="166" s="1"/>
  <c r="AJ22" i="163"/>
  <c r="AJ42" i="163" s="1"/>
  <c r="AJ21" i="165" s="1"/>
  <c r="AJ22" i="164"/>
  <c r="AJ42" i="164" s="1"/>
  <c r="AJ22" i="145"/>
  <c r="AJ42" i="145" s="1"/>
  <c r="AJ22" i="126"/>
  <c r="AJ42" i="126" s="1"/>
  <c r="AJ21" i="144" s="1"/>
  <c r="AJ22" i="80"/>
  <c r="AJ42" i="80" s="1"/>
  <c r="W20" i="189"/>
  <c r="W20" i="186"/>
  <c r="W40" i="186" s="1"/>
  <c r="W20" i="187" s="1"/>
  <c r="W20" i="157"/>
  <c r="AR20" i="166"/>
  <c r="AR40" i="166" s="1"/>
  <c r="AR20" i="163"/>
  <c r="AR40" i="163" s="1"/>
  <c r="AR19" i="165" s="1"/>
  <c r="AR20" i="145"/>
  <c r="AR40" i="145" s="1"/>
  <c r="AR20" i="164"/>
  <c r="AR40" i="164" s="1"/>
  <c r="AR20" i="126"/>
  <c r="AR40" i="126" s="1"/>
  <c r="AR19" i="144" s="1"/>
  <c r="AR20" i="80"/>
  <c r="AR40" i="80" s="1"/>
  <c r="M14" i="189"/>
  <c r="M14" i="186"/>
  <c r="M34" i="186" s="1"/>
  <c r="M14" i="187" s="1"/>
  <c r="M14" i="157"/>
  <c r="AH14" i="166"/>
  <c r="AH34" i="166" s="1"/>
  <c r="AH14" i="164"/>
  <c r="AH34" i="164" s="1"/>
  <c r="AH14" i="163"/>
  <c r="AH34" i="163" s="1"/>
  <c r="AH13" i="165" s="1"/>
  <c r="AH14" i="126"/>
  <c r="AH34" i="126" s="1"/>
  <c r="AH13" i="144" s="1"/>
  <c r="AH14" i="145"/>
  <c r="AH34" i="145" s="1"/>
  <c r="AH14" i="80"/>
  <c r="AH34" i="80" s="1"/>
  <c r="W14" i="166"/>
  <c r="W34" i="166" s="1"/>
  <c r="W14" i="164"/>
  <c r="W34" i="164" s="1"/>
  <c r="W14" i="163"/>
  <c r="W34" i="163" s="1"/>
  <c r="W13" i="165" s="1"/>
  <c r="W14" i="145"/>
  <c r="W34" i="145" s="1"/>
  <c r="W14" i="126"/>
  <c r="W34" i="126" s="1"/>
  <c r="W13" i="144" s="1"/>
  <c r="W14" i="80"/>
  <c r="W34" i="80" s="1"/>
  <c r="M22" i="189"/>
  <c r="M22" i="186"/>
  <c r="M42" i="186" s="1"/>
  <c r="M22" i="187" s="1"/>
  <c r="M22" i="157"/>
  <c r="AH22" i="166"/>
  <c r="AH42" i="166" s="1"/>
  <c r="AH22" i="163"/>
  <c r="AH42" i="163" s="1"/>
  <c r="AH21" i="165" s="1"/>
  <c r="AH22" i="164"/>
  <c r="AH42" i="164" s="1"/>
  <c r="AH22" i="145"/>
  <c r="AH42" i="145" s="1"/>
  <c r="AH22" i="126"/>
  <c r="AH42" i="126" s="1"/>
  <c r="AH21" i="144" s="1"/>
  <c r="AH22" i="80"/>
  <c r="AH42" i="80" s="1"/>
  <c r="AB22" i="189"/>
  <c r="AB22" i="186"/>
  <c r="AB42" i="186" s="1"/>
  <c r="AB22" i="187" s="1"/>
  <c r="AW22" i="166"/>
  <c r="AW42" i="166" s="1"/>
  <c r="AB22" i="157"/>
  <c r="AW22" i="164"/>
  <c r="AW42" i="164" s="1"/>
  <c r="AW22" i="163"/>
  <c r="AW42" i="163" s="1"/>
  <c r="AW21" i="165" s="1"/>
  <c r="AW22" i="145"/>
  <c r="AW42" i="145" s="1"/>
  <c r="AW22" i="126"/>
  <c r="AW42" i="126" s="1"/>
  <c r="AW21" i="144" s="1"/>
  <c r="AW22" i="80"/>
  <c r="AW42" i="80" s="1"/>
  <c r="O14" i="166"/>
  <c r="O34" i="166" s="1"/>
  <c r="O14" i="163"/>
  <c r="O34" i="163" s="1"/>
  <c r="O13" i="165" s="1"/>
  <c r="O14" i="164"/>
  <c r="O34" i="164" s="1"/>
  <c r="O14" i="145"/>
  <c r="O34" i="145" s="1"/>
  <c r="O14" i="126"/>
  <c r="O34" i="126" s="1"/>
  <c r="O13" i="144" s="1"/>
  <c r="O14" i="80"/>
  <c r="O34" i="80" s="1"/>
  <c r="R22" i="166"/>
  <c r="R42" i="166" s="1"/>
  <c r="R22" i="163"/>
  <c r="R42" i="163" s="1"/>
  <c r="R21" i="165" s="1"/>
  <c r="R22" i="164"/>
  <c r="R42" i="164" s="1"/>
  <c r="R22" i="145"/>
  <c r="R42" i="145" s="1"/>
  <c r="R22" i="126"/>
  <c r="R42" i="126" s="1"/>
  <c r="R21" i="144" s="1"/>
  <c r="R22" i="80"/>
  <c r="R42" i="80" s="1"/>
  <c r="P14" i="163"/>
  <c r="P34" i="163" s="1"/>
  <c r="P13" i="165" s="1"/>
  <c r="P14" i="166"/>
  <c r="P34" i="166" s="1"/>
  <c r="P14" i="164"/>
  <c r="P34" i="164" s="1"/>
  <c r="P14" i="145"/>
  <c r="P34" i="145" s="1"/>
  <c r="P14" i="126"/>
  <c r="P34" i="126" s="1"/>
  <c r="P13" i="144" s="1"/>
  <c r="P14" i="80"/>
  <c r="P34" i="80" s="1"/>
  <c r="W20" i="166"/>
  <c r="W40" i="166" s="1"/>
  <c r="W20" i="164"/>
  <c r="W40" i="164" s="1"/>
  <c r="W20" i="145"/>
  <c r="W40" i="145" s="1"/>
  <c r="W20" i="126"/>
  <c r="W40" i="126" s="1"/>
  <c r="W19" i="144" s="1"/>
  <c r="W20" i="80"/>
  <c r="W40" i="80" s="1"/>
  <c r="W20" i="163"/>
  <c r="W40" i="163" s="1"/>
  <c r="W19" i="165" s="1"/>
  <c r="AC20" i="189"/>
  <c r="AC20" i="186"/>
  <c r="AC40" i="186" s="1"/>
  <c r="AC20" i="187" s="1"/>
  <c r="AC20" i="157"/>
  <c r="AX20" i="166"/>
  <c r="AX40" i="166" s="1"/>
  <c r="AX20" i="163"/>
  <c r="AX40" i="163" s="1"/>
  <c r="AX19" i="165" s="1"/>
  <c r="AX20" i="164"/>
  <c r="AX40" i="164" s="1"/>
  <c r="AX20" i="145"/>
  <c r="AX40" i="145" s="1"/>
  <c r="AX20" i="126"/>
  <c r="AX40" i="126" s="1"/>
  <c r="AX19" i="144" s="1"/>
  <c r="AX20" i="80"/>
  <c r="AX40" i="80" s="1"/>
  <c r="J20" i="166"/>
  <c r="J40" i="166" s="1"/>
  <c r="J20" i="163"/>
  <c r="J40" i="163" s="1"/>
  <c r="J19" i="165" s="1"/>
  <c r="J20" i="164"/>
  <c r="J40" i="164" s="1"/>
  <c r="J20" i="126"/>
  <c r="J40" i="126" s="1"/>
  <c r="J19" i="144" s="1"/>
  <c r="J20" i="145"/>
  <c r="J40" i="145" s="1"/>
  <c r="J20" i="80"/>
  <c r="J40" i="80" s="1"/>
  <c r="T39" i="157"/>
  <c r="T19" i="188"/>
  <c r="C19" i="188"/>
  <c r="C39" i="157"/>
  <c r="S8" i="188"/>
  <c r="S28" i="157"/>
  <c r="C8" i="188"/>
  <c r="C28" i="157"/>
  <c r="H33" i="157"/>
  <c r="H13" i="188"/>
  <c r="R19" i="188"/>
  <c r="R39" i="157"/>
  <c r="Y40" i="157"/>
  <c r="Y20" i="188"/>
  <c r="AA19" i="188"/>
  <c r="AA39" i="157"/>
  <c r="D10" i="188"/>
  <c r="D30" i="157"/>
  <c r="W19" i="188"/>
  <c r="W39" i="157"/>
  <c r="H39" i="157"/>
  <c r="H19" i="188"/>
  <c r="AB33" i="157"/>
  <c r="AB13" i="188"/>
  <c r="O8" i="188"/>
  <c r="O28" i="157"/>
  <c r="AC28" i="157"/>
  <c r="AC8" i="188"/>
  <c r="S13" i="188"/>
  <c r="S33" i="157"/>
  <c r="R8" i="188"/>
  <c r="R28" i="157"/>
  <c r="Q19" i="188"/>
  <c r="Q39" i="157"/>
  <c r="Y13" i="188"/>
  <c r="Y33" i="157"/>
  <c r="U19" i="188"/>
  <c r="U39" i="157"/>
  <c r="B14" i="189"/>
  <c r="B14" i="186"/>
  <c r="B34" i="186" s="1"/>
  <c r="B14" i="187" s="1"/>
  <c r="B14" i="157"/>
  <c r="B14" i="188" s="1"/>
  <c r="B11" i="189"/>
  <c r="B11" i="157"/>
  <c r="B11" i="188" s="1"/>
  <c r="B11" i="186"/>
  <c r="B31" i="186" s="1"/>
  <c r="B11" i="187" s="1"/>
  <c r="B20" i="189"/>
  <c r="B20" i="157"/>
  <c r="B20" i="188" s="1"/>
  <c r="B20" i="186"/>
  <c r="B40" i="186" s="1"/>
  <c r="B20" i="187" s="1"/>
  <c r="O16" i="54"/>
  <c r="X16" i="54"/>
  <c r="P16" i="54"/>
  <c r="Q16" i="54"/>
  <c r="I16" i="54"/>
  <c r="AO16" i="54"/>
  <c r="AJ16" i="54"/>
  <c r="AD16" i="54"/>
  <c r="AT16" i="54"/>
  <c r="AX16" i="54"/>
  <c r="Z16" i="54"/>
  <c r="G16" i="54"/>
  <c r="AV16" i="54"/>
  <c r="AQ16" i="54"/>
  <c r="W16" i="54"/>
  <c r="AN16" i="54"/>
  <c r="Y16" i="54"/>
  <c r="J16" i="54"/>
  <c r="AP16" i="54"/>
  <c r="AF16" i="54"/>
  <c r="AU16" i="54"/>
  <c r="N16" i="54"/>
  <c r="AR16" i="54"/>
  <c r="AG16" i="54"/>
  <c r="AL16" i="54"/>
  <c r="R16" i="54"/>
  <c r="AC16" i="54"/>
  <c r="AM16" i="54"/>
  <c r="AH16" i="54"/>
  <c r="AW16" i="54"/>
  <c r="K16" i="189" l="1"/>
  <c r="K16" i="186"/>
  <c r="K36" i="186" s="1"/>
  <c r="K16" i="187" s="1"/>
  <c r="K16" i="157"/>
  <c r="AF16" i="166"/>
  <c r="AF36" i="166" s="1"/>
  <c r="AF16" i="164"/>
  <c r="AF36" i="164" s="1"/>
  <c r="AF16" i="145"/>
  <c r="AF36" i="145" s="1"/>
  <c r="AF16" i="163"/>
  <c r="AF36" i="163" s="1"/>
  <c r="AF15" i="165" s="1"/>
  <c r="AF16" i="80"/>
  <c r="AF36" i="80" s="1"/>
  <c r="AF16" i="126"/>
  <c r="AF36" i="126" s="1"/>
  <c r="AF15" i="144" s="1"/>
  <c r="Q16" i="189"/>
  <c r="Q16" i="186"/>
  <c r="Q36" i="186" s="1"/>
  <c r="Q16" i="187" s="1"/>
  <c r="Q16" i="157"/>
  <c r="AL16" i="163"/>
  <c r="AL36" i="163" s="1"/>
  <c r="AL15" i="165" s="1"/>
  <c r="AL16" i="166"/>
  <c r="AL36" i="166" s="1"/>
  <c r="AL16" i="145"/>
  <c r="AL36" i="145" s="1"/>
  <c r="AL16" i="164"/>
  <c r="AL36" i="164" s="1"/>
  <c r="AL16" i="126"/>
  <c r="AL36" i="126" s="1"/>
  <c r="AL15" i="144" s="1"/>
  <c r="AL16" i="80"/>
  <c r="AL36" i="80" s="1"/>
  <c r="J16" i="166"/>
  <c r="J36" i="166" s="1"/>
  <c r="J16" i="163"/>
  <c r="J36" i="163" s="1"/>
  <c r="J15" i="165" s="1"/>
  <c r="J16" i="164"/>
  <c r="J36" i="164" s="1"/>
  <c r="J16" i="145"/>
  <c r="J36" i="145" s="1"/>
  <c r="J16" i="126"/>
  <c r="J36" i="126" s="1"/>
  <c r="J15" i="144" s="1"/>
  <c r="J16" i="80"/>
  <c r="J36" i="80" s="1"/>
  <c r="T16" i="189"/>
  <c r="T16" i="186"/>
  <c r="T36" i="186" s="1"/>
  <c r="T16" i="187" s="1"/>
  <c r="T16" i="157"/>
  <c r="AO16" i="166"/>
  <c r="AO36" i="166" s="1"/>
  <c r="AO16" i="164"/>
  <c r="AO36" i="164" s="1"/>
  <c r="AO16" i="163"/>
  <c r="AO36" i="163" s="1"/>
  <c r="AO15" i="165" s="1"/>
  <c r="AO16" i="145"/>
  <c r="AO36" i="145" s="1"/>
  <c r="AO16" i="126"/>
  <c r="AO36" i="126" s="1"/>
  <c r="AO15" i="144" s="1"/>
  <c r="AO16" i="80"/>
  <c r="AO36" i="80" s="1"/>
  <c r="M34" i="157"/>
  <c r="M14" i="188"/>
  <c r="O22" i="188"/>
  <c r="O42" i="157"/>
  <c r="M11" i="188"/>
  <c r="M31" i="157"/>
  <c r="R20" i="188"/>
  <c r="R40" i="157"/>
  <c r="R11" i="188"/>
  <c r="R31" i="157"/>
  <c r="AB14" i="188"/>
  <c r="AB34" i="157"/>
  <c r="AA20" i="188"/>
  <c r="AA40" i="157"/>
  <c r="R42" i="157"/>
  <c r="R22" i="188"/>
  <c r="O31" i="157"/>
  <c r="O11" i="188"/>
  <c r="U22" i="188"/>
  <c r="U42" i="157"/>
  <c r="Q22" i="188"/>
  <c r="Q42" i="157"/>
  <c r="W31" i="157"/>
  <c r="W11" i="188"/>
  <c r="AC34" i="157"/>
  <c r="AC14" i="188"/>
  <c r="U34" i="157"/>
  <c r="U14" i="188"/>
  <c r="G16" i="163"/>
  <c r="G36" i="163" s="1"/>
  <c r="G15" i="165" s="1"/>
  <c r="G16" i="166"/>
  <c r="G36" i="166" s="1"/>
  <c r="G16" i="80"/>
  <c r="G36" i="80" s="1"/>
  <c r="G16" i="164"/>
  <c r="G36" i="164" s="1"/>
  <c r="G16" i="126"/>
  <c r="G36" i="126" s="1"/>
  <c r="G15" i="144" s="1"/>
  <c r="G16" i="145"/>
  <c r="G36" i="145" s="1"/>
  <c r="I16" i="189"/>
  <c r="I16" i="186"/>
  <c r="I36" i="186" s="1"/>
  <c r="I16" i="187" s="1"/>
  <c r="I16" i="157"/>
  <c r="AD16" i="163"/>
  <c r="AD36" i="163" s="1"/>
  <c r="AD15" i="165" s="1"/>
  <c r="AD16" i="166"/>
  <c r="AD36" i="166" s="1"/>
  <c r="AD16" i="145"/>
  <c r="AD36" i="145" s="1"/>
  <c r="AD16" i="126"/>
  <c r="AD36" i="126" s="1"/>
  <c r="AD15" i="144" s="1"/>
  <c r="AD16" i="164"/>
  <c r="AD36" i="164" s="1"/>
  <c r="AD16" i="80"/>
  <c r="AD36" i="80" s="1"/>
  <c r="M16" i="189"/>
  <c r="M16" i="186"/>
  <c r="M36" i="186" s="1"/>
  <c r="M16" i="187" s="1"/>
  <c r="M16" i="157"/>
  <c r="AH16" i="163"/>
  <c r="AH36" i="163" s="1"/>
  <c r="AH15" i="165" s="1"/>
  <c r="AH16" i="166"/>
  <c r="AH36" i="166" s="1"/>
  <c r="AH16" i="164"/>
  <c r="AH36" i="164" s="1"/>
  <c r="AH16" i="145"/>
  <c r="AH36" i="145" s="1"/>
  <c r="AH16" i="126"/>
  <c r="AH36" i="126" s="1"/>
  <c r="AH15" i="144" s="1"/>
  <c r="AH16" i="80"/>
  <c r="AH36" i="80" s="1"/>
  <c r="N16" i="163"/>
  <c r="N36" i="163" s="1"/>
  <c r="N15" i="165" s="1"/>
  <c r="N16" i="166"/>
  <c r="N36" i="166" s="1"/>
  <c r="N16" i="145"/>
  <c r="N36" i="145" s="1"/>
  <c r="N16" i="126"/>
  <c r="N36" i="126" s="1"/>
  <c r="N15" i="144" s="1"/>
  <c r="N16" i="164"/>
  <c r="N36" i="164" s="1"/>
  <c r="N16" i="80"/>
  <c r="N36" i="80" s="1"/>
  <c r="V16" i="189"/>
  <c r="V16" i="186"/>
  <c r="V36" i="186" s="1"/>
  <c r="V16" i="187" s="1"/>
  <c r="AQ16" i="166"/>
  <c r="AQ36" i="166" s="1"/>
  <c r="V16" i="157"/>
  <c r="AQ16" i="163"/>
  <c r="AQ36" i="163" s="1"/>
  <c r="AQ15" i="165" s="1"/>
  <c r="AQ16" i="164"/>
  <c r="AQ36" i="164" s="1"/>
  <c r="AQ16" i="80"/>
  <c r="AQ36" i="80" s="1"/>
  <c r="AQ16" i="145"/>
  <c r="AQ36" i="145" s="1"/>
  <c r="AQ16" i="126"/>
  <c r="AQ36" i="126" s="1"/>
  <c r="AQ15" i="144" s="1"/>
  <c r="AC16" i="189"/>
  <c r="AC16" i="186"/>
  <c r="AC36" i="186" s="1"/>
  <c r="AC16" i="187" s="1"/>
  <c r="AC16" i="157"/>
  <c r="AX16" i="163"/>
  <c r="AX36" i="163" s="1"/>
  <c r="AX15" i="165" s="1"/>
  <c r="AX16" i="166"/>
  <c r="AX36" i="166" s="1"/>
  <c r="AX16" i="164"/>
  <c r="AX36" i="164" s="1"/>
  <c r="AX16" i="145"/>
  <c r="AX36" i="145" s="1"/>
  <c r="AX16" i="126"/>
  <c r="AX36" i="126" s="1"/>
  <c r="AX15" i="144" s="1"/>
  <c r="AX16" i="80"/>
  <c r="AX36" i="80" s="1"/>
  <c r="C16" i="189"/>
  <c r="C16" i="186"/>
  <c r="C36" i="186" s="1"/>
  <c r="C16" i="187" s="1"/>
  <c r="C16" i="157"/>
  <c r="X16" i="164"/>
  <c r="X36" i="164" s="1"/>
  <c r="X16" i="166"/>
  <c r="X36" i="166" s="1"/>
  <c r="X16" i="163"/>
  <c r="X36" i="163" s="1"/>
  <c r="X15" i="165" s="1"/>
  <c r="X16" i="145"/>
  <c r="X36" i="145" s="1"/>
  <c r="X16" i="126"/>
  <c r="X36" i="126" s="1"/>
  <c r="X15" i="144" s="1"/>
  <c r="X16" i="80"/>
  <c r="X36" i="80" s="1"/>
  <c r="R16" i="189"/>
  <c r="R16" i="186"/>
  <c r="R36" i="186" s="1"/>
  <c r="R16" i="187" s="1"/>
  <c r="R16" i="157"/>
  <c r="AM16" i="166"/>
  <c r="AM36" i="166" s="1"/>
  <c r="AM16" i="163"/>
  <c r="AM36" i="163" s="1"/>
  <c r="AM15" i="165" s="1"/>
  <c r="AM16" i="80"/>
  <c r="AM36" i="80" s="1"/>
  <c r="AM16" i="164"/>
  <c r="AM36" i="164" s="1"/>
  <c r="AM16" i="145"/>
  <c r="AM36" i="145" s="1"/>
  <c r="AM16" i="126"/>
  <c r="AM36" i="126" s="1"/>
  <c r="AM15" i="144" s="1"/>
  <c r="L16" i="189"/>
  <c r="L16" i="186"/>
  <c r="L36" i="186" s="1"/>
  <c r="L16" i="187" s="1"/>
  <c r="L16" i="157"/>
  <c r="AG16" i="166"/>
  <c r="AG36" i="166" s="1"/>
  <c r="AG16" i="163"/>
  <c r="AG36" i="163" s="1"/>
  <c r="AG15" i="165" s="1"/>
  <c r="AG16" i="164"/>
  <c r="AG36" i="164" s="1"/>
  <c r="AG16" i="145"/>
  <c r="AG36" i="145" s="1"/>
  <c r="AG16" i="126"/>
  <c r="AG36" i="126" s="1"/>
  <c r="AG15" i="144" s="1"/>
  <c r="AG16" i="80"/>
  <c r="AG36" i="80" s="1"/>
  <c r="Z16" i="189"/>
  <c r="Z16" i="186"/>
  <c r="Z36" i="186" s="1"/>
  <c r="Z16" i="187" s="1"/>
  <c r="Z16" i="157"/>
  <c r="AU16" i="166"/>
  <c r="AU36" i="166" s="1"/>
  <c r="AU16" i="163"/>
  <c r="AU36" i="163" s="1"/>
  <c r="AU15" i="165" s="1"/>
  <c r="AU16" i="80"/>
  <c r="AU36" i="80" s="1"/>
  <c r="AU16" i="145"/>
  <c r="AU36" i="145" s="1"/>
  <c r="AU16" i="164"/>
  <c r="AU36" i="164" s="1"/>
  <c r="AU16" i="126"/>
  <c r="AU36" i="126" s="1"/>
  <c r="AU15" i="144" s="1"/>
  <c r="D16" i="189"/>
  <c r="D16" i="186"/>
  <c r="D36" i="186" s="1"/>
  <c r="D16" i="187" s="1"/>
  <c r="D16" i="157"/>
  <c r="Y16" i="166"/>
  <c r="Y36" i="166" s="1"/>
  <c r="Y16" i="164"/>
  <c r="Y36" i="164" s="1"/>
  <c r="Y16" i="163"/>
  <c r="Y36" i="163" s="1"/>
  <c r="Y15" i="165" s="1"/>
  <c r="Y16" i="145"/>
  <c r="Y36" i="145" s="1"/>
  <c r="Y16" i="126"/>
  <c r="Y36" i="126" s="1"/>
  <c r="Y15" i="144" s="1"/>
  <c r="Y16" i="80"/>
  <c r="Y36" i="80" s="1"/>
  <c r="AA16" i="189"/>
  <c r="AA16" i="186"/>
  <c r="AA36" i="186" s="1"/>
  <c r="AA16" i="187" s="1"/>
  <c r="AA16" i="157"/>
  <c r="AV16" i="166"/>
  <c r="AV36" i="166" s="1"/>
  <c r="AV16" i="164"/>
  <c r="AV36" i="164" s="1"/>
  <c r="AV16" i="145"/>
  <c r="AV36" i="145" s="1"/>
  <c r="AV16" i="80"/>
  <c r="AV36" i="80" s="1"/>
  <c r="AV16" i="126"/>
  <c r="AV36" i="126" s="1"/>
  <c r="AV15" i="144" s="1"/>
  <c r="AV16" i="163"/>
  <c r="AV36" i="163" s="1"/>
  <c r="AV15" i="165" s="1"/>
  <c r="Y16" i="189"/>
  <c r="Y16" i="186"/>
  <c r="Y36" i="186" s="1"/>
  <c r="Y16" i="187" s="1"/>
  <c r="Y16" i="157"/>
  <c r="AT16" i="163"/>
  <c r="AT36" i="163" s="1"/>
  <c r="AT15" i="165" s="1"/>
  <c r="AT16" i="166"/>
  <c r="AT36" i="166" s="1"/>
  <c r="AT16" i="145"/>
  <c r="AT36" i="145" s="1"/>
  <c r="AT16" i="126"/>
  <c r="AT36" i="126" s="1"/>
  <c r="AT15" i="144" s="1"/>
  <c r="AT16" i="164"/>
  <c r="AT36" i="164" s="1"/>
  <c r="AT16" i="80"/>
  <c r="AT36" i="80" s="1"/>
  <c r="I16" i="166"/>
  <c r="I36" i="166" s="1"/>
  <c r="I16" i="164"/>
  <c r="I36" i="164" s="1"/>
  <c r="I16" i="163"/>
  <c r="I36" i="163" s="1"/>
  <c r="I15" i="165" s="1"/>
  <c r="I16" i="145"/>
  <c r="I36" i="145" s="1"/>
  <c r="I16" i="126"/>
  <c r="I36" i="126" s="1"/>
  <c r="I15" i="144" s="1"/>
  <c r="I16" i="80"/>
  <c r="I36" i="80" s="1"/>
  <c r="O16" i="166"/>
  <c r="O36" i="166" s="1"/>
  <c r="O16" i="163"/>
  <c r="O36" i="163" s="1"/>
  <c r="O15" i="165" s="1"/>
  <c r="O16" i="80"/>
  <c r="O36" i="80" s="1"/>
  <c r="O16" i="145"/>
  <c r="O36" i="145" s="1"/>
  <c r="O16" i="164"/>
  <c r="O36" i="164" s="1"/>
  <c r="O16" i="126"/>
  <c r="O36" i="126" s="1"/>
  <c r="O15" i="144" s="1"/>
  <c r="Z14" i="188"/>
  <c r="Z34" i="157"/>
  <c r="D20" i="188"/>
  <c r="D40" i="157"/>
  <c r="E22" i="188"/>
  <c r="E42" i="157"/>
  <c r="Y22" i="188"/>
  <c r="Y42" i="157"/>
  <c r="L14" i="188"/>
  <c r="L34" i="157"/>
  <c r="D11" i="188"/>
  <c r="D31" i="157"/>
  <c r="K31" i="157"/>
  <c r="K11" i="188"/>
  <c r="T20" i="188"/>
  <c r="T40" i="157"/>
  <c r="H14" i="188"/>
  <c r="H34" i="157"/>
  <c r="H20" i="188"/>
  <c r="H40" i="157"/>
  <c r="S22" i="188"/>
  <c r="S42" i="157"/>
  <c r="AA31" i="157"/>
  <c r="AA11" i="188"/>
  <c r="I11" i="188"/>
  <c r="I31" i="157"/>
  <c r="I22" i="188"/>
  <c r="I42" i="157"/>
  <c r="Q40" i="157"/>
  <c r="Q20" i="188"/>
  <c r="V42" i="157"/>
  <c r="V22" i="188"/>
  <c r="W14" i="188"/>
  <c r="W34" i="157"/>
  <c r="D14" i="188"/>
  <c r="D34" i="157"/>
  <c r="Z42" i="157"/>
  <c r="Z22" i="188"/>
  <c r="T11" i="188"/>
  <c r="T31" i="157"/>
  <c r="C14" i="188"/>
  <c r="C34" i="157"/>
  <c r="AC11" i="188"/>
  <c r="AC31" i="157"/>
  <c r="Y34" i="157"/>
  <c r="Y14" i="188"/>
  <c r="M40" i="157"/>
  <c r="M20" i="188"/>
  <c r="S31" i="157"/>
  <c r="S11" i="188"/>
  <c r="Z11" i="188"/>
  <c r="Z31" i="157"/>
  <c r="T22" i="188"/>
  <c r="T42" i="157"/>
  <c r="H16" i="189"/>
  <c r="H16" i="186"/>
  <c r="H36" i="186" s="1"/>
  <c r="H16" i="187" s="1"/>
  <c r="AC16" i="166"/>
  <c r="AC36" i="166" s="1"/>
  <c r="H16" i="157"/>
  <c r="AC16" i="163"/>
  <c r="AC36" i="163" s="1"/>
  <c r="AC15" i="165" s="1"/>
  <c r="AC16" i="164"/>
  <c r="AC36" i="164" s="1"/>
  <c r="AC16" i="145"/>
  <c r="AC36" i="145" s="1"/>
  <c r="AC16" i="126"/>
  <c r="AC36" i="126" s="1"/>
  <c r="AC15" i="144" s="1"/>
  <c r="AC16" i="80"/>
  <c r="AC36" i="80" s="1"/>
  <c r="S16" i="189"/>
  <c r="S16" i="186"/>
  <c r="S36" i="186" s="1"/>
  <c r="S16" i="187" s="1"/>
  <c r="S16" i="157"/>
  <c r="AN16" i="166"/>
  <c r="AN36" i="166" s="1"/>
  <c r="AN16" i="164"/>
  <c r="AN36" i="164" s="1"/>
  <c r="AN16" i="163"/>
  <c r="AN36" i="163" s="1"/>
  <c r="AN15" i="165" s="1"/>
  <c r="AN16" i="145"/>
  <c r="AN36" i="145" s="1"/>
  <c r="AN16" i="126"/>
  <c r="AN36" i="126" s="1"/>
  <c r="AN15" i="144" s="1"/>
  <c r="AN16" i="80"/>
  <c r="AN36" i="80" s="1"/>
  <c r="Q16" i="166"/>
  <c r="Q36" i="166" s="1"/>
  <c r="Q16" i="163"/>
  <c r="Q36" i="163" s="1"/>
  <c r="Q15" i="165" s="1"/>
  <c r="Q16" i="164"/>
  <c r="Q36" i="164" s="1"/>
  <c r="Q16" i="145"/>
  <c r="Q36" i="145" s="1"/>
  <c r="Q16" i="126"/>
  <c r="Q36" i="126" s="1"/>
  <c r="Q15" i="144" s="1"/>
  <c r="Q16" i="80"/>
  <c r="Q36" i="80" s="1"/>
  <c r="W20" i="188"/>
  <c r="W40" i="157"/>
  <c r="D22" i="188"/>
  <c r="D42" i="157"/>
  <c r="AB11" i="188"/>
  <c r="AB31" i="157"/>
  <c r="U11" i="188"/>
  <c r="U31" i="157"/>
  <c r="S14" i="188"/>
  <c r="S34" i="157"/>
  <c r="S20" i="188"/>
  <c r="S40" i="157"/>
  <c r="O14" i="188"/>
  <c r="O34" i="157"/>
  <c r="H22" i="188"/>
  <c r="H42" i="157"/>
  <c r="K20" i="188"/>
  <c r="K40" i="157"/>
  <c r="R14" i="188"/>
  <c r="R34" i="157"/>
  <c r="C20" i="188"/>
  <c r="C40" i="157"/>
  <c r="O20" i="188"/>
  <c r="O40" i="157"/>
  <c r="AA22" i="188"/>
  <c r="AA42" i="157"/>
  <c r="AB16" i="189"/>
  <c r="AB16" i="186"/>
  <c r="AB36" i="186" s="1"/>
  <c r="AB16" i="187" s="1"/>
  <c r="AB16" i="157"/>
  <c r="AW16" i="166"/>
  <c r="AW36" i="166" s="1"/>
  <c r="AW16" i="163"/>
  <c r="AW36" i="163" s="1"/>
  <c r="AW15" i="165" s="1"/>
  <c r="AW16" i="164"/>
  <c r="AW36" i="164" s="1"/>
  <c r="AW16" i="145"/>
  <c r="AW36" i="145" s="1"/>
  <c r="AW16" i="126"/>
  <c r="AW36" i="126" s="1"/>
  <c r="AW15" i="144" s="1"/>
  <c r="AW16" i="80"/>
  <c r="AW36" i="80" s="1"/>
  <c r="R16" i="163"/>
  <c r="R36" i="163" s="1"/>
  <c r="R15" i="165" s="1"/>
  <c r="R16" i="166"/>
  <c r="R36" i="166" s="1"/>
  <c r="R16" i="164"/>
  <c r="R36" i="164" s="1"/>
  <c r="R16" i="145"/>
  <c r="R36" i="145" s="1"/>
  <c r="R16" i="126"/>
  <c r="R36" i="126" s="1"/>
  <c r="R15" i="144" s="1"/>
  <c r="R16" i="80"/>
  <c r="R36" i="80" s="1"/>
  <c r="W16" i="189"/>
  <c r="W16" i="186"/>
  <c r="W36" i="186" s="1"/>
  <c r="W16" i="187" s="1"/>
  <c r="W16" i="157"/>
  <c r="AR16" i="166"/>
  <c r="AR36" i="166" s="1"/>
  <c r="AR16" i="163"/>
  <c r="AR36" i="163" s="1"/>
  <c r="AR15" i="165" s="1"/>
  <c r="AR16" i="164"/>
  <c r="AR36" i="164" s="1"/>
  <c r="AR16" i="145"/>
  <c r="AR36" i="145" s="1"/>
  <c r="AR16" i="126"/>
  <c r="AR36" i="126" s="1"/>
  <c r="AR15" i="144" s="1"/>
  <c r="AR16" i="80"/>
  <c r="AR36" i="80" s="1"/>
  <c r="U16" i="189"/>
  <c r="U16" i="186"/>
  <c r="U36" i="186" s="1"/>
  <c r="U16" i="187" s="1"/>
  <c r="U16" i="157"/>
  <c r="AP16" i="166"/>
  <c r="AP36" i="166" s="1"/>
  <c r="AP16" i="163"/>
  <c r="AP36" i="163" s="1"/>
  <c r="AP15" i="165" s="1"/>
  <c r="AP16" i="164"/>
  <c r="AP36" i="164" s="1"/>
  <c r="AP16" i="145"/>
  <c r="AP36" i="145" s="1"/>
  <c r="AP16" i="126"/>
  <c r="AP36" i="126" s="1"/>
  <c r="AP15" i="144" s="1"/>
  <c r="AP16" i="80"/>
  <c r="AP36" i="80" s="1"/>
  <c r="W16" i="166"/>
  <c r="W36" i="166" s="1"/>
  <c r="W16" i="163"/>
  <c r="W36" i="163" s="1"/>
  <c r="W15" i="165" s="1"/>
  <c r="W16" i="80"/>
  <c r="W36" i="80" s="1"/>
  <c r="W16" i="164"/>
  <c r="W36" i="164" s="1"/>
  <c r="W16" i="145"/>
  <c r="W36" i="145" s="1"/>
  <c r="W16" i="126"/>
  <c r="W36" i="126" s="1"/>
  <c r="W15" i="144" s="1"/>
  <c r="E16" i="189"/>
  <c r="E16" i="186"/>
  <c r="E36" i="186" s="1"/>
  <c r="E16" i="187" s="1"/>
  <c r="E16" i="157"/>
  <c r="Z16" i="166"/>
  <c r="Z36" i="166" s="1"/>
  <c r="Z16" i="163"/>
  <c r="Z36" i="163" s="1"/>
  <c r="Z15" i="165" s="1"/>
  <c r="Z16" i="164"/>
  <c r="Z36" i="164" s="1"/>
  <c r="Z16" i="145"/>
  <c r="Z36" i="145" s="1"/>
  <c r="Z16" i="126"/>
  <c r="Z36" i="126" s="1"/>
  <c r="Z15" i="144" s="1"/>
  <c r="Z16" i="80"/>
  <c r="Z36" i="80" s="1"/>
  <c r="O16" i="189"/>
  <c r="O16" i="157"/>
  <c r="O16" i="186"/>
  <c r="O36" i="186" s="1"/>
  <c r="O16" i="187" s="1"/>
  <c r="AJ16" i="166"/>
  <c r="AJ36" i="166" s="1"/>
  <c r="AJ16" i="164"/>
  <c r="AJ36" i="164" s="1"/>
  <c r="AJ16" i="163"/>
  <c r="AJ36" i="163" s="1"/>
  <c r="AJ15" i="165" s="1"/>
  <c r="AJ16" i="126"/>
  <c r="AJ36" i="126" s="1"/>
  <c r="AJ15" i="144" s="1"/>
  <c r="AJ16" i="145"/>
  <c r="AJ36" i="145" s="1"/>
  <c r="AJ16" i="80"/>
  <c r="AJ36" i="80" s="1"/>
  <c r="P16" i="166"/>
  <c r="P36" i="166" s="1"/>
  <c r="P16" i="164"/>
  <c r="P36" i="164" s="1"/>
  <c r="P16" i="163"/>
  <c r="P36" i="163" s="1"/>
  <c r="P15" i="165" s="1"/>
  <c r="P16" i="145"/>
  <c r="P36" i="145" s="1"/>
  <c r="P16" i="80"/>
  <c r="P36" i="80" s="1"/>
  <c r="P16" i="126"/>
  <c r="P36" i="126" s="1"/>
  <c r="P15" i="144" s="1"/>
  <c r="AC40" i="157"/>
  <c r="AC20" i="188"/>
  <c r="AB22" i="188"/>
  <c r="AB42" i="157"/>
  <c r="M22" i="188"/>
  <c r="M42" i="157"/>
  <c r="AB20" i="188"/>
  <c r="AB40" i="157"/>
  <c r="I40" i="157"/>
  <c r="I20" i="188"/>
  <c r="AA14" i="188"/>
  <c r="AA34" i="157"/>
  <c r="Q34" i="157"/>
  <c r="Q14" i="188"/>
  <c r="Q11" i="188"/>
  <c r="Q31" i="157"/>
  <c r="H11" i="188"/>
  <c r="H31" i="157"/>
  <c r="V20" i="188"/>
  <c r="V40" i="157"/>
  <c r="V14" i="188"/>
  <c r="V34" i="157"/>
  <c r="E34" i="157"/>
  <c r="E14" i="188"/>
  <c r="W22" i="188"/>
  <c r="W42" i="157"/>
  <c r="E11" i="188"/>
  <c r="E31" i="157"/>
  <c r="L22" i="188"/>
  <c r="L42" i="157"/>
  <c r="AC22" i="188"/>
  <c r="AC42" i="157"/>
  <c r="K14" i="188"/>
  <c r="K34" i="157"/>
  <c r="L20" i="188"/>
  <c r="L40" i="157"/>
  <c r="K22" i="188"/>
  <c r="K42" i="157"/>
  <c r="V11" i="188"/>
  <c r="V31" i="157"/>
  <c r="C31" i="157"/>
  <c r="C11" i="188"/>
  <c r="L11" i="188"/>
  <c r="L31" i="157"/>
  <c r="Z20" i="188"/>
  <c r="Z40" i="157"/>
  <c r="T14" i="188"/>
  <c r="T34" i="157"/>
  <c r="Y11" i="188"/>
  <c r="Y31" i="157"/>
  <c r="I34" i="157"/>
  <c r="I14" i="188"/>
  <c r="U40" i="157"/>
  <c r="U20" i="188"/>
  <c r="E40" i="157"/>
  <c r="E20" i="188"/>
  <c r="B16" i="189"/>
  <c r="B16" i="186"/>
  <c r="B36" i="186" s="1"/>
  <c r="B16" i="187" s="1"/>
  <c r="B16" i="157"/>
  <c r="B16" i="188" s="1"/>
  <c r="P17" i="54"/>
  <c r="O17" i="54"/>
  <c r="X17" i="54"/>
  <c r="AT17" i="54"/>
  <c r="AX17" i="54"/>
  <c r="Q17" i="54"/>
  <c r="I17" i="54"/>
  <c r="AO17" i="54"/>
  <c r="AD17" i="54"/>
  <c r="AJ17" i="54"/>
  <c r="AW17" i="54"/>
  <c r="AU17" i="54"/>
  <c r="AF17" i="54"/>
  <c r="W17" i="54"/>
  <c r="G17" i="54"/>
  <c r="AL17" i="54"/>
  <c r="N17" i="54"/>
  <c r="AN17" i="54"/>
  <c r="AM17" i="54"/>
  <c r="AC17" i="54"/>
  <c r="AP17" i="54"/>
  <c r="AQ17" i="54"/>
  <c r="Z17" i="54"/>
  <c r="AH17" i="54"/>
  <c r="R17" i="54"/>
  <c r="AG17" i="54"/>
  <c r="AR17" i="54"/>
  <c r="J17" i="54"/>
  <c r="Y17" i="54"/>
  <c r="AV17" i="54"/>
  <c r="V17" i="189" l="1"/>
  <c r="V17" i="186"/>
  <c r="V37" i="186" s="1"/>
  <c r="V17" i="187" s="1"/>
  <c r="V17" i="157"/>
  <c r="AQ17" i="166"/>
  <c r="AQ37" i="166" s="1"/>
  <c r="AQ17" i="164"/>
  <c r="AQ37" i="164" s="1"/>
  <c r="AQ17" i="163"/>
  <c r="AQ37" i="163" s="1"/>
  <c r="AQ16" i="165" s="1"/>
  <c r="AQ17" i="145"/>
  <c r="AQ37" i="145" s="1"/>
  <c r="AQ17" i="126"/>
  <c r="AQ37" i="126" s="1"/>
  <c r="AQ16" i="144" s="1"/>
  <c r="AQ17" i="80"/>
  <c r="AQ37" i="80" s="1"/>
  <c r="O17" i="189"/>
  <c r="O17" i="186"/>
  <c r="O37" i="186" s="1"/>
  <c r="O17" i="187" s="1"/>
  <c r="O17" i="157"/>
  <c r="AJ17" i="163"/>
  <c r="AJ37" i="163" s="1"/>
  <c r="AJ16" i="165" s="1"/>
  <c r="AJ17" i="166"/>
  <c r="AJ37" i="166" s="1"/>
  <c r="AJ17" i="145"/>
  <c r="AJ37" i="145" s="1"/>
  <c r="AJ17" i="126"/>
  <c r="AJ37" i="126" s="1"/>
  <c r="AJ16" i="144" s="1"/>
  <c r="AJ17" i="164"/>
  <c r="AJ37" i="164" s="1"/>
  <c r="AJ17" i="80"/>
  <c r="AJ37" i="80" s="1"/>
  <c r="J17" i="166"/>
  <c r="J37" i="166" s="1"/>
  <c r="J17" i="163"/>
  <c r="J37" i="163" s="1"/>
  <c r="J16" i="165" s="1"/>
  <c r="J17" i="164"/>
  <c r="J37" i="164" s="1"/>
  <c r="J17" i="145"/>
  <c r="J37" i="145" s="1"/>
  <c r="J17" i="126"/>
  <c r="J37" i="126" s="1"/>
  <c r="J16" i="144" s="1"/>
  <c r="J17" i="80"/>
  <c r="J37" i="80" s="1"/>
  <c r="R17" i="166"/>
  <c r="R37" i="166" s="1"/>
  <c r="R17" i="163"/>
  <c r="R37" i="163" s="1"/>
  <c r="R16" i="165" s="1"/>
  <c r="R17" i="164"/>
  <c r="R37" i="164" s="1"/>
  <c r="R17" i="145"/>
  <c r="R37" i="145" s="1"/>
  <c r="R17" i="80"/>
  <c r="R37" i="80" s="1"/>
  <c r="R17" i="126"/>
  <c r="R37" i="126" s="1"/>
  <c r="R16" i="144" s="1"/>
  <c r="U17" i="189"/>
  <c r="U17" i="157"/>
  <c r="U17" i="186"/>
  <c r="U37" i="186" s="1"/>
  <c r="U17" i="187" s="1"/>
  <c r="AP17" i="166"/>
  <c r="AP37" i="166" s="1"/>
  <c r="AP17" i="163"/>
  <c r="AP37" i="163" s="1"/>
  <c r="AP16" i="165" s="1"/>
  <c r="AP17" i="164"/>
  <c r="AP37" i="164" s="1"/>
  <c r="AP17" i="145"/>
  <c r="AP37" i="145" s="1"/>
  <c r="AP17" i="80"/>
  <c r="AP37" i="80" s="1"/>
  <c r="AP17" i="126"/>
  <c r="AP37" i="126" s="1"/>
  <c r="AP16" i="144" s="1"/>
  <c r="N17" i="166"/>
  <c r="N37" i="166" s="1"/>
  <c r="N17" i="163"/>
  <c r="N37" i="163" s="1"/>
  <c r="N16" i="165" s="1"/>
  <c r="N17" i="145"/>
  <c r="N37" i="145" s="1"/>
  <c r="N17" i="126"/>
  <c r="N37" i="126" s="1"/>
  <c r="N16" i="144" s="1"/>
  <c r="N17" i="80"/>
  <c r="N37" i="80" s="1"/>
  <c r="N17" i="164"/>
  <c r="N37" i="164" s="1"/>
  <c r="K17" i="189"/>
  <c r="K17" i="157"/>
  <c r="AF17" i="166"/>
  <c r="AF37" i="166" s="1"/>
  <c r="K17" i="186"/>
  <c r="K37" i="186" s="1"/>
  <c r="K17" i="187" s="1"/>
  <c r="AF17" i="163"/>
  <c r="AF37" i="163" s="1"/>
  <c r="AF16" i="165" s="1"/>
  <c r="AF17" i="164"/>
  <c r="AF37" i="164" s="1"/>
  <c r="AF17" i="145"/>
  <c r="AF37" i="145" s="1"/>
  <c r="AF17" i="126"/>
  <c r="AF37" i="126" s="1"/>
  <c r="AF16" i="144" s="1"/>
  <c r="AF17" i="80"/>
  <c r="AF37" i="80" s="1"/>
  <c r="I17" i="189"/>
  <c r="I17" i="186"/>
  <c r="I37" i="186" s="1"/>
  <c r="I17" i="187" s="1"/>
  <c r="AD17" i="166"/>
  <c r="AD37" i="166" s="1"/>
  <c r="AD17" i="163"/>
  <c r="AD37" i="163" s="1"/>
  <c r="AD16" i="165" s="1"/>
  <c r="I17" i="157"/>
  <c r="AD17" i="164"/>
  <c r="AD37" i="164" s="1"/>
  <c r="AD17" i="145"/>
  <c r="AD37" i="145" s="1"/>
  <c r="AD17" i="126"/>
  <c r="AD37" i="126" s="1"/>
  <c r="AD16" i="144" s="1"/>
  <c r="AD17" i="80"/>
  <c r="AD37" i="80" s="1"/>
  <c r="AC17" i="189"/>
  <c r="AC17" i="186"/>
  <c r="AC37" i="186" s="1"/>
  <c r="AC17" i="187" s="1"/>
  <c r="AC17" i="157"/>
  <c r="AX17" i="166"/>
  <c r="AX37" i="166" s="1"/>
  <c r="AX17" i="163"/>
  <c r="AX37" i="163" s="1"/>
  <c r="AX16" i="165" s="1"/>
  <c r="AX17" i="164"/>
  <c r="AX37" i="164" s="1"/>
  <c r="AX17" i="145"/>
  <c r="AX37" i="145" s="1"/>
  <c r="AX17" i="80"/>
  <c r="AX37" i="80" s="1"/>
  <c r="AX17" i="126"/>
  <c r="AX37" i="126" s="1"/>
  <c r="AX16" i="144" s="1"/>
  <c r="P17" i="166"/>
  <c r="P37" i="166" s="1"/>
  <c r="P17" i="163"/>
  <c r="P37" i="163" s="1"/>
  <c r="P16" i="165" s="1"/>
  <c r="P17" i="164"/>
  <c r="P37" i="164" s="1"/>
  <c r="P17" i="145"/>
  <c r="P37" i="145" s="1"/>
  <c r="P17" i="126"/>
  <c r="P37" i="126" s="1"/>
  <c r="P16" i="144" s="1"/>
  <c r="P17" i="80"/>
  <c r="P37" i="80" s="1"/>
  <c r="E16" i="188"/>
  <c r="E36" i="157"/>
  <c r="AB16" i="188"/>
  <c r="AB36" i="157"/>
  <c r="H16" i="188"/>
  <c r="H36" i="157"/>
  <c r="M16" i="188"/>
  <c r="M36" i="157"/>
  <c r="AA17" i="189"/>
  <c r="AA17" i="186"/>
  <c r="AA37" i="186" s="1"/>
  <c r="AA17" i="187" s="1"/>
  <c r="AA17" i="157"/>
  <c r="AV17" i="163"/>
  <c r="AV37" i="163" s="1"/>
  <c r="AV16" i="165" s="1"/>
  <c r="AV17" i="166"/>
  <c r="AV37" i="166" s="1"/>
  <c r="AV17" i="164"/>
  <c r="AV37" i="164" s="1"/>
  <c r="AV17" i="145"/>
  <c r="AV37" i="145" s="1"/>
  <c r="AV17" i="126"/>
  <c r="AV37" i="126" s="1"/>
  <c r="AV16" i="144" s="1"/>
  <c r="AV17" i="80"/>
  <c r="AV37" i="80" s="1"/>
  <c r="L17" i="189"/>
  <c r="L17" i="186"/>
  <c r="L37" i="186" s="1"/>
  <c r="L17" i="187" s="1"/>
  <c r="L17" i="157"/>
  <c r="AG17" i="166"/>
  <c r="AG37" i="166" s="1"/>
  <c r="AG17" i="163"/>
  <c r="AG37" i="163" s="1"/>
  <c r="AG16" i="165" s="1"/>
  <c r="AG17" i="164"/>
  <c r="AG37" i="164" s="1"/>
  <c r="AG17" i="80"/>
  <c r="AG37" i="80" s="1"/>
  <c r="AG17" i="145"/>
  <c r="AG37" i="145" s="1"/>
  <c r="AG17" i="126"/>
  <c r="AG37" i="126" s="1"/>
  <c r="AG16" i="144" s="1"/>
  <c r="W17" i="166"/>
  <c r="W37" i="166" s="1"/>
  <c r="W17" i="164"/>
  <c r="W37" i="164" s="1"/>
  <c r="W17" i="145"/>
  <c r="W37" i="145" s="1"/>
  <c r="W17" i="126"/>
  <c r="W37" i="126" s="1"/>
  <c r="W16" i="144" s="1"/>
  <c r="W17" i="163"/>
  <c r="W37" i="163" s="1"/>
  <c r="W16" i="165" s="1"/>
  <c r="W17" i="80"/>
  <c r="W37" i="80" s="1"/>
  <c r="Q17" i="166"/>
  <c r="Q37" i="166" s="1"/>
  <c r="Q17" i="163"/>
  <c r="Q37" i="163" s="1"/>
  <c r="Q16" i="165" s="1"/>
  <c r="Q17" i="164"/>
  <c r="Q37" i="164" s="1"/>
  <c r="Q17" i="80"/>
  <c r="Q37" i="80" s="1"/>
  <c r="Q17" i="145"/>
  <c r="Q37" i="145" s="1"/>
  <c r="Q17" i="126"/>
  <c r="Q37" i="126" s="1"/>
  <c r="Q16" i="144" s="1"/>
  <c r="W17" i="189"/>
  <c r="W17" i="186"/>
  <c r="W37" i="186" s="1"/>
  <c r="W17" i="187" s="1"/>
  <c r="W17" i="157"/>
  <c r="AR17" i="166"/>
  <c r="AR37" i="166" s="1"/>
  <c r="AR17" i="163"/>
  <c r="AR37" i="163" s="1"/>
  <c r="AR16" i="165" s="1"/>
  <c r="AR17" i="164"/>
  <c r="AR37" i="164" s="1"/>
  <c r="AR17" i="145"/>
  <c r="AR37" i="145" s="1"/>
  <c r="AR17" i="126"/>
  <c r="AR37" i="126" s="1"/>
  <c r="AR16" i="144" s="1"/>
  <c r="AR17" i="80"/>
  <c r="AR37" i="80" s="1"/>
  <c r="M17" i="189"/>
  <c r="M17" i="186"/>
  <c r="M37" i="186" s="1"/>
  <c r="M17" i="187" s="1"/>
  <c r="M17" i="157"/>
  <c r="AH17" i="166"/>
  <c r="AH37" i="166" s="1"/>
  <c r="AH17" i="163"/>
  <c r="AH37" i="163" s="1"/>
  <c r="AH16" i="165" s="1"/>
  <c r="AH17" i="145"/>
  <c r="AH37" i="145" s="1"/>
  <c r="AH17" i="80"/>
  <c r="AH37" i="80" s="1"/>
  <c r="AH17" i="126"/>
  <c r="AH37" i="126" s="1"/>
  <c r="AH16" i="144" s="1"/>
  <c r="AH17" i="164"/>
  <c r="AH37" i="164" s="1"/>
  <c r="H17" i="189"/>
  <c r="H17" i="157"/>
  <c r="H17" i="186"/>
  <c r="H37" i="186" s="1"/>
  <c r="H17" i="187" s="1"/>
  <c r="AC17" i="166"/>
  <c r="AC37" i="166" s="1"/>
  <c r="AC17" i="163"/>
  <c r="AC37" i="163" s="1"/>
  <c r="AC16" i="165" s="1"/>
  <c r="AC17" i="164"/>
  <c r="AC37" i="164" s="1"/>
  <c r="AC17" i="80"/>
  <c r="AC37" i="80" s="1"/>
  <c r="AC17" i="145"/>
  <c r="AC37" i="145" s="1"/>
  <c r="AC17" i="126"/>
  <c r="AC37" i="126" s="1"/>
  <c r="AC16" i="144" s="1"/>
  <c r="Q17" i="189"/>
  <c r="Q17" i="186"/>
  <c r="Q37" i="186" s="1"/>
  <c r="Q17" i="187" s="1"/>
  <c r="AL17" i="166"/>
  <c r="AL37" i="166" s="1"/>
  <c r="Q17" i="157"/>
  <c r="AL17" i="163"/>
  <c r="AL37" i="163" s="1"/>
  <c r="AL16" i="165" s="1"/>
  <c r="AL17" i="164"/>
  <c r="AL37" i="164" s="1"/>
  <c r="AL17" i="126"/>
  <c r="AL37" i="126" s="1"/>
  <c r="AL16" i="144" s="1"/>
  <c r="AL17" i="145"/>
  <c r="AL37" i="145" s="1"/>
  <c r="AL17" i="80"/>
  <c r="AL37" i="80" s="1"/>
  <c r="Z17" i="189"/>
  <c r="Z17" i="186"/>
  <c r="Z37" i="186" s="1"/>
  <c r="Z17" i="187" s="1"/>
  <c r="Z17" i="157"/>
  <c r="AU17" i="166"/>
  <c r="AU37" i="166" s="1"/>
  <c r="AU17" i="164"/>
  <c r="AU37" i="164" s="1"/>
  <c r="AU17" i="145"/>
  <c r="AU37" i="145" s="1"/>
  <c r="AU17" i="163"/>
  <c r="AU37" i="163" s="1"/>
  <c r="AU16" i="165" s="1"/>
  <c r="AU17" i="126"/>
  <c r="AU37" i="126" s="1"/>
  <c r="AU16" i="144" s="1"/>
  <c r="AU17" i="80"/>
  <c r="AU37" i="80" s="1"/>
  <c r="T17" i="189"/>
  <c r="T17" i="186"/>
  <c r="T37" i="186" s="1"/>
  <c r="T17" i="187" s="1"/>
  <c r="T17" i="157"/>
  <c r="AO17" i="163"/>
  <c r="AO37" i="163" s="1"/>
  <c r="AO16" i="165" s="1"/>
  <c r="AO17" i="166"/>
  <c r="AO37" i="166" s="1"/>
  <c r="AO17" i="80"/>
  <c r="AO37" i="80" s="1"/>
  <c r="AO17" i="164"/>
  <c r="AO37" i="164" s="1"/>
  <c r="AO17" i="145"/>
  <c r="AO37" i="145" s="1"/>
  <c r="AO17" i="126"/>
  <c r="AO37" i="126" s="1"/>
  <c r="AO16" i="144" s="1"/>
  <c r="Y17" i="189"/>
  <c r="Y17" i="186"/>
  <c r="Y37" i="186" s="1"/>
  <c r="Y17" i="187" s="1"/>
  <c r="Y17" i="157"/>
  <c r="AT17" i="166"/>
  <c r="AT37" i="166" s="1"/>
  <c r="AT17" i="163"/>
  <c r="AT37" i="163" s="1"/>
  <c r="AT16" i="165" s="1"/>
  <c r="AT17" i="164"/>
  <c r="AT37" i="164" s="1"/>
  <c r="AT17" i="145"/>
  <c r="AT37" i="145" s="1"/>
  <c r="AT17" i="126"/>
  <c r="AT37" i="126" s="1"/>
  <c r="AT16" i="144" s="1"/>
  <c r="AT17" i="80"/>
  <c r="AT37" i="80" s="1"/>
  <c r="U16" i="188"/>
  <c r="U36" i="157"/>
  <c r="AA16" i="188"/>
  <c r="AA36" i="157"/>
  <c r="Z36" i="157"/>
  <c r="Z16" i="188"/>
  <c r="R36" i="157"/>
  <c r="R16" i="188"/>
  <c r="AC16" i="188"/>
  <c r="AC36" i="157"/>
  <c r="V36" i="157"/>
  <c r="V16" i="188"/>
  <c r="K16" i="188"/>
  <c r="K36" i="157"/>
  <c r="E17" i="189"/>
  <c r="E17" i="186"/>
  <c r="E37" i="186" s="1"/>
  <c r="E17" i="187" s="1"/>
  <c r="E17" i="157"/>
  <c r="Z17" i="163"/>
  <c r="Z37" i="163" s="1"/>
  <c r="Z16" i="165" s="1"/>
  <c r="Z17" i="166"/>
  <c r="Z37" i="166" s="1"/>
  <c r="Z17" i="164"/>
  <c r="Z37" i="164" s="1"/>
  <c r="Z17" i="145"/>
  <c r="Z37" i="145" s="1"/>
  <c r="Z17" i="126"/>
  <c r="Z37" i="126" s="1"/>
  <c r="Z16" i="144" s="1"/>
  <c r="Z17" i="80"/>
  <c r="Z37" i="80" s="1"/>
  <c r="R17" i="189"/>
  <c r="R17" i="186"/>
  <c r="R37" i="186" s="1"/>
  <c r="R17" i="187" s="1"/>
  <c r="R17" i="157"/>
  <c r="AM17" i="166"/>
  <c r="AM37" i="166" s="1"/>
  <c r="AM17" i="164"/>
  <c r="AM37" i="164" s="1"/>
  <c r="AM17" i="145"/>
  <c r="AM37" i="145" s="1"/>
  <c r="AM17" i="126"/>
  <c r="AM37" i="126" s="1"/>
  <c r="AM16" i="144" s="1"/>
  <c r="AM17" i="163"/>
  <c r="AM37" i="163" s="1"/>
  <c r="AM16" i="165" s="1"/>
  <c r="AM17" i="80"/>
  <c r="AM37" i="80" s="1"/>
  <c r="G17" i="166"/>
  <c r="G37" i="166" s="1"/>
  <c r="G17" i="164"/>
  <c r="G37" i="164" s="1"/>
  <c r="G17" i="145"/>
  <c r="G37" i="145" s="1"/>
  <c r="G17" i="126"/>
  <c r="G37" i="126" s="1"/>
  <c r="G16" i="144" s="1"/>
  <c r="G17" i="163"/>
  <c r="G37" i="163" s="1"/>
  <c r="G16" i="165" s="1"/>
  <c r="G17" i="80"/>
  <c r="G37" i="80" s="1"/>
  <c r="AB17" i="189"/>
  <c r="AB17" i="186"/>
  <c r="AB37" i="186" s="1"/>
  <c r="AB17" i="187" s="1"/>
  <c r="AB17" i="157"/>
  <c r="AW17" i="166"/>
  <c r="AW37" i="166" s="1"/>
  <c r="AW17" i="163"/>
  <c r="AW37" i="163" s="1"/>
  <c r="AW16" i="165" s="1"/>
  <c r="AW17" i="164"/>
  <c r="AW37" i="164" s="1"/>
  <c r="AW17" i="80"/>
  <c r="AW37" i="80" s="1"/>
  <c r="AW17" i="145"/>
  <c r="AW37" i="145" s="1"/>
  <c r="AW17" i="126"/>
  <c r="AW37" i="126" s="1"/>
  <c r="AW16" i="144" s="1"/>
  <c r="I17" i="166"/>
  <c r="I37" i="166" s="1"/>
  <c r="I17" i="163"/>
  <c r="I37" i="163" s="1"/>
  <c r="I16" i="165" s="1"/>
  <c r="I17" i="80"/>
  <c r="I37" i="80" s="1"/>
  <c r="I17" i="164"/>
  <c r="I37" i="164" s="1"/>
  <c r="I17" i="126"/>
  <c r="I37" i="126" s="1"/>
  <c r="I16" i="144" s="1"/>
  <c r="I17" i="145"/>
  <c r="I37" i="145" s="1"/>
  <c r="C17" i="189"/>
  <c r="C17" i="186"/>
  <c r="C37" i="186" s="1"/>
  <c r="C17" i="187" s="1"/>
  <c r="C17" i="157"/>
  <c r="X17" i="166"/>
  <c r="X37" i="166" s="1"/>
  <c r="X17" i="163"/>
  <c r="X37" i="163" s="1"/>
  <c r="X16" i="165" s="1"/>
  <c r="X17" i="145"/>
  <c r="X37" i="145" s="1"/>
  <c r="X17" i="126"/>
  <c r="X37" i="126" s="1"/>
  <c r="X16" i="144" s="1"/>
  <c r="X17" i="80"/>
  <c r="X37" i="80" s="1"/>
  <c r="X17" i="164"/>
  <c r="X37" i="164" s="1"/>
  <c r="I16" i="188"/>
  <c r="I36" i="157"/>
  <c r="T16" i="188"/>
  <c r="T36" i="157"/>
  <c r="D17" i="189"/>
  <c r="D17" i="186"/>
  <c r="D37" i="186" s="1"/>
  <c r="D17" i="187" s="1"/>
  <c r="D17" i="157"/>
  <c r="Y17" i="166"/>
  <c r="Y37" i="166" s="1"/>
  <c r="Y17" i="163"/>
  <c r="Y37" i="163" s="1"/>
  <c r="Y16" i="165" s="1"/>
  <c r="Y17" i="80"/>
  <c r="Y37" i="80" s="1"/>
  <c r="Y17" i="164"/>
  <c r="Y37" i="164" s="1"/>
  <c r="Y17" i="145"/>
  <c r="Y37" i="145" s="1"/>
  <c r="Y17" i="126"/>
  <c r="Y37" i="126" s="1"/>
  <c r="Y16" i="144" s="1"/>
  <c r="S17" i="189"/>
  <c r="S17" i="186"/>
  <c r="S37" i="186" s="1"/>
  <c r="S17" i="187" s="1"/>
  <c r="S17" i="157"/>
  <c r="AN17" i="166"/>
  <c r="AN37" i="166" s="1"/>
  <c r="AN17" i="163"/>
  <c r="AN37" i="163" s="1"/>
  <c r="AN16" i="165" s="1"/>
  <c r="AN17" i="145"/>
  <c r="AN37" i="145" s="1"/>
  <c r="AN17" i="164"/>
  <c r="AN37" i="164" s="1"/>
  <c r="AN17" i="126"/>
  <c r="AN37" i="126" s="1"/>
  <c r="AN16" i="144" s="1"/>
  <c r="AN17" i="80"/>
  <c r="AN37" i="80" s="1"/>
  <c r="O17" i="166"/>
  <c r="O37" i="166" s="1"/>
  <c r="O17" i="164"/>
  <c r="O37" i="164" s="1"/>
  <c r="O17" i="145"/>
  <c r="O37" i="145" s="1"/>
  <c r="O17" i="163"/>
  <c r="O37" i="163" s="1"/>
  <c r="O16" i="165" s="1"/>
  <c r="O17" i="126"/>
  <c r="O37" i="126" s="1"/>
  <c r="O16" i="144" s="1"/>
  <c r="O17" i="80"/>
  <c r="O37" i="80" s="1"/>
  <c r="O16" i="188"/>
  <c r="O36" i="157"/>
  <c r="W16" i="188"/>
  <c r="W36" i="157"/>
  <c r="S16" i="188"/>
  <c r="S36" i="157"/>
  <c r="Y16" i="188"/>
  <c r="Y36" i="157"/>
  <c r="D16" i="188"/>
  <c r="D36" i="157"/>
  <c r="L16" i="188"/>
  <c r="L36" i="157"/>
  <c r="C16" i="188"/>
  <c r="C36" i="157"/>
  <c r="Q16" i="188"/>
  <c r="Q36" i="157"/>
  <c r="B17" i="189"/>
  <c r="B17" i="186"/>
  <c r="B37" i="186" s="1"/>
  <c r="B17" i="187" s="1"/>
  <c r="B17" i="157"/>
  <c r="B17" i="188" s="1"/>
  <c r="H8" i="180"/>
  <c r="H8" i="100"/>
  <c r="B8" i="100"/>
  <c r="B8" i="180"/>
  <c r="L8" i="180"/>
  <c r="L8" i="100"/>
  <c r="F8" i="180"/>
  <c r="F8" i="100"/>
  <c r="K8" i="180"/>
  <c r="K8" i="100"/>
  <c r="E8" i="180"/>
  <c r="E8" i="100"/>
  <c r="J8" i="180"/>
  <c r="J8" i="100"/>
  <c r="C8" i="180"/>
  <c r="C8" i="100"/>
  <c r="C7" i="181"/>
  <c r="C27" i="181" s="1"/>
  <c r="B7" i="181"/>
  <c r="B27" i="181" s="1"/>
  <c r="G7" i="181"/>
  <c r="G27" i="181" s="1"/>
  <c r="D7" i="181"/>
  <c r="D27" i="181" s="1"/>
  <c r="G7" i="185"/>
  <c r="G7" i="184"/>
  <c r="G27" i="184" s="1"/>
  <c r="G7" i="183"/>
  <c r="G27" i="183" s="1"/>
  <c r="G7" i="182"/>
  <c r="G27" i="182" s="1"/>
  <c r="B7" i="185"/>
  <c r="B7" i="184"/>
  <c r="B27" i="184" s="1"/>
  <c r="B7" i="183"/>
  <c r="B27" i="183" s="1"/>
  <c r="B7" i="182"/>
  <c r="B27" i="182" s="1"/>
  <c r="D7" i="185"/>
  <c r="D7" i="184"/>
  <c r="D27" i="184" s="1"/>
  <c r="D7" i="183"/>
  <c r="D27" i="183" s="1"/>
  <c r="D7" i="182"/>
  <c r="D27" i="182" s="1"/>
  <c r="C7" i="185"/>
  <c r="C7" i="184"/>
  <c r="C27" i="184" s="1"/>
  <c r="C7" i="183"/>
  <c r="C27" i="183" s="1"/>
  <c r="C7" i="182"/>
  <c r="C27" i="182" s="1"/>
  <c r="S37" i="157" l="1"/>
  <c r="S17" i="188"/>
  <c r="C37" i="157"/>
  <c r="C17" i="188"/>
  <c r="E17" i="188"/>
  <c r="E37" i="157"/>
  <c r="H17" i="188"/>
  <c r="H37" i="157"/>
  <c r="U17" i="188"/>
  <c r="U37" i="157"/>
  <c r="AB17" i="188"/>
  <c r="AB37" i="157"/>
  <c r="T17" i="188"/>
  <c r="T37" i="157"/>
  <c r="M17" i="188"/>
  <c r="M37" i="157"/>
  <c r="AA37" i="157"/>
  <c r="AA17" i="188"/>
  <c r="I17" i="188"/>
  <c r="I37" i="157"/>
  <c r="V17" i="188"/>
  <c r="V37" i="157"/>
  <c r="D17" i="188"/>
  <c r="D37" i="157"/>
  <c r="R37" i="157"/>
  <c r="R17" i="188"/>
  <c r="AC17" i="188"/>
  <c r="AC37" i="157"/>
  <c r="Y17" i="188"/>
  <c r="Y37" i="157"/>
  <c r="Z17" i="188"/>
  <c r="Z37" i="157"/>
  <c r="Q17" i="188"/>
  <c r="Q37" i="157"/>
  <c r="W37" i="157"/>
  <c r="W17" i="188"/>
  <c r="L17" i="188"/>
  <c r="L37" i="157"/>
  <c r="K37" i="157"/>
  <c r="K17" i="188"/>
  <c r="O37" i="157"/>
  <c r="O17" i="188"/>
  <c r="E8" i="177"/>
  <c r="E29" i="100"/>
  <c r="K29" i="100"/>
  <c r="K8" i="177"/>
  <c r="F8" i="177"/>
  <c r="F29" i="100"/>
  <c r="F8" i="179"/>
  <c r="F8" i="178"/>
  <c r="J8" i="177"/>
  <c r="J29" i="100"/>
  <c r="B8" i="177"/>
  <c r="B29" i="100"/>
  <c r="H29" i="100"/>
  <c r="H8" i="177"/>
  <c r="H8" i="178"/>
  <c r="H8" i="179"/>
  <c r="C29" i="100"/>
  <c r="C8" i="177"/>
  <c r="L8" i="177"/>
  <c r="L29" i="100"/>
  <c r="B8" i="179"/>
  <c r="B8" i="178"/>
  <c r="G8" i="179"/>
  <c r="G8" i="178"/>
  <c r="C8" i="178"/>
  <c r="C8" i="179"/>
  <c r="E8" i="179"/>
  <c r="E8" i="178"/>
  <c r="L8" i="179"/>
  <c r="L8" i="178"/>
  <c r="I8" i="179"/>
  <c r="I8" i="178"/>
  <c r="D8" i="179"/>
  <c r="D8" i="178"/>
  <c r="K8" i="179"/>
  <c r="K8" i="178"/>
  <c r="J8" i="179"/>
  <c r="J8" i="178"/>
  <c r="B4" i="152" l="1"/>
  <c r="B4" i="156" s="1"/>
  <c r="B24" i="156" s="1"/>
  <c r="B5" i="152"/>
  <c r="B5" i="156" s="1"/>
  <c r="B25" i="156" s="1"/>
  <c r="B25" i="152" l="1"/>
  <c r="B24" i="152"/>
  <c r="B7" i="152"/>
  <c r="B7" i="156" l="1"/>
  <c r="B27" i="156" s="1"/>
  <c r="B27" i="152"/>
  <c r="C20" i="180" l="1"/>
  <c r="C20" i="100"/>
  <c r="K20" i="180"/>
  <c r="K20" i="100"/>
  <c r="E11" i="180"/>
  <c r="E11" i="100"/>
  <c r="B14" i="100"/>
  <c r="B14" i="180"/>
  <c r="C14" i="180"/>
  <c r="C14" i="100"/>
  <c r="C11" i="180"/>
  <c r="C11" i="100"/>
  <c r="K14" i="180"/>
  <c r="K14" i="100"/>
  <c r="K9" i="180"/>
  <c r="K9" i="100"/>
  <c r="B11" i="180"/>
  <c r="B11" i="100"/>
  <c r="B9" i="180"/>
  <c r="B9" i="100"/>
  <c r="C9" i="180"/>
  <c r="C9" i="100"/>
  <c r="K11" i="180"/>
  <c r="K11" i="100"/>
  <c r="B20" i="180"/>
  <c r="B20" i="100"/>
  <c r="C10" i="181"/>
  <c r="C30" i="181" s="1"/>
  <c r="C13" i="181"/>
  <c r="C33" i="181" s="1"/>
  <c r="C19" i="181"/>
  <c r="C39" i="181" s="1"/>
  <c r="D10" i="181"/>
  <c r="D30" i="181" s="1"/>
  <c r="D13" i="181"/>
  <c r="D33" i="181" s="1"/>
  <c r="D19" i="181"/>
  <c r="D39" i="181" s="1"/>
  <c r="C8" i="181"/>
  <c r="C28" i="181" s="1"/>
  <c r="D8" i="181"/>
  <c r="D28" i="181" s="1"/>
  <c r="G8" i="181"/>
  <c r="G28" i="181" s="1"/>
  <c r="G10" i="181"/>
  <c r="G30" i="181" s="1"/>
  <c r="G13" i="181"/>
  <c r="G33" i="181" s="1"/>
  <c r="G19" i="181"/>
  <c r="G39" i="181" s="1"/>
  <c r="B8" i="181"/>
  <c r="B28" i="181" s="1"/>
  <c r="B10" i="181"/>
  <c r="B30" i="181" s="1"/>
  <c r="B13" i="181"/>
  <c r="B33" i="181" s="1"/>
  <c r="B19" i="181"/>
  <c r="B39" i="181" s="1"/>
  <c r="D13" i="185"/>
  <c r="D13" i="184"/>
  <c r="D33" i="184" s="1"/>
  <c r="D13" i="183"/>
  <c r="D33" i="183" s="1"/>
  <c r="D13" i="182"/>
  <c r="D33" i="182" s="1"/>
  <c r="G19" i="185"/>
  <c r="G19" i="184"/>
  <c r="G39" i="184" s="1"/>
  <c r="G19" i="183"/>
  <c r="G39" i="183" s="1"/>
  <c r="G19" i="182"/>
  <c r="G39" i="182" s="1"/>
  <c r="C8" i="185"/>
  <c r="C8" i="184"/>
  <c r="C28" i="184" s="1"/>
  <c r="C8" i="183"/>
  <c r="C28" i="183" s="1"/>
  <c r="C8" i="182"/>
  <c r="C28" i="182" s="1"/>
  <c r="D10" i="185"/>
  <c r="D10" i="184"/>
  <c r="D30" i="184" s="1"/>
  <c r="D10" i="183"/>
  <c r="D30" i="183" s="1"/>
  <c r="D10" i="182"/>
  <c r="D30" i="182" s="1"/>
  <c r="D8" i="185"/>
  <c r="D8" i="184"/>
  <c r="D28" i="184" s="1"/>
  <c r="D8" i="183"/>
  <c r="D28" i="183" s="1"/>
  <c r="D8" i="182"/>
  <c r="D28" i="182" s="1"/>
  <c r="G10" i="185"/>
  <c r="G10" i="184"/>
  <c r="G30" i="184" s="1"/>
  <c r="G10" i="183"/>
  <c r="G30" i="183" s="1"/>
  <c r="G10" i="182"/>
  <c r="G30" i="182" s="1"/>
  <c r="B13" i="185"/>
  <c r="B13" i="184"/>
  <c r="B33" i="184" s="1"/>
  <c r="B13" i="183"/>
  <c r="B33" i="183" s="1"/>
  <c r="B13" i="182"/>
  <c r="B33" i="182" s="1"/>
  <c r="C19" i="185"/>
  <c r="C19" i="184"/>
  <c r="C39" i="184" s="1"/>
  <c r="C19" i="183"/>
  <c r="C39" i="183" s="1"/>
  <c r="C19" i="182"/>
  <c r="C39" i="182" s="1"/>
  <c r="B8" i="185"/>
  <c r="B8" i="184"/>
  <c r="B28" i="184" s="1"/>
  <c r="B8" i="183"/>
  <c r="B28" i="183" s="1"/>
  <c r="B8" i="182"/>
  <c r="B28" i="182" s="1"/>
  <c r="C10" i="185"/>
  <c r="C10" i="184"/>
  <c r="C30" i="184" s="1"/>
  <c r="C10" i="183"/>
  <c r="C30" i="183" s="1"/>
  <c r="C10" i="182"/>
  <c r="C30" i="182" s="1"/>
  <c r="G13" i="185"/>
  <c r="G13" i="184"/>
  <c r="G33" i="184" s="1"/>
  <c r="G13" i="183"/>
  <c r="G33" i="183" s="1"/>
  <c r="G13" i="182"/>
  <c r="G33" i="182" s="1"/>
  <c r="B19" i="185"/>
  <c r="B19" i="184"/>
  <c r="B39" i="184" s="1"/>
  <c r="B19" i="183"/>
  <c r="B39" i="183" s="1"/>
  <c r="B19" i="182"/>
  <c r="B39" i="182" s="1"/>
  <c r="G8" i="185"/>
  <c r="G8" i="184"/>
  <c r="G28" i="184" s="1"/>
  <c r="G8" i="183"/>
  <c r="G28" i="183" s="1"/>
  <c r="G8" i="182"/>
  <c r="G28" i="182" s="1"/>
  <c r="B10" i="185"/>
  <c r="B10" i="184"/>
  <c r="B30" i="184" s="1"/>
  <c r="B10" i="183"/>
  <c r="B30" i="183" s="1"/>
  <c r="B10" i="182"/>
  <c r="B30" i="182" s="1"/>
  <c r="C13" i="185"/>
  <c r="C13" i="184"/>
  <c r="C33" i="184" s="1"/>
  <c r="C13" i="183"/>
  <c r="C33" i="183" s="1"/>
  <c r="C13" i="182"/>
  <c r="C33" i="182" s="1"/>
  <c r="D19" i="185"/>
  <c r="D19" i="184"/>
  <c r="D39" i="184" s="1"/>
  <c r="D19" i="183"/>
  <c r="D39" i="183" s="1"/>
  <c r="D19" i="182"/>
  <c r="D39" i="182" s="1"/>
  <c r="B8" i="152"/>
  <c r="B13" i="152"/>
  <c r="B10" i="152"/>
  <c r="B7" i="154"/>
  <c r="B7" i="153"/>
  <c r="B27" i="153" s="1"/>
  <c r="B7" i="155" s="1"/>
  <c r="B5" i="154"/>
  <c r="B5" i="153"/>
  <c r="B25" i="153" s="1"/>
  <c r="B5" i="155" s="1"/>
  <c r="B4" i="154"/>
  <c r="B4" i="153"/>
  <c r="B24" i="153" s="1"/>
  <c r="B4" i="155" s="1"/>
  <c r="J20" i="100" l="1"/>
  <c r="J20" i="179" s="1"/>
  <c r="J20" i="180"/>
  <c r="F9" i="180"/>
  <c r="F9" i="100"/>
  <c r="L11" i="100"/>
  <c r="L11" i="180"/>
  <c r="E9" i="100"/>
  <c r="E9" i="180"/>
  <c r="F14" i="180"/>
  <c r="F14" i="100"/>
  <c r="B12" i="180"/>
  <c r="B12" i="100"/>
  <c r="K21" i="180"/>
  <c r="K21" i="100"/>
  <c r="B15" i="180"/>
  <c r="B15" i="100"/>
  <c r="K15" i="180"/>
  <c r="K15" i="100"/>
  <c r="E12" i="180"/>
  <c r="E12" i="100"/>
  <c r="B30" i="100"/>
  <c r="B9" i="177"/>
  <c r="K35" i="100"/>
  <c r="K14" i="177"/>
  <c r="B14" i="177"/>
  <c r="B35" i="100"/>
  <c r="E32" i="100"/>
  <c r="E11" i="177"/>
  <c r="C23" i="180"/>
  <c r="C23" i="100"/>
  <c r="B23" i="180"/>
  <c r="B23" i="100"/>
  <c r="C12" i="180"/>
  <c r="C12" i="100"/>
  <c r="K23" i="180"/>
  <c r="K23" i="100"/>
  <c r="C21" i="180"/>
  <c r="C21" i="100"/>
  <c r="B20" i="177"/>
  <c r="B41" i="100"/>
  <c r="B11" i="177"/>
  <c r="B32" i="100"/>
  <c r="C11" i="177"/>
  <c r="C32" i="100"/>
  <c r="K41" i="100"/>
  <c r="K20" i="177"/>
  <c r="L20" i="180"/>
  <c r="L20" i="100"/>
  <c r="H14" i="180"/>
  <c r="H14" i="100"/>
  <c r="F20" i="100"/>
  <c r="F20" i="180"/>
  <c r="B21" i="180"/>
  <c r="B21" i="100"/>
  <c r="C15" i="180"/>
  <c r="C15" i="100"/>
  <c r="L14" i="180"/>
  <c r="L14" i="100"/>
  <c r="L14" i="179" s="1"/>
  <c r="K32" i="100"/>
  <c r="K11" i="177"/>
  <c r="C35" i="100"/>
  <c r="C14" i="177"/>
  <c r="C41" i="100"/>
  <c r="C20" i="177"/>
  <c r="H11" i="180"/>
  <c r="H11" i="100"/>
  <c r="J14" i="180"/>
  <c r="J14" i="100"/>
  <c r="J14" i="178" s="1"/>
  <c r="J11" i="180"/>
  <c r="J11" i="100"/>
  <c r="J11" i="179" s="1"/>
  <c r="H9" i="180"/>
  <c r="H9" i="100"/>
  <c r="L9" i="180"/>
  <c r="L9" i="100"/>
  <c r="E14" i="180"/>
  <c r="E14" i="100"/>
  <c r="F11" i="180"/>
  <c r="F11" i="100"/>
  <c r="K12" i="100"/>
  <c r="K12" i="180"/>
  <c r="E20" i="180"/>
  <c r="E20" i="100"/>
  <c r="J9" i="180"/>
  <c r="J9" i="100"/>
  <c r="J9" i="178" s="1"/>
  <c r="H20" i="180"/>
  <c r="H20" i="100"/>
  <c r="C9" i="177"/>
  <c r="C30" i="100"/>
  <c r="K30" i="100"/>
  <c r="K9" i="177"/>
  <c r="B20" i="181"/>
  <c r="B40" i="181" s="1"/>
  <c r="B22" i="181"/>
  <c r="B42" i="181" s="1"/>
  <c r="C14" i="179"/>
  <c r="C14" i="178"/>
  <c r="C14" i="181"/>
  <c r="C34" i="181" s="1"/>
  <c r="G11" i="181"/>
  <c r="G31" i="181" s="1"/>
  <c r="C11" i="181"/>
  <c r="C31" i="181" s="1"/>
  <c r="G20" i="181"/>
  <c r="G40" i="181" s="1"/>
  <c r="G14" i="181"/>
  <c r="G34" i="181" s="1"/>
  <c r="D14" i="181"/>
  <c r="D34" i="181" s="1"/>
  <c r="D11" i="181"/>
  <c r="D31" i="181" s="1"/>
  <c r="B20" i="179"/>
  <c r="B20" i="178"/>
  <c r="B11" i="179"/>
  <c r="B11" i="178"/>
  <c r="G22" i="181"/>
  <c r="G42" i="181" s="1"/>
  <c r="D20" i="181"/>
  <c r="D40" i="181" s="1"/>
  <c r="B14" i="181"/>
  <c r="B34" i="181" s="1"/>
  <c r="C20" i="181"/>
  <c r="C40" i="181" s="1"/>
  <c r="C20" i="179"/>
  <c r="C20" i="178"/>
  <c r="C11" i="179"/>
  <c r="C11" i="178"/>
  <c r="C9" i="179"/>
  <c r="C9" i="178"/>
  <c r="B11" i="181"/>
  <c r="B31" i="181" s="1"/>
  <c r="C22" i="181"/>
  <c r="C42" i="181" s="1"/>
  <c r="D22" i="181"/>
  <c r="D42" i="181" s="1"/>
  <c r="B14" i="179"/>
  <c r="B14" i="178"/>
  <c r="B9" i="179"/>
  <c r="B9" i="178"/>
  <c r="D11" i="179"/>
  <c r="D11" i="178"/>
  <c r="B20" i="185"/>
  <c r="B20" i="184"/>
  <c r="B40" i="184" s="1"/>
  <c r="B20" i="183"/>
  <c r="B40" i="183" s="1"/>
  <c r="B20" i="182"/>
  <c r="B40" i="182" s="1"/>
  <c r="C11" i="185"/>
  <c r="C11" i="184"/>
  <c r="C31" i="184" s="1"/>
  <c r="C11" i="183"/>
  <c r="C31" i="183" s="1"/>
  <c r="C11" i="182"/>
  <c r="C31" i="182" s="1"/>
  <c r="G20" i="185"/>
  <c r="G20" i="184"/>
  <c r="G40" i="184" s="1"/>
  <c r="G20" i="183"/>
  <c r="G40" i="183" s="1"/>
  <c r="G20" i="182"/>
  <c r="G40" i="182" s="1"/>
  <c r="B11" i="185"/>
  <c r="B11" i="184"/>
  <c r="B31" i="184" s="1"/>
  <c r="B11" i="183"/>
  <c r="B31" i="183" s="1"/>
  <c r="B11" i="182"/>
  <c r="B31" i="182" s="1"/>
  <c r="C14" i="185"/>
  <c r="C14" i="184"/>
  <c r="C34" i="184" s="1"/>
  <c r="C14" i="183"/>
  <c r="C34" i="183" s="1"/>
  <c r="C14" i="182"/>
  <c r="C34" i="182" s="1"/>
  <c r="B14" i="185"/>
  <c r="B14" i="184"/>
  <c r="B34" i="184" s="1"/>
  <c r="B14" i="183"/>
  <c r="B34" i="183" s="1"/>
  <c r="B14" i="182"/>
  <c r="B34" i="182" s="1"/>
  <c r="D22" i="185"/>
  <c r="D22" i="184"/>
  <c r="D42" i="184" s="1"/>
  <c r="D22" i="183"/>
  <c r="D42" i="183" s="1"/>
  <c r="D22" i="182"/>
  <c r="D42" i="182" s="1"/>
  <c r="C20" i="185"/>
  <c r="C20" i="184"/>
  <c r="C40" i="184" s="1"/>
  <c r="C20" i="183"/>
  <c r="C40" i="183" s="1"/>
  <c r="C20" i="182"/>
  <c r="C40" i="182" s="1"/>
  <c r="G22" i="185"/>
  <c r="G22" i="184"/>
  <c r="G42" i="184" s="1"/>
  <c r="G22" i="183"/>
  <c r="G42" i="183" s="1"/>
  <c r="G22" i="182"/>
  <c r="G42" i="182" s="1"/>
  <c r="G14" i="185"/>
  <c r="G14" i="184"/>
  <c r="G34" i="184" s="1"/>
  <c r="G14" i="183"/>
  <c r="G34" i="183" s="1"/>
  <c r="G14" i="182"/>
  <c r="G34" i="182" s="1"/>
  <c r="D14" i="185"/>
  <c r="D14" i="184"/>
  <c r="D34" i="184" s="1"/>
  <c r="D14" i="183"/>
  <c r="D34" i="183" s="1"/>
  <c r="D14" i="182"/>
  <c r="D34" i="182" s="1"/>
  <c r="C22" i="185"/>
  <c r="C22" i="184"/>
  <c r="C42" i="184" s="1"/>
  <c r="C22" i="183"/>
  <c r="C42" i="183" s="1"/>
  <c r="C22" i="182"/>
  <c r="C42" i="182" s="1"/>
  <c r="D20" i="185"/>
  <c r="D20" i="184"/>
  <c r="D40" i="184" s="1"/>
  <c r="D20" i="183"/>
  <c r="D40" i="183" s="1"/>
  <c r="D20" i="182"/>
  <c r="D40" i="182" s="1"/>
  <c r="G11" i="185"/>
  <c r="G11" i="184"/>
  <c r="G31" i="184" s="1"/>
  <c r="G11" i="183"/>
  <c r="G31" i="183" s="1"/>
  <c r="G11" i="182"/>
  <c r="G31" i="182" s="1"/>
  <c r="B22" i="185"/>
  <c r="B22" i="184"/>
  <c r="B42" i="184" s="1"/>
  <c r="B22" i="183"/>
  <c r="B42" i="183" s="1"/>
  <c r="B22" i="182"/>
  <c r="B42" i="182" s="1"/>
  <c r="D11" i="185"/>
  <c r="D11" i="184"/>
  <c r="D31" i="184" s="1"/>
  <c r="D11" i="183"/>
  <c r="D31" i="183" s="1"/>
  <c r="D11" i="182"/>
  <c r="D31" i="182" s="1"/>
  <c r="B14" i="152"/>
  <c r="B30" i="152"/>
  <c r="B10" i="156"/>
  <c r="B30" i="156" s="1"/>
  <c r="B13" i="156"/>
  <c r="B33" i="156" s="1"/>
  <c r="B33" i="152"/>
  <c r="B28" i="152"/>
  <c r="B8" i="156"/>
  <c r="B28" i="156" s="1"/>
  <c r="B11" i="152"/>
  <c r="B22" i="152"/>
  <c r="B13" i="154"/>
  <c r="B13" i="153"/>
  <c r="B33" i="153" s="1"/>
  <c r="B13" i="155" s="1"/>
  <c r="B10" i="154"/>
  <c r="B10" i="153"/>
  <c r="B30" i="153" s="1"/>
  <c r="B10" i="155" s="1"/>
  <c r="B8" i="154"/>
  <c r="B8" i="153"/>
  <c r="B28" i="153" s="1"/>
  <c r="B8" i="155" s="1"/>
  <c r="J14" i="179" l="1"/>
  <c r="J20" i="178"/>
  <c r="J11" i="178"/>
  <c r="J9" i="179"/>
  <c r="L14" i="178"/>
  <c r="L21" i="180"/>
  <c r="L21" i="100"/>
  <c r="J15" i="180"/>
  <c r="J15" i="100"/>
  <c r="J15" i="178" s="1"/>
  <c r="F12" i="180"/>
  <c r="F12" i="100"/>
  <c r="K17" i="180"/>
  <c r="K17" i="100"/>
  <c r="E21" i="180"/>
  <c r="E21" i="100"/>
  <c r="J12" i="180"/>
  <c r="J12" i="100"/>
  <c r="J12" i="179" s="1"/>
  <c r="F21" i="180"/>
  <c r="F21" i="100"/>
  <c r="H21" i="180"/>
  <c r="H21" i="100"/>
  <c r="F23" i="180"/>
  <c r="F23" i="100"/>
  <c r="H30" i="100"/>
  <c r="H9" i="177"/>
  <c r="H9" i="179"/>
  <c r="H9" i="178"/>
  <c r="L14" i="177"/>
  <c r="L35" i="100"/>
  <c r="C42" i="100"/>
  <c r="C21" i="177"/>
  <c r="C12" i="177"/>
  <c r="C33" i="100"/>
  <c r="E12" i="177"/>
  <c r="E33" i="100"/>
  <c r="B36" i="100"/>
  <c r="B15" i="177"/>
  <c r="E9" i="177"/>
  <c r="E30" i="100"/>
  <c r="L12" i="180"/>
  <c r="L12" i="100"/>
  <c r="J23" i="180"/>
  <c r="J23" i="100"/>
  <c r="J23" i="179" s="1"/>
  <c r="L15" i="180"/>
  <c r="L15" i="100"/>
  <c r="L15" i="178" s="1"/>
  <c r="E15" i="100"/>
  <c r="E15" i="180"/>
  <c r="H12" i="180"/>
  <c r="H12" i="100"/>
  <c r="H20" i="177"/>
  <c r="H41" i="100"/>
  <c r="H20" i="178"/>
  <c r="H20" i="179"/>
  <c r="K12" i="177"/>
  <c r="K33" i="100"/>
  <c r="F11" i="177"/>
  <c r="F32" i="100"/>
  <c r="F11" i="179"/>
  <c r="F11" i="178"/>
  <c r="J32" i="100"/>
  <c r="J11" i="177"/>
  <c r="J14" i="177"/>
  <c r="J35" i="100"/>
  <c r="C36" i="100"/>
  <c r="C15" i="177"/>
  <c r="F20" i="177"/>
  <c r="F41" i="100"/>
  <c r="F20" i="179"/>
  <c r="F20" i="178"/>
  <c r="H14" i="177"/>
  <c r="H35" i="100"/>
  <c r="H14" i="178"/>
  <c r="H14" i="179"/>
  <c r="B44" i="100"/>
  <c r="B23" i="177"/>
  <c r="K15" i="177"/>
  <c r="K36" i="100"/>
  <c r="B12" i="177"/>
  <c r="B33" i="100"/>
  <c r="L11" i="177"/>
  <c r="L32" i="100"/>
  <c r="F30" i="100"/>
  <c r="F9" i="177"/>
  <c r="F9" i="178"/>
  <c r="F9" i="179"/>
  <c r="J21" i="180"/>
  <c r="J21" i="100"/>
  <c r="J21" i="179" s="1"/>
  <c r="L23" i="100"/>
  <c r="L23" i="180"/>
  <c r="C17" i="180"/>
  <c r="C17" i="100"/>
  <c r="H23" i="180"/>
  <c r="H23" i="100"/>
  <c r="B17" i="180"/>
  <c r="B17" i="100"/>
  <c r="H15" i="180"/>
  <c r="H15" i="100"/>
  <c r="E23" i="180"/>
  <c r="E23" i="100"/>
  <c r="J30" i="100"/>
  <c r="J9" i="177"/>
  <c r="E20" i="177"/>
  <c r="E41" i="100"/>
  <c r="E14" i="177"/>
  <c r="E35" i="100"/>
  <c r="L9" i="177"/>
  <c r="L30" i="100"/>
  <c r="L41" i="100"/>
  <c r="L20" i="177"/>
  <c r="K23" i="177"/>
  <c r="K44" i="100"/>
  <c r="C23" i="177"/>
  <c r="C44" i="100"/>
  <c r="F14" i="177"/>
  <c r="F35" i="100"/>
  <c r="F14" i="179"/>
  <c r="F14" i="178"/>
  <c r="F15" i="180"/>
  <c r="F15" i="100"/>
  <c r="H11" i="177"/>
  <c r="H32" i="100"/>
  <c r="H11" i="178"/>
  <c r="H11" i="179"/>
  <c r="B42" i="100"/>
  <c r="B21" i="177"/>
  <c r="K21" i="177"/>
  <c r="K42" i="100"/>
  <c r="J20" i="177"/>
  <c r="J41" i="100"/>
  <c r="D16" i="181"/>
  <c r="D36" i="181" s="1"/>
  <c r="C16" i="181"/>
  <c r="C36" i="181" s="1"/>
  <c r="C15" i="179"/>
  <c r="C15" i="178"/>
  <c r="K9" i="179"/>
  <c r="K9" i="178"/>
  <c r="K11" i="179"/>
  <c r="K11" i="178"/>
  <c r="C21" i="179"/>
  <c r="C21" i="178"/>
  <c r="C23" i="179"/>
  <c r="C23" i="178"/>
  <c r="L20" i="179"/>
  <c r="L20" i="178"/>
  <c r="B23" i="179"/>
  <c r="B23" i="178"/>
  <c r="G9" i="179"/>
  <c r="G9" i="178"/>
  <c r="D20" i="179"/>
  <c r="D20" i="178"/>
  <c r="D9" i="179"/>
  <c r="D9" i="178"/>
  <c r="B15" i="179"/>
  <c r="B15" i="178"/>
  <c r="B12" i="179"/>
  <c r="B12" i="178"/>
  <c r="I20" i="179"/>
  <c r="I20" i="178"/>
  <c r="E14" i="179"/>
  <c r="E14" i="178"/>
  <c r="B16" i="181"/>
  <c r="B36" i="181" s="1"/>
  <c r="D14" i="179"/>
  <c r="D14" i="178"/>
  <c r="I11" i="179"/>
  <c r="I11" i="178"/>
  <c r="L9" i="179"/>
  <c r="L9" i="178"/>
  <c r="E20" i="179"/>
  <c r="E20" i="178"/>
  <c r="I9" i="179"/>
  <c r="I9" i="178"/>
  <c r="K14" i="179"/>
  <c r="K14" i="178"/>
  <c r="E9" i="179"/>
  <c r="E9" i="178"/>
  <c r="G16" i="181"/>
  <c r="G36" i="181" s="1"/>
  <c r="C12" i="179"/>
  <c r="C12" i="178"/>
  <c r="B21" i="179"/>
  <c r="B21" i="178"/>
  <c r="I14" i="179"/>
  <c r="I14" i="178"/>
  <c r="K20" i="179"/>
  <c r="K20" i="178"/>
  <c r="D12" i="179"/>
  <c r="D12" i="178"/>
  <c r="E11" i="179"/>
  <c r="E11" i="178"/>
  <c r="G14" i="179"/>
  <c r="G14" i="178"/>
  <c r="G20" i="179"/>
  <c r="G20" i="178"/>
  <c r="L11" i="179"/>
  <c r="L11" i="178"/>
  <c r="G11" i="179"/>
  <c r="G11" i="178"/>
  <c r="G16" i="185"/>
  <c r="G16" i="184"/>
  <c r="G36" i="184" s="1"/>
  <c r="G16" i="183"/>
  <c r="G36" i="183" s="1"/>
  <c r="G16" i="182"/>
  <c r="G36" i="182" s="1"/>
  <c r="C16" i="185"/>
  <c r="C16" i="184"/>
  <c r="C36" i="184" s="1"/>
  <c r="C16" i="183"/>
  <c r="C36" i="183" s="1"/>
  <c r="C16" i="182"/>
  <c r="C36" i="182" s="1"/>
  <c r="D16" i="185"/>
  <c r="D16" i="184"/>
  <c r="D36" i="184" s="1"/>
  <c r="D16" i="183"/>
  <c r="D36" i="183" s="1"/>
  <c r="D16" i="182"/>
  <c r="D36" i="182" s="1"/>
  <c r="B16" i="185"/>
  <c r="B16" i="184"/>
  <c r="B36" i="184" s="1"/>
  <c r="B16" i="183"/>
  <c r="B36" i="183" s="1"/>
  <c r="B16" i="182"/>
  <c r="B36" i="182" s="1"/>
  <c r="B16" i="152"/>
  <c r="B22" i="156"/>
  <c r="B42" i="156" s="1"/>
  <c r="B42" i="152"/>
  <c r="B34" i="152"/>
  <c r="B14" i="156"/>
  <c r="B34" i="156" s="1"/>
  <c r="B11" i="156"/>
  <c r="B31" i="156" s="1"/>
  <c r="B31" i="152"/>
  <c r="B14" i="154"/>
  <c r="B14" i="153"/>
  <c r="B34" i="153" s="1"/>
  <c r="B14" i="155" s="1"/>
  <c r="B22" i="154"/>
  <c r="B22" i="153"/>
  <c r="B42" i="153" s="1"/>
  <c r="B22" i="155" s="1"/>
  <c r="B11" i="154"/>
  <c r="B11" i="153"/>
  <c r="B31" i="153" s="1"/>
  <c r="B11" i="155" s="1"/>
  <c r="A18" i="180"/>
  <c r="A17" i="180"/>
  <c r="A15" i="180"/>
  <c r="A14" i="180"/>
  <c r="A18" i="179"/>
  <c r="A17" i="179"/>
  <c r="A15" i="179"/>
  <c r="A14" i="179"/>
  <c r="A18" i="178"/>
  <c r="A17" i="178"/>
  <c r="A15" i="178"/>
  <c r="A14" i="178"/>
  <c r="A18" i="177"/>
  <c r="A17" i="177"/>
  <c r="A15" i="177"/>
  <c r="A14" i="177"/>
  <c r="J12" i="178" l="1"/>
  <c r="J23" i="178"/>
  <c r="L15" i="179"/>
  <c r="J15" i="179"/>
  <c r="J21" i="178"/>
  <c r="F17" i="180"/>
  <c r="F17" i="100"/>
  <c r="J17" i="180"/>
  <c r="J17" i="100"/>
  <c r="J17" i="179" s="1"/>
  <c r="K18" i="100"/>
  <c r="K18" i="180"/>
  <c r="H17" i="100"/>
  <c r="H17" i="180"/>
  <c r="C18" i="180"/>
  <c r="C18" i="100"/>
  <c r="F36" i="100"/>
  <c r="F15" i="177"/>
  <c r="F15" i="179"/>
  <c r="F15" i="178"/>
  <c r="H15" i="177"/>
  <c r="H36" i="100"/>
  <c r="H15" i="179"/>
  <c r="H15" i="178"/>
  <c r="L33" i="100"/>
  <c r="L12" i="177"/>
  <c r="E21" i="177"/>
  <c r="E42" i="100"/>
  <c r="F12" i="177"/>
  <c r="F33" i="100"/>
  <c r="F12" i="179"/>
  <c r="F12" i="178"/>
  <c r="B17" i="177"/>
  <c r="B38" i="100"/>
  <c r="L23" i="177"/>
  <c r="L44" i="100"/>
  <c r="J42" i="100"/>
  <c r="J21" i="177"/>
  <c r="E15" i="177"/>
  <c r="E36" i="100"/>
  <c r="L15" i="177"/>
  <c r="L36" i="100"/>
  <c r="H21" i="177"/>
  <c r="H42" i="100"/>
  <c r="H21" i="178"/>
  <c r="H21" i="179"/>
  <c r="J36" i="100"/>
  <c r="J15" i="177"/>
  <c r="L21" i="177"/>
  <c r="L42" i="100"/>
  <c r="E17" i="180"/>
  <c r="E17" i="100"/>
  <c r="H23" i="177"/>
  <c r="H44" i="100"/>
  <c r="H23" i="178"/>
  <c r="H23" i="179"/>
  <c r="J23" i="177"/>
  <c r="J44" i="100"/>
  <c r="F44" i="100"/>
  <c r="F23" i="177"/>
  <c r="F23" i="179"/>
  <c r="F23" i="178"/>
  <c r="F42" i="100"/>
  <c r="F21" i="177"/>
  <c r="F21" i="179"/>
  <c r="F21" i="178"/>
  <c r="L17" i="180"/>
  <c r="L17" i="100"/>
  <c r="L17" i="178" s="1"/>
  <c r="B18" i="180"/>
  <c r="B18" i="100"/>
  <c r="E44" i="100"/>
  <c r="E23" i="177"/>
  <c r="C17" i="177"/>
  <c r="C38" i="100"/>
  <c r="H33" i="100"/>
  <c r="H12" i="177"/>
  <c r="H12" i="178"/>
  <c r="H12" i="179"/>
  <c r="J12" i="177"/>
  <c r="J33" i="100"/>
  <c r="K17" i="177"/>
  <c r="K38" i="100"/>
  <c r="C17" i="181"/>
  <c r="C37" i="181" s="1"/>
  <c r="L23" i="179"/>
  <c r="L23" i="178"/>
  <c r="G21" i="179"/>
  <c r="G21" i="178"/>
  <c r="E15" i="179"/>
  <c r="E15" i="178"/>
  <c r="K23" i="179"/>
  <c r="K23" i="178"/>
  <c r="L12" i="179"/>
  <c r="L12" i="178"/>
  <c r="I21" i="179"/>
  <c r="I21" i="178"/>
  <c r="K15" i="179"/>
  <c r="K15" i="178"/>
  <c r="D17" i="181"/>
  <c r="D37" i="181" s="1"/>
  <c r="G17" i="181"/>
  <c r="G37" i="181" s="1"/>
  <c r="G12" i="179"/>
  <c r="G12" i="178"/>
  <c r="B17" i="179"/>
  <c r="B17" i="178"/>
  <c r="E23" i="179"/>
  <c r="E23" i="178"/>
  <c r="K12" i="179"/>
  <c r="K12" i="178"/>
  <c r="D23" i="179"/>
  <c r="D23" i="178"/>
  <c r="I23" i="179"/>
  <c r="I23" i="178"/>
  <c r="E21" i="179"/>
  <c r="E21" i="178"/>
  <c r="B17" i="181"/>
  <c r="B37" i="181" s="1"/>
  <c r="D15" i="179"/>
  <c r="D15" i="178"/>
  <c r="G23" i="179"/>
  <c r="G23" i="178"/>
  <c r="C17" i="179"/>
  <c r="C17" i="178"/>
  <c r="E12" i="179"/>
  <c r="E12" i="178"/>
  <c r="D21" i="179"/>
  <c r="D21" i="178"/>
  <c r="L21" i="179"/>
  <c r="L21" i="178"/>
  <c r="I12" i="179"/>
  <c r="I12" i="178"/>
  <c r="G15" i="179"/>
  <c r="G15" i="178"/>
  <c r="I15" i="179"/>
  <c r="I15" i="178"/>
  <c r="K21" i="179"/>
  <c r="K21" i="178"/>
  <c r="B17" i="185"/>
  <c r="B17" i="184"/>
  <c r="B37" i="184" s="1"/>
  <c r="B17" i="183"/>
  <c r="B37" i="183" s="1"/>
  <c r="B17" i="182"/>
  <c r="B37" i="182" s="1"/>
  <c r="G17" i="185"/>
  <c r="G17" i="184"/>
  <c r="G37" i="184" s="1"/>
  <c r="G17" i="183"/>
  <c r="G37" i="183" s="1"/>
  <c r="G17" i="182"/>
  <c r="G37" i="182" s="1"/>
  <c r="C17" i="185"/>
  <c r="C17" i="184"/>
  <c r="C37" i="184" s="1"/>
  <c r="C17" i="183"/>
  <c r="C37" i="183" s="1"/>
  <c r="C17" i="182"/>
  <c r="C37" i="182" s="1"/>
  <c r="D17" i="185"/>
  <c r="D17" i="184"/>
  <c r="D37" i="184" s="1"/>
  <c r="D17" i="183"/>
  <c r="D37" i="183" s="1"/>
  <c r="D17" i="182"/>
  <c r="D37" i="182" s="1"/>
  <c r="B17" i="152"/>
  <c r="B19" i="152"/>
  <c r="B16" i="156"/>
  <c r="B36" i="156" s="1"/>
  <c r="B36" i="152"/>
  <c r="B16" i="154"/>
  <c r="B16" i="153"/>
  <c r="B36" i="153" s="1"/>
  <c r="B16" i="155" s="1"/>
  <c r="J17" i="178" l="1"/>
  <c r="L17" i="179"/>
  <c r="H18" i="180"/>
  <c r="H18" i="100"/>
  <c r="B18" i="177"/>
  <c r="B39" i="100"/>
  <c r="K18" i="177"/>
  <c r="K39" i="100"/>
  <c r="J38" i="100"/>
  <c r="J17" i="177"/>
  <c r="L18" i="180"/>
  <c r="L18" i="100"/>
  <c r="L18" i="178" s="1"/>
  <c r="E18" i="180"/>
  <c r="E18" i="100"/>
  <c r="F18" i="180"/>
  <c r="F18" i="100"/>
  <c r="J18" i="180"/>
  <c r="J18" i="100"/>
  <c r="J18" i="179" s="1"/>
  <c r="L17" i="177"/>
  <c r="L38" i="100"/>
  <c r="E38" i="100"/>
  <c r="E17" i="177"/>
  <c r="C18" i="177"/>
  <c r="C39" i="100"/>
  <c r="F38" i="100"/>
  <c r="F17" i="177"/>
  <c r="F17" i="178"/>
  <c r="F17" i="179"/>
  <c r="H17" i="177"/>
  <c r="H38" i="100"/>
  <c r="H17" i="178"/>
  <c r="H17" i="179"/>
  <c r="G17" i="179"/>
  <c r="G17" i="178"/>
  <c r="C18" i="179"/>
  <c r="C18" i="178"/>
  <c r="I17" i="179"/>
  <c r="I17" i="178"/>
  <c r="B18" i="179"/>
  <c r="B18" i="178"/>
  <c r="D17" i="179"/>
  <c r="D17" i="178"/>
  <c r="K17" i="179"/>
  <c r="K17" i="178"/>
  <c r="E17" i="179"/>
  <c r="E17" i="178"/>
  <c r="B20" i="152"/>
  <c r="B19" i="156"/>
  <c r="B39" i="156" s="1"/>
  <c r="B39" i="152"/>
  <c r="B17" i="156"/>
  <c r="B37" i="156" s="1"/>
  <c r="B37" i="152"/>
  <c r="B19" i="154"/>
  <c r="B19" i="153"/>
  <c r="B39" i="153" s="1"/>
  <c r="B19" i="155" s="1"/>
  <c r="B17" i="154"/>
  <c r="B17" i="153"/>
  <c r="B37" i="153" s="1"/>
  <c r="B17" i="155" s="1"/>
  <c r="J18" i="178" l="1"/>
  <c r="L18" i="179"/>
  <c r="J39" i="100"/>
  <c r="J18" i="177"/>
  <c r="F18" i="177"/>
  <c r="F39" i="100"/>
  <c r="F18" i="178"/>
  <c r="F18" i="179"/>
  <c r="E18" i="177"/>
  <c r="E39" i="100"/>
  <c r="H39" i="100"/>
  <c r="H18" i="177"/>
  <c r="H18" i="178"/>
  <c r="H18" i="179"/>
  <c r="L39" i="100"/>
  <c r="L18" i="177"/>
  <c r="E18" i="179"/>
  <c r="E18" i="178"/>
  <c r="D18" i="179"/>
  <c r="D18" i="178"/>
  <c r="I18" i="179"/>
  <c r="I18" i="178"/>
  <c r="K18" i="179"/>
  <c r="K18" i="178"/>
  <c r="G18" i="179"/>
  <c r="G18" i="178"/>
  <c r="B40" i="152"/>
  <c r="B20" i="156"/>
  <c r="B40" i="156" s="1"/>
  <c r="B20" i="154"/>
  <c r="B20" i="153"/>
  <c r="B40" i="153" s="1"/>
  <c r="B20" i="155" s="1"/>
  <c r="B24" i="157" l="1"/>
  <c r="B27" i="157"/>
  <c r="B25" i="157"/>
  <c r="B4" i="162" l="1"/>
  <c r="B24" i="162" s="1"/>
  <c r="C4" i="162"/>
  <c r="C24" i="162" s="1"/>
  <c r="D4" i="162"/>
  <c r="D24" i="162" s="1"/>
  <c r="E4" i="162"/>
  <c r="E24" i="162" s="1"/>
  <c r="B5" i="162"/>
  <c r="B25" i="162" s="1"/>
  <c r="C5" i="162"/>
  <c r="C25" i="162" s="1"/>
  <c r="D5" i="162"/>
  <c r="D25" i="162" s="1"/>
  <c r="E5" i="162"/>
  <c r="E25" i="162" s="1"/>
  <c r="B7" i="162"/>
  <c r="B27" i="162" s="1"/>
  <c r="E7" i="162"/>
  <c r="E27" i="162" s="1"/>
  <c r="E4" i="159"/>
  <c r="E5" i="159"/>
  <c r="E7" i="159"/>
  <c r="B4" i="159"/>
  <c r="C4" i="159"/>
  <c r="D4" i="159"/>
  <c r="B5" i="159"/>
  <c r="C5" i="159"/>
  <c r="D5" i="159"/>
  <c r="B7" i="159"/>
  <c r="B4" i="158"/>
  <c r="B24" i="158" s="1"/>
  <c r="B4" i="160" s="1"/>
  <c r="C4" i="158"/>
  <c r="C24" i="158" s="1"/>
  <c r="C4" i="160" s="1"/>
  <c r="D4" i="158"/>
  <c r="D24" i="158" s="1"/>
  <c r="D4" i="160" s="1"/>
  <c r="E4" i="158"/>
  <c r="E24" i="158" s="1"/>
  <c r="E4" i="160" s="1"/>
  <c r="B5" i="158"/>
  <c r="B25" i="158" s="1"/>
  <c r="B5" i="160" s="1"/>
  <c r="C5" i="158"/>
  <c r="C25" i="158" s="1"/>
  <c r="C5" i="160" s="1"/>
  <c r="D5" i="158"/>
  <c r="D25" i="158" s="1"/>
  <c r="D5" i="160" s="1"/>
  <c r="E5" i="158"/>
  <c r="E25" i="158" s="1"/>
  <c r="E5" i="160" s="1"/>
  <c r="B7" i="158"/>
  <c r="B27" i="158" s="1"/>
  <c r="B7" i="160" s="1"/>
  <c r="E7" i="158"/>
  <c r="E27" i="158" s="1"/>
  <c r="E7" i="160" s="1"/>
  <c r="B4" i="176"/>
  <c r="C4" i="176"/>
  <c r="D4" i="176"/>
  <c r="E4" i="176"/>
  <c r="F4" i="176"/>
  <c r="B5" i="176"/>
  <c r="C5" i="176"/>
  <c r="D5" i="176"/>
  <c r="E5" i="176"/>
  <c r="F5" i="176"/>
  <c r="B7" i="176"/>
  <c r="E7" i="176"/>
  <c r="B4" i="173"/>
  <c r="B18" i="173" s="1"/>
  <c r="C4" i="173"/>
  <c r="C18" i="173" s="1"/>
  <c r="D4" i="173"/>
  <c r="D18" i="173" s="1"/>
  <c r="D3" i="175" s="1"/>
  <c r="E4" i="173"/>
  <c r="E18" i="173" s="1"/>
  <c r="E3" i="175" s="1"/>
  <c r="F4" i="173"/>
  <c r="F18" i="173" s="1"/>
  <c r="F3" i="174" s="1"/>
  <c r="B5" i="173"/>
  <c r="B19" i="173" s="1"/>
  <c r="B4" i="175" s="1"/>
  <c r="C5" i="173"/>
  <c r="C19" i="173" s="1"/>
  <c r="D5" i="173"/>
  <c r="D19" i="173" s="1"/>
  <c r="D4" i="174" s="1"/>
  <c r="E5" i="173"/>
  <c r="E19" i="173" s="1"/>
  <c r="E4" i="174" s="1"/>
  <c r="F5" i="173"/>
  <c r="F19" i="173" s="1"/>
  <c r="F4" i="175" s="1"/>
  <c r="B7" i="173"/>
  <c r="B6" i="175" s="1"/>
  <c r="E7" i="173"/>
  <c r="E6" i="175" s="1"/>
  <c r="E3" i="174" l="1"/>
  <c r="B30" i="157"/>
  <c r="D4" i="175"/>
  <c r="B28" i="157"/>
  <c r="B33" i="157"/>
  <c r="F3" i="175"/>
  <c r="B4" i="174"/>
  <c r="D3" i="174"/>
  <c r="B21" i="173"/>
  <c r="B6" i="174" s="1"/>
  <c r="E4" i="175"/>
  <c r="B8" i="158"/>
  <c r="B28" i="158" s="1"/>
  <c r="B8" i="160" s="1"/>
  <c r="B8" i="159"/>
  <c r="B8" i="162"/>
  <c r="B28" i="162" s="1"/>
  <c r="B8" i="173"/>
  <c r="B8" i="176"/>
  <c r="B10" i="158"/>
  <c r="B30" i="158" s="1"/>
  <c r="B10" i="160" s="1"/>
  <c r="B10" i="159"/>
  <c r="B10" i="162"/>
  <c r="B30" i="162" s="1"/>
  <c r="B10" i="173"/>
  <c r="B10" i="176"/>
  <c r="B13" i="158"/>
  <c r="B33" i="158" s="1"/>
  <c r="B13" i="160" s="1"/>
  <c r="B13" i="162"/>
  <c r="B33" i="162" s="1"/>
  <c r="B13" i="159"/>
  <c r="C4" i="174"/>
  <c r="C4" i="175"/>
  <c r="C3" i="175"/>
  <c r="C3" i="174"/>
  <c r="B3" i="174"/>
  <c r="B3" i="175"/>
  <c r="F4" i="174"/>
  <c r="E21" i="173"/>
  <c r="E6" i="174" s="1"/>
  <c r="B31" i="157" l="1"/>
  <c r="B34" i="157"/>
  <c r="B42" i="157"/>
  <c r="B9" i="175"/>
  <c r="B24" i="173"/>
  <c r="B9" i="174" s="1"/>
  <c r="B11" i="159"/>
  <c r="B11" i="158"/>
  <c r="B31" i="158" s="1"/>
  <c r="B11" i="160" s="1"/>
  <c r="B11" i="162"/>
  <c r="B31" i="162" s="1"/>
  <c r="B11" i="176"/>
  <c r="B11" i="173"/>
  <c r="B14" i="158"/>
  <c r="B34" i="158" s="1"/>
  <c r="B14" i="160" s="1"/>
  <c r="B14" i="162"/>
  <c r="B34" i="162" s="1"/>
  <c r="B14" i="159"/>
  <c r="B22" i="173"/>
  <c r="B7" i="174" s="1"/>
  <c r="B7" i="175"/>
  <c r="B22" i="158"/>
  <c r="B42" i="158" s="1"/>
  <c r="B22" i="160" s="1"/>
  <c r="B22" i="159"/>
  <c r="B22" i="162"/>
  <c r="B42" i="162" s="1"/>
  <c r="B16" i="176"/>
  <c r="B16" i="173"/>
  <c r="B36" i="157" l="1"/>
  <c r="B16" i="158"/>
  <c r="B36" i="158" s="1"/>
  <c r="B16" i="160" s="1"/>
  <c r="B16" i="162"/>
  <c r="B36" i="162" s="1"/>
  <c r="B16" i="159"/>
  <c r="B10" i="175"/>
  <c r="B25" i="173"/>
  <c r="B10" i="174" s="1"/>
  <c r="B15" i="175"/>
  <c r="B30" i="173"/>
  <c r="B15" i="174" s="1"/>
  <c r="B39" i="157" l="1"/>
  <c r="B37" i="157"/>
  <c r="B19" i="158"/>
  <c r="B39" i="158" s="1"/>
  <c r="B19" i="160" s="1"/>
  <c r="B19" i="162"/>
  <c r="B39" i="162" s="1"/>
  <c r="B19" i="159"/>
  <c r="B13" i="176"/>
  <c r="B13" i="173"/>
  <c r="B17" i="158"/>
  <c r="B37" i="158" s="1"/>
  <c r="B17" i="160" s="1"/>
  <c r="B17" i="162"/>
  <c r="B37" i="162" s="1"/>
  <c r="B17" i="159"/>
  <c r="B40" i="157" l="1"/>
  <c r="B20" i="158"/>
  <c r="B40" i="158" s="1"/>
  <c r="B20" i="160" s="1"/>
  <c r="B20" i="159"/>
  <c r="B20" i="162"/>
  <c r="B40" i="162" s="1"/>
  <c r="B14" i="176"/>
  <c r="B14" i="173"/>
  <c r="F7" i="176"/>
  <c r="F7" i="173"/>
  <c r="D7" i="158"/>
  <c r="D27" i="158" s="1"/>
  <c r="D7" i="160" s="1"/>
  <c r="D7" i="162"/>
  <c r="D27" i="162" s="1"/>
  <c r="D7" i="159"/>
  <c r="D7" i="173"/>
  <c r="D7" i="176"/>
  <c r="C7" i="158"/>
  <c r="C27" i="158" s="1"/>
  <c r="C7" i="160" s="1"/>
  <c r="C7" i="162"/>
  <c r="C27" i="162" s="1"/>
  <c r="C7" i="159"/>
  <c r="C7" i="173"/>
  <c r="C7" i="176"/>
  <c r="B12" i="175"/>
  <c r="B27" i="173"/>
  <c r="B12" i="174" s="1"/>
  <c r="B13" i="175" l="1"/>
  <c r="B28" i="173"/>
  <c r="B13" i="174" s="1"/>
  <c r="E13" i="159"/>
  <c r="E13" i="158"/>
  <c r="E33" i="158" s="1"/>
  <c r="E13" i="160" s="1"/>
  <c r="E13" i="162"/>
  <c r="E33" i="162" s="1"/>
  <c r="F6" i="175"/>
  <c r="F21" i="173"/>
  <c r="F6" i="174" s="1"/>
  <c r="E8" i="158"/>
  <c r="E28" i="158" s="1"/>
  <c r="E8" i="160" s="1"/>
  <c r="E8" i="162"/>
  <c r="E28" i="162" s="1"/>
  <c r="E8" i="159"/>
  <c r="E8" i="176"/>
  <c r="E8" i="173"/>
  <c r="E10" i="159"/>
  <c r="E10" i="158"/>
  <c r="E30" i="158" s="1"/>
  <c r="E10" i="160" s="1"/>
  <c r="E10" i="162"/>
  <c r="E30" i="162" s="1"/>
  <c r="E10" i="173"/>
  <c r="E10" i="176"/>
  <c r="C21" i="173"/>
  <c r="C6" i="174" s="1"/>
  <c r="C6" i="175"/>
  <c r="D6" i="175"/>
  <c r="D21" i="173"/>
  <c r="D6" i="174" s="1"/>
  <c r="E22" i="173" l="1"/>
  <c r="E7" i="174" s="1"/>
  <c r="E7" i="175"/>
  <c r="E24" i="173"/>
  <c r="E9" i="174" s="1"/>
  <c r="E9" i="175"/>
  <c r="E22" i="159"/>
  <c r="E22" i="158"/>
  <c r="E42" i="158" s="1"/>
  <c r="E22" i="160" s="1"/>
  <c r="E22" i="162"/>
  <c r="E42" i="162" s="1"/>
  <c r="E16" i="173"/>
  <c r="E16" i="176"/>
  <c r="E14" i="159"/>
  <c r="E14" i="158"/>
  <c r="E34" i="158" s="1"/>
  <c r="E14" i="160" s="1"/>
  <c r="E14" i="162"/>
  <c r="E34" i="162" s="1"/>
  <c r="E11" i="159"/>
  <c r="E11" i="158"/>
  <c r="E31" i="158" s="1"/>
  <c r="E11" i="160" s="1"/>
  <c r="E11" i="162"/>
  <c r="E31" i="162" s="1"/>
  <c r="E11" i="176"/>
  <c r="E11" i="173"/>
  <c r="E16" i="158" l="1"/>
  <c r="E36" i="158" s="1"/>
  <c r="E16" i="160" s="1"/>
  <c r="E16" i="159"/>
  <c r="E16" i="162"/>
  <c r="E36" i="162" s="1"/>
  <c r="E25" i="173"/>
  <c r="E10" i="174" s="1"/>
  <c r="E10" i="175"/>
  <c r="E30" i="173"/>
  <c r="E15" i="174" s="1"/>
  <c r="E15" i="175"/>
  <c r="E19" i="158" l="1"/>
  <c r="E39" i="158" s="1"/>
  <c r="E19" i="160" s="1"/>
  <c r="E19" i="159"/>
  <c r="E19" i="162"/>
  <c r="E39" i="162" s="1"/>
  <c r="E13" i="176"/>
  <c r="E13" i="173"/>
  <c r="E17" i="158"/>
  <c r="E37" i="158" s="1"/>
  <c r="E17" i="160" s="1"/>
  <c r="E17" i="159"/>
  <c r="E17" i="162"/>
  <c r="E37" i="162" s="1"/>
  <c r="E27" i="173" l="1"/>
  <c r="E12" i="174" s="1"/>
  <c r="E12" i="175"/>
  <c r="E20" i="158"/>
  <c r="E40" i="158" s="1"/>
  <c r="E20" i="160" s="1"/>
  <c r="E20" i="162"/>
  <c r="E40" i="162" s="1"/>
  <c r="E20" i="159"/>
  <c r="E14" i="176"/>
  <c r="E14" i="173"/>
  <c r="E28" i="173" l="1"/>
  <c r="E13" i="174" s="1"/>
  <c r="E13" i="175"/>
  <c r="A25" i="173" l="1"/>
  <c r="A24" i="173"/>
  <c r="A23" i="173"/>
  <c r="A22" i="173"/>
  <c r="A21" i="173"/>
  <c r="A20" i="173"/>
  <c r="A40" i="166" l="1"/>
  <c r="A39" i="166"/>
  <c r="A37" i="166"/>
  <c r="A36" i="166"/>
  <c r="A34" i="166"/>
  <c r="A33" i="166"/>
  <c r="A20" i="166"/>
  <c r="A19" i="166"/>
  <c r="A17" i="166"/>
  <c r="A16" i="166"/>
  <c r="A14" i="166"/>
  <c r="A13" i="166"/>
  <c r="A19" i="165"/>
  <c r="A18" i="165"/>
  <c r="A16" i="165"/>
  <c r="A15" i="165"/>
  <c r="A13" i="165"/>
  <c r="A12" i="165"/>
  <c r="A40" i="164"/>
  <c r="A39" i="164"/>
  <c r="A37" i="164"/>
  <c r="A36" i="164"/>
  <c r="A34" i="164"/>
  <c r="A33" i="164"/>
  <c r="A20" i="164"/>
  <c r="A19" i="164"/>
  <c r="A17" i="164"/>
  <c r="A16" i="164"/>
  <c r="A14" i="164"/>
  <c r="A13" i="164"/>
  <c r="A40" i="163"/>
  <c r="A39" i="163"/>
  <c r="A37" i="163"/>
  <c r="A36" i="163"/>
  <c r="A34" i="163"/>
  <c r="A33" i="163"/>
  <c r="A20" i="163"/>
  <c r="A19" i="163"/>
  <c r="A17" i="163"/>
  <c r="A16" i="163"/>
  <c r="A14" i="163"/>
  <c r="A13" i="163"/>
  <c r="F10" i="173" l="1"/>
  <c r="F10" i="176"/>
  <c r="F8" i="173"/>
  <c r="F8" i="176"/>
  <c r="F22" i="173" l="1"/>
  <c r="F7" i="174" s="1"/>
  <c r="F7" i="175"/>
  <c r="F16" i="173"/>
  <c r="F16" i="176"/>
  <c r="F24" i="173"/>
  <c r="F9" i="174" s="1"/>
  <c r="F9" i="175"/>
  <c r="F11" i="176"/>
  <c r="F11" i="173"/>
  <c r="F30" i="173" l="1"/>
  <c r="F15" i="174" s="1"/>
  <c r="F15" i="175"/>
  <c r="F25" i="173"/>
  <c r="F10" i="174" s="1"/>
  <c r="F10" i="175"/>
  <c r="F13" i="176" l="1"/>
  <c r="F13" i="173"/>
  <c r="F27" i="173" l="1"/>
  <c r="F12" i="174" s="1"/>
  <c r="F12" i="175"/>
  <c r="F14" i="173"/>
  <c r="F14" i="176"/>
  <c r="F28" i="173" l="1"/>
  <c r="F13" i="174" s="1"/>
  <c r="F13" i="175"/>
  <c r="A40" i="162" l="1"/>
  <c r="A39" i="162"/>
  <c r="A37" i="162"/>
  <c r="A36" i="162"/>
  <c r="A34" i="162"/>
  <c r="A33" i="162"/>
  <c r="A20" i="162"/>
  <c r="A19" i="162"/>
  <c r="A17" i="162"/>
  <c r="A16" i="162"/>
  <c r="A14" i="162"/>
  <c r="A13" i="162"/>
  <c r="A20" i="160"/>
  <c r="A19" i="160"/>
  <c r="A17" i="160"/>
  <c r="A16" i="160"/>
  <c r="A14" i="160"/>
  <c r="A13" i="160"/>
  <c r="A20" i="159"/>
  <c r="A19" i="159"/>
  <c r="A17" i="159"/>
  <c r="A16" i="159"/>
  <c r="A14" i="159"/>
  <c r="A13" i="159"/>
  <c r="A40" i="158"/>
  <c r="A39" i="158"/>
  <c r="A37" i="158"/>
  <c r="A36" i="158"/>
  <c r="A34" i="158"/>
  <c r="A33" i="158"/>
  <c r="A20" i="158"/>
  <c r="A19" i="158"/>
  <c r="A17" i="158"/>
  <c r="A16" i="158"/>
  <c r="A14" i="158"/>
  <c r="A13" i="158"/>
  <c r="A40" i="157" l="1"/>
  <c r="A39" i="157"/>
  <c r="A37" i="157"/>
  <c r="A36" i="157"/>
  <c r="A34" i="157"/>
  <c r="A33" i="157"/>
  <c r="A20" i="157"/>
  <c r="A19" i="157"/>
  <c r="A17" i="157"/>
  <c r="A16" i="157"/>
  <c r="A14" i="157"/>
  <c r="A13" i="157"/>
  <c r="C4" i="141" l="1"/>
  <c r="C24" i="141" s="1"/>
  <c r="D4" i="141"/>
  <c r="D24" i="141" s="1"/>
  <c r="E4" i="141"/>
  <c r="E24" i="141" s="1"/>
  <c r="F4" i="141"/>
  <c r="F24" i="141" s="1"/>
  <c r="G4" i="141"/>
  <c r="G24" i="141" s="1"/>
  <c r="H4" i="141"/>
  <c r="H24" i="141" s="1"/>
  <c r="I4" i="141"/>
  <c r="I24" i="141" s="1"/>
  <c r="J4" i="141"/>
  <c r="J24" i="141" s="1"/>
  <c r="K4" i="141"/>
  <c r="K24" i="141" s="1"/>
  <c r="L4" i="141"/>
  <c r="L24" i="141" s="1"/>
  <c r="M4" i="141"/>
  <c r="M24" i="141" s="1"/>
  <c r="N4" i="141"/>
  <c r="N24" i="141" s="1"/>
  <c r="O4" i="141"/>
  <c r="O24" i="141" s="1"/>
  <c r="P4" i="141"/>
  <c r="P24" i="141" s="1"/>
  <c r="Q4" i="141"/>
  <c r="Q24" i="141" s="1"/>
  <c r="R4" i="141"/>
  <c r="R24" i="141" s="1"/>
  <c r="S4" i="141"/>
  <c r="S24" i="141" s="1"/>
  <c r="T4" i="141"/>
  <c r="T24" i="141" s="1"/>
  <c r="U4" i="141"/>
  <c r="U24" i="141" s="1"/>
  <c r="V4" i="141"/>
  <c r="V24" i="141" s="1"/>
  <c r="W4" i="141"/>
  <c r="W24" i="141" s="1"/>
  <c r="X4" i="141"/>
  <c r="X24" i="141" s="1"/>
  <c r="Y4" i="141"/>
  <c r="Y24" i="141" s="1"/>
  <c r="Z4" i="141"/>
  <c r="Z24" i="141" s="1"/>
  <c r="AA4" i="141"/>
  <c r="AA24" i="141" s="1"/>
  <c r="AB4" i="141"/>
  <c r="AB24" i="141" s="1"/>
  <c r="AC4" i="141"/>
  <c r="AC24" i="141" s="1"/>
  <c r="AD4" i="141"/>
  <c r="AD24" i="141" s="1"/>
  <c r="AE4" i="141"/>
  <c r="AE24" i="141" s="1"/>
  <c r="AF4" i="141"/>
  <c r="AF24" i="141" s="1"/>
  <c r="AG4" i="141"/>
  <c r="AG24" i="141" s="1"/>
  <c r="AH4" i="141"/>
  <c r="AH24" i="141" s="1"/>
  <c r="AI4" i="141"/>
  <c r="AI24" i="141" s="1"/>
  <c r="AJ4" i="141"/>
  <c r="AJ24" i="141" s="1"/>
  <c r="AK4" i="141"/>
  <c r="AK24" i="141" s="1"/>
  <c r="AL4" i="141"/>
  <c r="AL24" i="141" s="1"/>
  <c r="AM4" i="141"/>
  <c r="AM24" i="141" s="1"/>
  <c r="AN4" i="141"/>
  <c r="AN24" i="141" s="1"/>
  <c r="AO4" i="141"/>
  <c r="AO24" i="141" s="1"/>
  <c r="AP4" i="141"/>
  <c r="AP24" i="141" s="1"/>
  <c r="AQ4" i="141"/>
  <c r="AQ24" i="141" s="1"/>
  <c r="AR4" i="141"/>
  <c r="AR24" i="141" s="1"/>
  <c r="AS4" i="141"/>
  <c r="AS24" i="141" s="1"/>
  <c r="AT4" i="141"/>
  <c r="AT24" i="141" s="1"/>
  <c r="AU4" i="141"/>
  <c r="AU24" i="141" s="1"/>
  <c r="AV4" i="141"/>
  <c r="AV24" i="141" s="1"/>
  <c r="AW4" i="141"/>
  <c r="AW24" i="141" s="1"/>
  <c r="AX4" i="141"/>
  <c r="AX24" i="141" s="1"/>
  <c r="AY4" i="141"/>
  <c r="AY24" i="141" s="1"/>
  <c r="AZ4" i="141"/>
  <c r="AZ24" i="141" s="1"/>
  <c r="C5" i="141"/>
  <c r="C25" i="141" s="1"/>
  <c r="D5" i="141"/>
  <c r="D25" i="141" s="1"/>
  <c r="E5" i="141"/>
  <c r="E25" i="141" s="1"/>
  <c r="F5" i="141"/>
  <c r="F25" i="141" s="1"/>
  <c r="G5" i="141"/>
  <c r="G25" i="141" s="1"/>
  <c r="H5" i="141"/>
  <c r="H25" i="141" s="1"/>
  <c r="I5" i="141"/>
  <c r="I25" i="141" s="1"/>
  <c r="J5" i="141"/>
  <c r="J25" i="141" s="1"/>
  <c r="K5" i="141"/>
  <c r="K25" i="141" s="1"/>
  <c r="L5" i="141"/>
  <c r="L25" i="141" s="1"/>
  <c r="M5" i="141"/>
  <c r="M25" i="141" s="1"/>
  <c r="N5" i="141"/>
  <c r="N25" i="141" s="1"/>
  <c r="O5" i="141"/>
  <c r="O25" i="141" s="1"/>
  <c r="P5" i="141"/>
  <c r="P25" i="141" s="1"/>
  <c r="Q5" i="141"/>
  <c r="Q25" i="141" s="1"/>
  <c r="R5" i="141"/>
  <c r="R25" i="141" s="1"/>
  <c r="S5" i="141"/>
  <c r="S25" i="141" s="1"/>
  <c r="T5" i="141"/>
  <c r="T25" i="141" s="1"/>
  <c r="U5" i="141"/>
  <c r="U25" i="141" s="1"/>
  <c r="V5" i="141"/>
  <c r="V25" i="141" s="1"/>
  <c r="W5" i="141"/>
  <c r="W25" i="141" s="1"/>
  <c r="X5" i="141"/>
  <c r="X25" i="141" s="1"/>
  <c r="Y5" i="141"/>
  <c r="Y25" i="141" s="1"/>
  <c r="Z5" i="141"/>
  <c r="Z25" i="141" s="1"/>
  <c r="AA5" i="141"/>
  <c r="AA25" i="141" s="1"/>
  <c r="AB5" i="141"/>
  <c r="AB25" i="141" s="1"/>
  <c r="AC5" i="141"/>
  <c r="AC25" i="141" s="1"/>
  <c r="AD5" i="141"/>
  <c r="AD25" i="141" s="1"/>
  <c r="AE5" i="141"/>
  <c r="AE25" i="141" s="1"/>
  <c r="AF5" i="141"/>
  <c r="AF25" i="141" s="1"/>
  <c r="AG5" i="141"/>
  <c r="AG25" i="141" s="1"/>
  <c r="AH5" i="141"/>
  <c r="AH25" i="141" s="1"/>
  <c r="AI5" i="141"/>
  <c r="AI25" i="141" s="1"/>
  <c r="AJ5" i="141"/>
  <c r="AJ25" i="141" s="1"/>
  <c r="AK5" i="141"/>
  <c r="AK25" i="141" s="1"/>
  <c r="AL5" i="141"/>
  <c r="AL25" i="141" s="1"/>
  <c r="AM5" i="141"/>
  <c r="AM25" i="141" s="1"/>
  <c r="AN5" i="141"/>
  <c r="AN25" i="141" s="1"/>
  <c r="AO5" i="141"/>
  <c r="AO25" i="141" s="1"/>
  <c r="AP5" i="141"/>
  <c r="AP25" i="141" s="1"/>
  <c r="AQ5" i="141"/>
  <c r="AQ25" i="141" s="1"/>
  <c r="AR5" i="141"/>
  <c r="AR25" i="141" s="1"/>
  <c r="AS5" i="141"/>
  <c r="AS25" i="141" s="1"/>
  <c r="AT5" i="141"/>
  <c r="AT25" i="141" s="1"/>
  <c r="AU5" i="141"/>
  <c r="AU25" i="141" s="1"/>
  <c r="AV5" i="141"/>
  <c r="AV25" i="141" s="1"/>
  <c r="AW5" i="141"/>
  <c r="AW25" i="141" s="1"/>
  <c r="AX5" i="141"/>
  <c r="AX25" i="141" s="1"/>
  <c r="AY5" i="141"/>
  <c r="AY25" i="141" s="1"/>
  <c r="AZ5" i="141"/>
  <c r="AZ25" i="141" s="1"/>
  <c r="AG7" i="141"/>
  <c r="AG27" i="141" s="1"/>
  <c r="AH7" i="141"/>
  <c r="AH27" i="141" s="1"/>
  <c r="AI7" i="141"/>
  <c r="AI27" i="141" s="1"/>
  <c r="AJ7" i="141"/>
  <c r="AJ27" i="141" s="1"/>
  <c r="AK7" i="141"/>
  <c r="AK27" i="141" s="1"/>
  <c r="AL7" i="141"/>
  <c r="AL27" i="141" s="1"/>
  <c r="AM7" i="141"/>
  <c r="AM27" i="141" s="1"/>
  <c r="AN7" i="141"/>
  <c r="AN27" i="141" s="1"/>
  <c r="AV7" i="141"/>
  <c r="AV27" i="141" s="1"/>
  <c r="AW7" i="141"/>
  <c r="AW27" i="141" s="1"/>
  <c r="C4" i="143" l="1"/>
  <c r="D4" i="143"/>
  <c r="E4" i="143"/>
  <c r="F4" i="143"/>
  <c r="G4" i="143"/>
  <c r="H4" i="143"/>
  <c r="I4" i="143"/>
  <c r="J4" i="143"/>
  <c r="K4" i="143"/>
  <c r="L4" i="143"/>
  <c r="M4" i="143"/>
  <c r="N4" i="143"/>
  <c r="O4" i="143"/>
  <c r="P4" i="143"/>
  <c r="Q4" i="143"/>
  <c r="R4" i="143"/>
  <c r="S4" i="143"/>
  <c r="T4" i="143"/>
  <c r="U4" i="143"/>
  <c r="V4" i="143"/>
  <c r="W4" i="143"/>
  <c r="X4" i="143"/>
  <c r="Y4" i="143"/>
  <c r="Z4" i="143"/>
  <c r="AA4" i="143"/>
  <c r="AB4" i="143"/>
  <c r="AC4" i="143"/>
  <c r="AD4" i="143"/>
  <c r="AE4" i="143"/>
  <c r="AF4" i="143"/>
  <c r="AG4" i="143"/>
  <c r="AH4" i="143"/>
  <c r="AI4" i="143"/>
  <c r="AJ4" i="143"/>
  <c r="AK4" i="143"/>
  <c r="AL4" i="143"/>
  <c r="AM4" i="143"/>
  <c r="AN4" i="143"/>
  <c r="AO4" i="143"/>
  <c r="AP4" i="143"/>
  <c r="AQ4" i="143"/>
  <c r="AR4" i="143"/>
  <c r="AS4" i="143"/>
  <c r="AT4" i="143"/>
  <c r="AU4" i="143"/>
  <c r="AV4" i="143"/>
  <c r="AW4" i="143"/>
  <c r="AX4" i="143"/>
  <c r="AY4" i="143"/>
  <c r="AZ4" i="143"/>
  <c r="C5" i="143"/>
  <c r="D5" i="143"/>
  <c r="E5" i="143"/>
  <c r="F5" i="143"/>
  <c r="G5" i="143"/>
  <c r="H5" i="143"/>
  <c r="I5" i="143"/>
  <c r="J5" i="143"/>
  <c r="K5" i="143"/>
  <c r="L5" i="143"/>
  <c r="M5" i="143"/>
  <c r="N5" i="143"/>
  <c r="O5" i="143"/>
  <c r="P5" i="143"/>
  <c r="Q5" i="143"/>
  <c r="R5" i="143"/>
  <c r="S5" i="143"/>
  <c r="T5" i="143"/>
  <c r="U5" i="143"/>
  <c r="V5" i="143"/>
  <c r="W5" i="143"/>
  <c r="X5" i="143"/>
  <c r="Y5" i="143"/>
  <c r="Z5" i="143"/>
  <c r="AA5" i="143"/>
  <c r="AB5" i="143"/>
  <c r="AC5" i="143"/>
  <c r="AD5" i="143"/>
  <c r="AE5" i="143"/>
  <c r="AF5" i="143"/>
  <c r="AG5" i="143"/>
  <c r="AH5" i="143"/>
  <c r="AI5" i="143"/>
  <c r="AJ5" i="143"/>
  <c r="AK5" i="143"/>
  <c r="AL5" i="143"/>
  <c r="AM5" i="143"/>
  <c r="AN5" i="143"/>
  <c r="AO5" i="143"/>
  <c r="AP5" i="143"/>
  <c r="AQ5" i="143"/>
  <c r="AR5" i="143"/>
  <c r="AS5" i="143"/>
  <c r="AT5" i="143"/>
  <c r="AU5" i="143"/>
  <c r="AV5" i="143"/>
  <c r="AW5" i="143"/>
  <c r="AX5" i="143"/>
  <c r="AY5" i="143"/>
  <c r="AZ5" i="143"/>
  <c r="AG7" i="143"/>
  <c r="AH7" i="143"/>
  <c r="AI7" i="143"/>
  <c r="AJ7" i="143"/>
  <c r="AK7" i="143"/>
  <c r="AL7" i="143"/>
  <c r="AM7" i="143"/>
  <c r="AN7" i="143"/>
  <c r="AV7" i="143"/>
  <c r="AW7" i="143"/>
  <c r="C4" i="149"/>
  <c r="C24" i="149" s="1"/>
  <c r="D4" i="149"/>
  <c r="D24" i="149" s="1"/>
  <c r="E4" i="149"/>
  <c r="E24" i="149" s="1"/>
  <c r="F4" i="149"/>
  <c r="F24" i="149" s="1"/>
  <c r="G4" i="149"/>
  <c r="G24" i="149" s="1"/>
  <c r="H4" i="149"/>
  <c r="H24" i="149" s="1"/>
  <c r="I4" i="149"/>
  <c r="I24" i="149" s="1"/>
  <c r="J4" i="149"/>
  <c r="J24" i="149" s="1"/>
  <c r="K4" i="149"/>
  <c r="K24" i="149" s="1"/>
  <c r="L4" i="149"/>
  <c r="L24" i="149" s="1"/>
  <c r="M4" i="149"/>
  <c r="M24" i="149" s="1"/>
  <c r="N4" i="149"/>
  <c r="N24" i="149" s="1"/>
  <c r="O4" i="149"/>
  <c r="O24" i="149" s="1"/>
  <c r="P4" i="149"/>
  <c r="P24" i="149" s="1"/>
  <c r="Q4" i="149"/>
  <c r="Q24" i="149" s="1"/>
  <c r="R4" i="149"/>
  <c r="R24" i="149" s="1"/>
  <c r="S4" i="149"/>
  <c r="S24" i="149" s="1"/>
  <c r="T4" i="149"/>
  <c r="T24" i="149" s="1"/>
  <c r="U4" i="149"/>
  <c r="V4" i="149"/>
  <c r="W4" i="149"/>
  <c r="W24" i="149" s="1"/>
  <c r="X4" i="149"/>
  <c r="X24" i="149" s="1"/>
  <c r="Y4" i="149"/>
  <c r="Y24" i="149" s="1"/>
  <c r="Z4" i="149"/>
  <c r="Z24" i="149" s="1"/>
  <c r="AA4" i="149"/>
  <c r="AA24" i="149" s="1"/>
  <c r="AB4" i="149"/>
  <c r="AB24" i="149" s="1"/>
  <c r="AC4" i="149"/>
  <c r="AC24" i="149" s="1"/>
  <c r="AD4" i="149"/>
  <c r="AD24" i="149" s="1"/>
  <c r="AE4" i="149"/>
  <c r="AE24" i="149" s="1"/>
  <c r="AF4" i="149"/>
  <c r="AF24" i="149" s="1"/>
  <c r="AG4" i="149"/>
  <c r="AG24" i="149" s="1"/>
  <c r="AH4" i="149"/>
  <c r="AH24" i="149" s="1"/>
  <c r="AI4" i="149"/>
  <c r="AI24" i="149" s="1"/>
  <c r="AJ4" i="149"/>
  <c r="AJ24" i="149" s="1"/>
  <c r="AK4" i="149"/>
  <c r="AK24" i="149" s="1"/>
  <c r="AL4" i="149"/>
  <c r="AL24" i="149" s="1"/>
  <c r="AM4" i="149"/>
  <c r="AM24" i="149" s="1"/>
  <c r="AN4" i="149"/>
  <c r="AN24" i="149" s="1"/>
  <c r="AO4" i="149"/>
  <c r="AO24" i="149" s="1"/>
  <c r="AP4" i="149"/>
  <c r="AP24" i="149" s="1"/>
  <c r="AQ4" i="149"/>
  <c r="AQ24" i="149" s="1"/>
  <c r="AR4" i="149"/>
  <c r="AR24" i="149" s="1"/>
  <c r="AS4" i="149"/>
  <c r="AS24" i="149" s="1"/>
  <c r="AT4" i="149"/>
  <c r="AT24" i="149" s="1"/>
  <c r="AU4" i="149"/>
  <c r="AU24" i="149" s="1"/>
  <c r="AV4" i="149"/>
  <c r="AV24" i="149" s="1"/>
  <c r="AW4" i="149"/>
  <c r="AW24" i="149" s="1"/>
  <c r="AX4" i="149"/>
  <c r="AX24" i="149" s="1"/>
  <c r="AY4" i="149"/>
  <c r="AY24" i="149" s="1"/>
  <c r="AZ4" i="149"/>
  <c r="AZ24" i="149" s="1"/>
  <c r="C5" i="149"/>
  <c r="C25" i="149" s="1"/>
  <c r="D5" i="149"/>
  <c r="D25" i="149" s="1"/>
  <c r="E5" i="149"/>
  <c r="E25" i="149" s="1"/>
  <c r="F5" i="149"/>
  <c r="F25" i="149" s="1"/>
  <c r="G5" i="149"/>
  <c r="G25" i="149" s="1"/>
  <c r="H5" i="149"/>
  <c r="H25" i="149" s="1"/>
  <c r="I5" i="149"/>
  <c r="I25" i="149" s="1"/>
  <c r="J5" i="149"/>
  <c r="J25" i="149" s="1"/>
  <c r="K5" i="149"/>
  <c r="K25" i="149" s="1"/>
  <c r="L5" i="149"/>
  <c r="L25" i="149" s="1"/>
  <c r="M5" i="149"/>
  <c r="M25" i="149" s="1"/>
  <c r="N5" i="149"/>
  <c r="N25" i="149" s="1"/>
  <c r="O5" i="149"/>
  <c r="O25" i="149" s="1"/>
  <c r="P5" i="149"/>
  <c r="P25" i="149" s="1"/>
  <c r="Q5" i="149"/>
  <c r="Q25" i="149" s="1"/>
  <c r="R5" i="149"/>
  <c r="R25" i="149" s="1"/>
  <c r="S5" i="149"/>
  <c r="S25" i="149" s="1"/>
  <c r="T5" i="149"/>
  <c r="T25" i="149" s="1"/>
  <c r="U5" i="149"/>
  <c r="U25" i="149" s="1"/>
  <c r="V5" i="149"/>
  <c r="V25" i="149" s="1"/>
  <c r="W5" i="149"/>
  <c r="W25" i="149" s="1"/>
  <c r="X5" i="149"/>
  <c r="X25" i="149" s="1"/>
  <c r="Y5" i="149"/>
  <c r="Y25" i="149" s="1"/>
  <c r="Z5" i="149"/>
  <c r="Z25" i="149" s="1"/>
  <c r="AA5" i="149"/>
  <c r="AA25" i="149" s="1"/>
  <c r="AB5" i="149"/>
  <c r="AB25" i="149" s="1"/>
  <c r="AC5" i="149"/>
  <c r="AC25" i="149" s="1"/>
  <c r="AD5" i="149"/>
  <c r="AD25" i="149" s="1"/>
  <c r="AE5" i="149"/>
  <c r="AE25" i="149" s="1"/>
  <c r="AF5" i="149"/>
  <c r="AF25" i="149" s="1"/>
  <c r="AG5" i="149"/>
  <c r="AG25" i="149" s="1"/>
  <c r="AH5" i="149"/>
  <c r="AH25" i="149" s="1"/>
  <c r="AI5" i="149"/>
  <c r="AI25" i="149" s="1"/>
  <c r="AJ5" i="149"/>
  <c r="AJ25" i="149" s="1"/>
  <c r="AK5" i="149"/>
  <c r="AK25" i="149" s="1"/>
  <c r="AL5" i="149"/>
  <c r="AL25" i="149" s="1"/>
  <c r="AM5" i="149"/>
  <c r="AM25" i="149" s="1"/>
  <c r="AN5" i="149"/>
  <c r="AN25" i="149" s="1"/>
  <c r="AO5" i="149"/>
  <c r="AO25" i="149" s="1"/>
  <c r="AP5" i="149"/>
  <c r="AP25" i="149" s="1"/>
  <c r="AQ5" i="149"/>
  <c r="AQ25" i="149" s="1"/>
  <c r="AR5" i="149"/>
  <c r="AR25" i="149" s="1"/>
  <c r="AS5" i="149"/>
  <c r="AS25" i="149" s="1"/>
  <c r="AT5" i="149"/>
  <c r="AT25" i="149" s="1"/>
  <c r="AU5" i="149"/>
  <c r="AU25" i="149" s="1"/>
  <c r="AV5" i="149"/>
  <c r="AV25" i="149" s="1"/>
  <c r="AW5" i="149"/>
  <c r="AW25" i="149" s="1"/>
  <c r="AX5" i="149"/>
  <c r="AX25" i="149" s="1"/>
  <c r="AY5" i="149"/>
  <c r="AY25" i="149" s="1"/>
  <c r="AZ5" i="149"/>
  <c r="AZ25" i="149" s="1"/>
  <c r="AG7" i="149"/>
  <c r="AG27" i="149" s="1"/>
  <c r="AH7" i="149"/>
  <c r="AH27" i="149" s="1"/>
  <c r="AI7" i="149"/>
  <c r="AI27" i="149" s="1"/>
  <c r="AJ7" i="149"/>
  <c r="AJ27" i="149" s="1"/>
  <c r="AK7" i="149"/>
  <c r="AK27" i="149" s="1"/>
  <c r="AL7" i="149"/>
  <c r="AL27" i="149" s="1"/>
  <c r="AM7" i="149"/>
  <c r="AM27" i="149" s="1"/>
  <c r="AN7" i="149"/>
  <c r="AN27" i="149" s="1"/>
  <c r="AV7" i="149"/>
  <c r="AV27" i="149" s="1"/>
  <c r="AW7" i="149"/>
  <c r="AW27" i="149" s="1"/>
  <c r="U24" i="149"/>
  <c r="V24" i="149"/>
  <c r="C4" i="142"/>
  <c r="C24" i="142" s="1"/>
  <c r="C3" i="148" s="1"/>
  <c r="D4" i="142"/>
  <c r="D24" i="142" s="1"/>
  <c r="D3" i="148" s="1"/>
  <c r="E4" i="142"/>
  <c r="E24" i="142" s="1"/>
  <c r="E3" i="148" s="1"/>
  <c r="F4" i="142"/>
  <c r="F24" i="142" s="1"/>
  <c r="F3" i="148" s="1"/>
  <c r="G4" i="142"/>
  <c r="G24" i="142" s="1"/>
  <c r="G3" i="148" s="1"/>
  <c r="H4" i="142"/>
  <c r="H24" i="142" s="1"/>
  <c r="H3" i="148" s="1"/>
  <c r="I4" i="142"/>
  <c r="I24" i="142" s="1"/>
  <c r="I3" i="148" s="1"/>
  <c r="J4" i="142"/>
  <c r="J24" i="142" s="1"/>
  <c r="J3" i="148" s="1"/>
  <c r="K4" i="142"/>
  <c r="K24" i="142" s="1"/>
  <c r="K3" i="148" s="1"/>
  <c r="L4" i="142"/>
  <c r="L24" i="142" s="1"/>
  <c r="L3" i="148" s="1"/>
  <c r="M4" i="142"/>
  <c r="M24" i="142" s="1"/>
  <c r="M3" i="148" s="1"/>
  <c r="N4" i="142"/>
  <c r="N24" i="142" s="1"/>
  <c r="N3" i="148" s="1"/>
  <c r="O4" i="142"/>
  <c r="O24" i="142" s="1"/>
  <c r="O3" i="148" s="1"/>
  <c r="P4" i="142"/>
  <c r="P24" i="142" s="1"/>
  <c r="P3" i="148" s="1"/>
  <c r="Q4" i="142"/>
  <c r="Q24" i="142" s="1"/>
  <c r="Q3" i="148" s="1"/>
  <c r="R4" i="142"/>
  <c r="R24" i="142" s="1"/>
  <c r="R3" i="148" s="1"/>
  <c r="S4" i="142"/>
  <c r="S24" i="142" s="1"/>
  <c r="S3" i="148" s="1"/>
  <c r="T4" i="142"/>
  <c r="T24" i="142" s="1"/>
  <c r="T3" i="148" s="1"/>
  <c r="U4" i="142"/>
  <c r="U24" i="142" s="1"/>
  <c r="U3" i="148" s="1"/>
  <c r="V4" i="142"/>
  <c r="V24" i="142" s="1"/>
  <c r="V3" i="148" s="1"/>
  <c r="W4" i="142"/>
  <c r="W24" i="142" s="1"/>
  <c r="W3" i="148" s="1"/>
  <c r="X4" i="142"/>
  <c r="X24" i="142" s="1"/>
  <c r="X3" i="148" s="1"/>
  <c r="Y4" i="142"/>
  <c r="Y24" i="142" s="1"/>
  <c r="Y3" i="148" s="1"/>
  <c r="Z4" i="142"/>
  <c r="Z24" i="142" s="1"/>
  <c r="Z3" i="148" s="1"/>
  <c r="AA4" i="142"/>
  <c r="AA24" i="142" s="1"/>
  <c r="AA3" i="148" s="1"/>
  <c r="AB4" i="142"/>
  <c r="AB24" i="142" s="1"/>
  <c r="AB3" i="148" s="1"/>
  <c r="AC4" i="142"/>
  <c r="AC24" i="142" s="1"/>
  <c r="AC3" i="148" s="1"/>
  <c r="AD4" i="142"/>
  <c r="AD24" i="142" s="1"/>
  <c r="AD3" i="148" s="1"/>
  <c r="AE4" i="142"/>
  <c r="AE24" i="142" s="1"/>
  <c r="AE3" i="148" s="1"/>
  <c r="AF4" i="142"/>
  <c r="AF24" i="142" s="1"/>
  <c r="AF3" i="148" s="1"/>
  <c r="AG4" i="142"/>
  <c r="AG24" i="142" s="1"/>
  <c r="AG3" i="148" s="1"/>
  <c r="AH4" i="142"/>
  <c r="AH24" i="142" s="1"/>
  <c r="AH3" i="148" s="1"/>
  <c r="AI4" i="142"/>
  <c r="AI24" i="142" s="1"/>
  <c r="AI3" i="148" s="1"/>
  <c r="AJ4" i="142"/>
  <c r="AJ24" i="142" s="1"/>
  <c r="AJ3" i="148" s="1"/>
  <c r="AK4" i="142"/>
  <c r="AK24" i="142" s="1"/>
  <c r="AK3" i="148" s="1"/>
  <c r="AL4" i="142"/>
  <c r="AL24" i="142" s="1"/>
  <c r="AL3" i="148" s="1"/>
  <c r="AM4" i="142"/>
  <c r="AM24" i="142" s="1"/>
  <c r="AM3" i="148" s="1"/>
  <c r="AN4" i="142"/>
  <c r="AN24" i="142" s="1"/>
  <c r="AN3" i="148" s="1"/>
  <c r="AO4" i="142"/>
  <c r="AO24" i="142" s="1"/>
  <c r="AO3" i="148" s="1"/>
  <c r="AP4" i="142"/>
  <c r="AP24" i="142" s="1"/>
  <c r="AP3" i="148" s="1"/>
  <c r="AQ4" i="142"/>
  <c r="AQ24" i="142" s="1"/>
  <c r="AQ3" i="148" s="1"/>
  <c r="AR4" i="142"/>
  <c r="AR24" i="142" s="1"/>
  <c r="AR3" i="148" s="1"/>
  <c r="AS4" i="142"/>
  <c r="AS24" i="142" s="1"/>
  <c r="AS3" i="148" s="1"/>
  <c r="AT4" i="142"/>
  <c r="AT24" i="142" s="1"/>
  <c r="AT3" i="148" s="1"/>
  <c r="AU4" i="142"/>
  <c r="AU24" i="142" s="1"/>
  <c r="AU3" i="148" s="1"/>
  <c r="AV4" i="142"/>
  <c r="AV24" i="142" s="1"/>
  <c r="AV3" i="148" s="1"/>
  <c r="AW4" i="142"/>
  <c r="AW24" i="142" s="1"/>
  <c r="AW3" i="148" s="1"/>
  <c r="AX4" i="142"/>
  <c r="AX24" i="142" s="1"/>
  <c r="AX3" i="148" s="1"/>
  <c r="AY4" i="142"/>
  <c r="AY24" i="142" s="1"/>
  <c r="AY3" i="148" s="1"/>
  <c r="AZ4" i="142"/>
  <c r="AZ24" i="142" s="1"/>
  <c r="AZ3" i="148" s="1"/>
  <c r="C5" i="142"/>
  <c r="C25" i="142" s="1"/>
  <c r="C4" i="148" s="1"/>
  <c r="D5" i="142"/>
  <c r="D25" i="142" s="1"/>
  <c r="D4" i="148" s="1"/>
  <c r="E5" i="142"/>
  <c r="E25" i="142" s="1"/>
  <c r="E4" i="148" s="1"/>
  <c r="F5" i="142"/>
  <c r="F25" i="142" s="1"/>
  <c r="F4" i="148" s="1"/>
  <c r="G5" i="142"/>
  <c r="G25" i="142" s="1"/>
  <c r="G4" i="148" s="1"/>
  <c r="H5" i="142"/>
  <c r="H25" i="142" s="1"/>
  <c r="H4" i="148" s="1"/>
  <c r="I5" i="142"/>
  <c r="I25" i="142" s="1"/>
  <c r="I4" i="148" s="1"/>
  <c r="J5" i="142"/>
  <c r="J25" i="142" s="1"/>
  <c r="J4" i="148" s="1"/>
  <c r="K5" i="142"/>
  <c r="K25" i="142" s="1"/>
  <c r="K4" i="148" s="1"/>
  <c r="L5" i="142"/>
  <c r="L25" i="142" s="1"/>
  <c r="L4" i="148" s="1"/>
  <c r="M5" i="142"/>
  <c r="M25" i="142" s="1"/>
  <c r="M4" i="148" s="1"/>
  <c r="N5" i="142"/>
  <c r="N25" i="142" s="1"/>
  <c r="N4" i="148" s="1"/>
  <c r="O5" i="142"/>
  <c r="O25" i="142" s="1"/>
  <c r="O4" i="148" s="1"/>
  <c r="P5" i="142"/>
  <c r="P25" i="142" s="1"/>
  <c r="P4" i="148" s="1"/>
  <c r="Q5" i="142"/>
  <c r="Q25" i="142" s="1"/>
  <c r="Q4" i="148" s="1"/>
  <c r="R5" i="142"/>
  <c r="R25" i="142" s="1"/>
  <c r="R4" i="148" s="1"/>
  <c r="S5" i="142"/>
  <c r="S25" i="142" s="1"/>
  <c r="S4" i="148" s="1"/>
  <c r="T5" i="142"/>
  <c r="T25" i="142" s="1"/>
  <c r="T4" i="148" s="1"/>
  <c r="U5" i="142"/>
  <c r="U25" i="142" s="1"/>
  <c r="U4" i="148" s="1"/>
  <c r="V5" i="142"/>
  <c r="V25" i="142" s="1"/>
  <c r="V4" i="148" s="1"/>
  <c r="W5" i="142"/>
  <c r="W25" i="142" s="1"/>
  <c r="W4" i="148" s="1"/>
  <c r="X5" i="142"/>
  <c r="X25" i="142" s="1"/>
  <c r="X4" i="148" s="1"/>
  <c r="Y5" i="142"/>
  <c r="Y25" i="142" s="1"/>
  <c r="Y4" i="148" s="1"/>
  <c r="Z5" i="142"/>
  <c r="Z25" i="142" s="1"/>
  <c r="Z4" i="148" s="1"/>
  <c r="AA5" i="142"/>
  <c r="AA25" i="142" s="1"/>
  <c r="AA4" i="148" s="1"/>
  <c r="AB5" i="142"/>
  <c r="AB25" i="142" s="1"/>
  <c r="AB4" i="148" s="1"/>
  <c r="AC5" i="142"/>
  <c r="AC25" i="142" s="1"/>
  <c r="AC4" i="148" s="1"/>
  <c r="AD5" i="142"/>
  <c r="AD25" i="142" s="1"/>
  <c r="AD4" i="148" s="1"/>
  <c r="AE5" i="142"/>
  <c r="AE25" i="142" s="1"/>
  <c r="AE4" i="148" s="1"/>
  <c r="AF5" i="142"/>
  <c r="AF25" i="142" s="1"/>
  <c r="AF4" i="148" s="1"/>
  <c r="AG5" i="142"/>
  <c r="AG25" i="142" s="1"/>
  <c r="AG4" i="148" s="1"/>
  <c r="AH5" i="142"/>
  <c r="AH25" i="142" s="1"/>
  <c r="AH4" i="148" s="1"/>
  <c r="AI5" i="142"/>
  <c r="AI25" i="142" s="1"/>
  <c r="AI4" i="148" s="1"/>
  <c r="AJ5" i="142"/>
  <c r="AJ25" i="142" s="1"/>
  <c r="AJ4" i="148" s="1"/>
  <c r="AK5" i="142"/>
  <c r="AK25" i="142" s="1"/>
  <c r="AK4" i="148" s="1"/>
  <c r="AL5" i="142"/>
  <c r="AL25" i="142" s="1"/>
  <c r="AL4" i="148" s="1"/>
  <c r="AM5" i="142"/>
  <c r="AM25" i="142" s="1"/>
  <c r="AM4" i="148" s="1"/>
  <c r="AN5" i="142"/>
  <c r="AN25" i="142" s="1"/>
  <c r="AN4" i="148" s="1"/>
  <c r="AO5" i="142"/>
  <c r="AO25" i="142" s="1"/>
  <c r="AO4" i="148" s="1"/>
  <c r="AP5" i="142"/>
  <c r="AP25" i="142" s="1"/>
  <c r="AP4" i="148" s="1"/>
  <c r="AQ5" i="142"/>
  <c r="AQ25" i="142" s="1"/>
  <c r="AQ4" i="148" s="1"/>
  <c r="AR5" i="142"/>
  <c r="AR25" i="142" s="1"/>
  <c r="AR4" i="148" s="1"/>
  <c r="AS5" i="142"/>
  <c r="AS25" i="142" s="1"/>
  <c r="AS4" i="148" s="1"/>
  <c r="AT5" i="142"/>
  <c r="AT25" i="142" s="1"/>
  <c r="AT4" i="148" s="1"/>
  <c r="AU5" i="142"/>
  <c r="AU25" i="142" s="1"/>
  <c r="AU4" i="148" s="1"/>
  <c r="AV5" i="142"/>
  <c r="AV25" i="142" s="1"/>
  <c r="AV4" i="148" s="1"/>
  <c r="AW5" i="142"/>
  <c r="AW25" i="142" s="1"/>
  <c r="AW4" i="148" s="1"/>
  <c r="AX5" i="142"/>
  <c r="AX25" i="142" s="1"/>
  <c r="AX4" i="148" s="1"/>
  <c r="AY5" i="142"/>
  <c r="AY25" i="142" s="1"/>
  <c r="AY4" i="148" s="1"/>
  <c r="AZ5" i="142"/>
  <c r="AZ25" i="142" s="1"/>
  <c r="AZ4" i="148" s="1"/>
  <c r="AG7" i="142"/>
  <c r="AG27" i="142" s="1"/>
  <c r="AG6" i="148" s="1"/>
  <c r="AH7" i="142"/>
  <c r="AH27" i="142" s="1"/>
  <c r="AH6" i="148" s="1"/>
  <c r="AI7" i="142"/>
  <c r="AI27" i="142" s="1"/>
  <c r="AI6" i="148" s="1"/>
  <c r="AJ7" i="142"/>
  <c r="AJ27" i="142" s="1"/>
  <c r="AJ6" i="148" s="1"/>
  <c r="AK7" i="142"/>
  <c r="AK27" i="142" s="1"/>
  <c r="AK6" i="148" s="1"/>
  <c r="AL7" i="142"/>
  <c r="AL27" i="142" s="1"/>
  <c r="AL6" i="148" s="1"/>
  <c r="AM7" i="142"/>
  <c r="AM27" i="142" s="1"/>
  <c r="AM6" i="148" s="1"/>
  <c r="AN7" i="142"/>
  <c r="AN27" i="142" s="1"/>
  <c r="AN6" i="148" s="1"/>
  <c r="AV7" i="142"/>
  <c r="AV27" i="142" s="1"/>
  <c r="AV6" i="148" s="1"/>
  <c r="AW7" i="142"/>
  <c r="AW27" i="142" s="1"/>
  <c r="AW6" i="148" s="1"/>
  <c r="A40" i="156" l="1"/>
  <c r="A39" i="156"/>
  <c r="A37" i="156"/>
  <c r="A36" i="156"/>
  <c r="A34" i="156"/>
  <c r="A33" i="156"/>
  <c r="A20" i="156"/>
  <c r="A19" i="156"/>
  <c r="A17" i="156"/>
  <c r="A16" i="156"/>
  <c r="A14" i="156"/>
  <c r="A13" i="156"/>
  <c r="A20" i="155"/>
  <c r="A19" i="155"/>
  <c r="A17" i="155"/>
  <c r="A16" i="155"/>
  <c r="A14" i="155"/>
  <c r="A13" i="155"/>
  <c r="A20" i="154"/>
  <c r="A19" i="154"/>
  <c r="A17" i="154"/>
  <c r="A16" i="154"/>
  <c r="A14" i="154"/>
  <c r="A13" i="154"/>
  <c r="A40" i="153" l="1"/>
  <c r="A39" i="153"/>
  <c r="A37" i="153"/>
  <c r="A36" i="153"/>
  <c r="A34" i="153"/>
  <c r="A33" i="153"/>
  <c r="A20" i="153"/>
  <c r="A19" i="153"/>
  <c r="A17" i="153"/>
  <c r="A16" i="153"/>
  <c r="A14" i="153"/>
  <c r="A13" i="153"/>
  <c r="A40" i="152" l="1"/>
  <c r="A39" i="152"/>
  <c r="A37" i="152"/>
  <c r="A36" i="152"/>
  <c r="A34" i="152"/>
  <c r="A33" i="152"/>
  <c r="A20" i="152"/>
  <c r="A19" i="152"/>
  <c r="A17" i="152"/>
  <c r="A16" i="152"/>
  <c r="A14" i="152"/>
  <c r="A13" i="152"/>
  <c r="AN13" i="141" l="1"/>
  <c r="AN33" i="141" s="1"/>
  <c r="AN10" i="141"/>
  <c r="AN30" i="141" s="1"/>
  <c r="AN8" i="141"/>
  <c r="AN28" i="141" s="1"/>
  <c r="AN8" i="143"/>
  <c r="AN8" i="149"/>
  <c r="AN28" i="149" s="1"/>
  <c r="AN8" i="142"/>
  <c r="AN28" i="142" s="1"/>
  <c r="AN7" i="148" s="1"/>
  <c r="AN10" i="149"/>
  <c r="AN30" i="149" s="1"/>
  <c r="AN10" i="143"/>
  <c r="AN10" i="142"/>
  <c r="AN30" i="142" s="1"/>
  <c r="AN9" i="148" s="1"/>
  <c r="AN13" i="143"/>
  <c r="AN13" i="149"/>
  <c r="AN33" i="149" s="1"/>
  <c r="AN13" i="142"/>
  <c r="AN33" i="142" s="1"/>
  <c r="AN12" i="148" s="1"/>
  <c r="AN22" i="141" l="1"/>
  <c r="AN42" i="141" s="1"/>
  <c r="AN14" i="141"/>
  <c r="AN34" i="141" s="1"/>
  <c r="AN11" i="141"/>
  <c r="AN31" i="141" s="1"/>
  <c r="AN22" i="143"/>
  <c r="AN22" i="149"/>
  <c r="AN42" i="149" s="1"/>
  <c r="AN22" i="142"/>
  <c r="AN42" i="142" s="1"/>
  <c r="AN21" i="148" s="1"/>
  <c r="AN14" i="143"/>
  <c r="AN14" i="149"/>
  <c r="AN34" i="149" s="1"/>
  <c r="AN14" i="142"/>
  <c r="AN34" i="142" s="1"/>
  <c r="AN13" i="148" s="1"/>
  <c r="AN11" i="143"/>
  <c r="AN11" i="149"/>
  <c r="AN31" i="149" s="1"/>
  <c r="AN11" i="142"/>
  <c r="AN31" i="142" s="1"/>
  <c r="AN10" i="148" s="1"/>
  <c r="AN16" i="141" l="1"/>
  <c r="AN36" i="141" s="1"/>
  <c r="AN16" i="143"/>
  <c r="AN16" i="149"/>
  <c r="AN36" i="149" s="1"/>
  <c r="AN16" i="142"/>
  <c r="AN36" i="142" s="1"/>
  <c r="AN15" i="148" s="1"/>
  <c r="A40" i="149"/>
  <c r="A39" i="149"/>
  <c r="A37" i="149"/>
  <c r="A36" i="149"/>
  <c r="A34" i="149"/>
  <c r="A33" i="149"/>
  <c r="A20" i="149"/>
  <c r="A19" i="149"/>
  <c r="A17" i="149"/>
  <c r="A16" i="149"/>
  <c r="A14" i="149"/>
  <c r="A13" i="149"/>
  <c r="B5" i="149"/>
  <c r="B25" i="149" s="1"/>
  <c r="B4" i="149"/>
  <c r="B24" i="149" s="1"/>
  <c r="A19" i="148"/>
  <c r="A18" i="148"/>
  <c r="A16" i="148"/>
  <c r="A15" i="148"/>
  <c r="A13" i="148"/>
  <c r="A12" i="148"/>
  <c r="A19" i="144"/>
  <c r="A18" i="144"/>
  <c r="A16" i="144"/>
  <c r="A15" i="144"/>
  <c r="A13" i="144"/>
  <c r="A12" i="144"/>
  <c r="AN17" i="141" l="1"/>
  <c r="AN37" i="141" s="1"/>
  <c r="AN19" i="141"/>
  <c r="AN39" i="141" s="1"/>
  <c r="AN19" i="143"/>
  <c r="AN19" i="149"/>
  <c r="AN39" i="149" s="1"/>
  <c r="AN19" i="142"/>
  <c r="AN39" i="142" s="1"/>
  <c r="AN18" i="148" s="1"/>
  <c r="AN17" i="149"/>
  <c r="AN37" i="149" s="1"/>
  <c r="AN17" i="143"/>
  <c r="AN17" i="142"/>
  <c r="AN37" i="142" s="1"/>
  <c r="AN16" i="148" s="1"/>
  <c r="AN20" i="141" l="1"/>
  <c r="AN40" i="141" s="1"/>
  <c r="AN20" i="143"/>
  <c r="AN20" i="142"/>
  <c r="AN40" i="142" s="1"/>
  <c r="AN19" i="148" s="1"/>
  <c r="AN20" i="149"/>
  <c r="AN40" i="149" s="1"/>
  <c r="AI13" i="141" l="1"/>
  <c r="AI33" i="141" s="1"/>
  <c r="AH13" i="141"/>
  <c r="AH33" i="141" s="1"/>
  <c r="AW13" i="141"/>
  <c r="AW33" i="141" s="1"/>
  <c r="AL8" i="141"/>
  <c r="AL28" i="141" s="1"/>
  <c r="AJ13" i="141"/>
  <c r="AJ33" i="141" s="1"/>
  <c r="AM13" i="141"/>
  <c r="AM33" i="141" s="1"/>
  <c r="AJ8" i="141"/>
  <c r="AJ28" i="141" s="1"/>
  <c r="AM10" i="141"/>
  <c r="AM30" i="141" s="1"/>
  <c r="AJ10" i="141"/>
  <c r="AJ30" i="141" s="1"/>
  <c r="AV8" i="141"/>
  <c r="AV28" i="141" s="1"/>
  <c r="AG13" i="141"/>
  <c r="AG33" i="141" s="1"/>
  <c r="AK8" i="141"/>
  <c r="AK28" i="141" s="1"/>
  <c r="AI8" i="141"/>
  <c r="AI28" i="141" s="1"/>
  <c r="AW10" i="141"/>
  <c r="AW30" i="141" s="1"/>
  <c r="AK10" i="141"/>
  <c r="AK30" i="141" s="1"/>
  <c r="AK13" i="141"/>
  <c r="AK33" i="141" s="1"/>
  <c r="AG8" i="141"/>
  <c r="AG28" i="141" s="1"/>
  <c r="AW8" i="141"/>
  <c r="AW28" i="141" s="1"/>
  <c r="AI10" i="141"/>
  <c r="AI30" i="141" s="1"/>
  <c r="AG10" i="141"/>
  <c r="AG30" i="141" s="1"/>
  <c r="AM8" i="141"/>
  <c r="AM28" i="141" s="1"/>
  <c r="AH10" i="141"/>
  <c r="AH30" i="141" s="1"/>
  <c r="AV13" i="141"/>
  <c r="AV33" i="141" s="1"/>
  <c r="AH8" i="141"/>
  <c r="AH28" i="141" s="1"/>
  <c r="AL10" i="141"/>
  <c r="AL30" i="141" s="1"/>
  <c r="AV10" i="141"/>
  <c r="AV30" i="141" s="1"/>
  <c r="AL13" i="141"/>
  <c r="AL33" i="141" s="1"/>
  <c r="AJ10" i="143"/>
  <c r="AJ10" i="149"/>
  <c r="AJ30" i="149" s="1"/>
  <c r="AJ10" i="142"/>
  <c r="AJ30" i="142" s="1"/>
  <c r="AJ9" i="148" s="1"/>
  <c r="AV8" i="143"/>
  <c r="AV8" i="149"/>
  <c r="AV28" i="149" s="1"/>
  <c r="AV8" i="142"/>
  <c r="AV28" i="142" s="1"/>
  <c r="AV7" i="148" s="1"/>
  <c r="AK8" i="143"/>
  <c r="AK8" i="149"/>
  <c r="AK28" i="149" s="1"/>
  <c r="AK8" i="142"/>
  <c r="AK28" i="142" s="1"/>
  <c r="AK7" i="148" s="1"/>
  <c r="AW8" i="143"/>
  <c r="AW8" i="149"/>
  <c r="AW28" i="149" s="1"/>
  <c r="AW8" i="142"/>
  <c r="AW28" i="142" s="1"/>
  <c r="AW7" i="148" s="1"/>
  <c r="AM8" i="143"/>
  <c r="AM8" i="149"/>
  <c r="AM28" i="149" s="1"/>
  <c r="AM8" i="142"/>
  <c r="AM28" i="142" s="1"/>
  <c r="AM7" i="148" s="1"/>
  <c r="AH10" i="149"/>
  <c r="AH30" i="149" s="1"/>
  <c r="AH10" i="143"/>
  <c r="AH10" i="142"/>
  <c r="AH30" i="142" s="1"/>
  <c r="AH9" i="148" s="1"/>
  <c r="AV13" i="143"/>
  <c r="AV13" i="149"/>
  <c r="AV33" i="149" s="1"/>
  <c r="AV13" i="142"/>
  <c r="AV33" i="142" s="1"/>
  <c r="AV12" i="148" s="1"/>
  <c r="AH8" i="143"/>
  <c r="AH8" i="149"/>
  <c r="AH28" i="149" s="1"/>
  <c r="AH8" i="142"/>
  <c r="AH28" i="142" s="1"/>
  <c r="AH7" i="148" s="1"/>
  <c r="AK10" i="143"/>
  <c r="AK10" i="149"/>
  <c r="AK30" i="149" s="1"/>
  <c r="AK10" i="142"/>
  <c r="AK30" i="142" s="1"/>
  <c r="AK9" i="148" s="1"/>
  <c r="AI13" i="143"/>
  <c r="AI13" i="149"/>
  <c r="AI33" i="149" s="1"/>
  <c r="AI13" i="142"/>
  <c r="AI33" i="142" s="1"/>
  <c r="AI12" i="148" s="1"/>
  <c r="AW13" i="143"/>
  <c r="AW13" i="149"/>
  <c r="AW33" i="149" s="1"/>
  <c r="AW13" i="142"/>
  <c r="AW33" i="142" s="1"/>
  <c r="AW12" i="148" s="1"/>
  <c r="AI8" i="143"/>
  <c r="AI8" i="149"/>
  <c r="AI28" i="149" s="1"/>
  <c r="AI8" i="142"/>
  <c r="AI28" i="142" s="1"/>
  <c r="AI7" i="148" s="1"/>
  <c r="AM10" i="143"/>
  <c r="AM10" i="149"/>
  <c r="AM30" i="149" s="1"/>
  <c r="AM10" i="142"/>
  <c r="AM30" i="142" s="1"/>
  <c r="AM9" i="148" s="1"/>
  <c r="AG13" i="143"/>
  <c r="AG13" i="149"/>
  <c r="AG33" i="149" s="1"/>
  <c r="AG13" i="142"/>
  <c r="AG33" i="142" s="1"/>
  <c r="AG12" i="148" s="1"/>
  <c r="AG10" i="149"/>
  <c r="AG30" i="149" s="1"/>
  <c r="AG10" i="143"/>
  <c r="AG10" i="142"/>
  <c r="AG30" i="142" s="1"/>
  <c r="AG9" i="148" s="1"/>
  <c r="AL13" i="143"/>
  <c r="AL13" i="149"/>
  <c r="AL33" i="149" s="1"/>
  <c r="AL13" i="142"/>
  <c r="AL33" i="142" s="1"/>
  <c r="AL12" i="148" s="1"/>
  <c r="AK13" i="143"/>
  <c r="AK13" i="149"/>
  <c r="AK33" i="149" s="1"/>
  <c r="AK13" i="142"/>
  <c r="AK33" i="142" s="1"/>
  <c r="AK12" i="148" s="1"/>
  <c r="AG8" i="143"/>
  <c r="AG8" i="149"/>
  <c r="AG28" i="149" s="1"/>
  <c r="AG8" i="142"/>
  <c r="AG28" i="142" s="1"/>
  <c r="AG7" i="148" s="1"/>
  <c r="AL10" i="143"/>
  <c r="AL10" i="149"/>
  <c r="AL30" i="149" s="1"/>
  <c r="AL10" i="142"/>
  <c r="AL30" i="142" s="1"/>
  <c r="AL9" i="148" s="1"/>
  <c r="AH13" i="143"/>
  <c r="AH13" i="149"/>
  <c r="AH33" i="149" s="1"/>
  <c r="AH13" i="142"/>
  <c r="AH33" i="142" s="1"/>
  <c r="AH12" i="148" s="1"/>
  <c r="AV10" i="143"/>
  <c r="AV10" i="149"/>
  <c r="AV30" i="149" s="1"/>
  <c r="AV10" i="142"/>
  <c r="AV30" i="142" s="1"/>
  <c r="AV9" i="148" s="1"/>
  <c r="AL8" i="143"/>
  <c r="AL8" i="149"/>
  <c r="AL28" i="149" s="1"/>
  <c r="AL8" i="142"/>
  <c r="AL28" i="142" s="1"/>
  <c r="AL7" i="148" s="1"/>
  <c r="AI10" i="143"/>
  <c r="AI10" i="149"/>
  <c r="AI30" i="149" s="1"/>
  <c r="AI10" i="142"/>
  <c r="AI30" i="142" s="1"/>
  <c r="AI9" i="148" s="1"/>
  <c r="AW10" i="143"/>
  <c r="AW10" i="149"/>
  <c r="AW30" i="149" s="1"/>
  <c r="AW10" i="142"/>
  <c r="AW30" i="142" s="1"/>
  <c r="AW9" i="148" s="1"/>
  <c r="AJ13" i="143"/>
  <c r="AJ13" i="149"/>
  <c r="AJ33" i="149" s="1"/>
  <c r="AJ13" i="142"/>
  <c r="AJ33" i="142" s="1"/>
  <c r="AJ12" i="148" s="1"/>
  <c r="AM13" i="143"/>
  <c r="AM13" i="149"/>
  <c r="AM33" i="149" s="1"/>
  <c r="AM13" i="142"/>
  <c r="AM33" i="142" s="1"/>
  <c r="AM12" i="148" s="1"/>
  <c r="AJ8" i="143"/>
  <c r="AJ8" i="149"/>
  <c r="AJ28" i="149" s="1"/>
  <c r="AJ8" i="142"/>
  <c r="AJ28" i="142" s="1"/>
  <c r="AJ7" i="148" s="1"/>
  <c r="AW22" i="141" l="1"/>
  <c r="AW42" i="141" s="1"/>
  <c r="AV14" i="141"/>
  <c r="AV34" i="141" s="1"/>
  <c r="AH14" i="141"/>
  <c r="AH34" i="141" s="1"/>
  <c r="AK14" i="141"/>
  <c r="AK34" i="141" s="1"/>
  <c r="AJ14" i="141"/>
  <c r="AJ34" i="141" s="1"/>
  <c r="AM22" i="141"/>
  <c r="AM42" i="141" s="1"/>
  <c r="AI22" i="141"/>
  <c r="AI42" i="141" s="1"/>
  <c r="AL11" i="141"/>
  <c r="AL31" i="141" s="1"/>
  <c r="AK22" i="141"/>
  <c r="AK42" i="141" s="1"/>
  <c r="AI14" i="141"/>
  <c r="AI34" i="141" s="1"/>
  <c r="AG11" i="141"/>
  <c r="AG31" i="141" s="1"/>
  <c r="AH22" i="141"/>
  <c r="AH42" i="141" s="1"/>
  <c r="AM14" i="141"/>
  <c r="AM34" i="141" s="1"/>
  <c r="AV22" i="141"/>
  <c r="AV42" i="141" s="1"/>
  <c r="AH11" i="141"/>
  <c r="AH31" i="141" s="1"/>
  <c r="AK11" i="141"/>
  <c r="AK31" i="141" s="1"/>
  <c r="AV11" i="141"/>
  <c r="AV31" i="141" s="1"/>
  <c r="AW11" i="141"/>
  <c r="AW31" i="141" s="1"/>
  <c r="AI11" i="141"/>
  <c r="AI31" i="141" s="1"/>
  <c r="AL14" i="141"/>
  <c r="AL34" i="141" s="1"/>
  <c r="AJ11" i="141"/>
  <c r="AJ31" i="141" s="1"/>
  <c r="AW14" i="141"/>
  <c r="AW34" i="141" s="1"/>
  <c r="AJ22" i="141"/>
  <c r="AJ42" i="141" s="1"/>
  <c r="AL22" i="141"/>
  <c r="AL42" i="141" s="1"/>
  <c r="AG22" i="141"/>
  <c r="AG42" i="141" s="1"/>
  <c r="AM11" i="141"/>
  <c r="AM31" i="141" s="1"/>
  <c r="AG14" i="141"/>
  <c r="AG34" i="141" s="1"/>
  <c r="AV14" i="143"/>
  <c r="AV14" i="149"/>
  <c r="AV34" i="149" s="1"/>
  <c r="AV14" i="142"/>
  <c r="AV34" i="142" s="1"/>
  <c r="AV13" i="148" s="1"/>
  <c r="AJ14" i="149"/>
  <c r="AJ34" i="149" s="1"/>
  <c r="AJ14" i="143"/>
  <c r="AJ14" i="142"/>
  <c r="AJ34" i="142" s="1"/>
  <c r="AJ13" i="148" s="1"/>
  <c r="AI14" i="149"/>
  <c r="AI34" i="149" s="1"/>
  <c r="AI14" i="143"/>
  <c r="AI14" i="142"/>
  <c r="AI34" i="142" s="1"/>
  <c r="AI13" i="148" s="1"/>
  <c r="AG11" i="143"/>
  <c r="AG11" i="149"/>
  <c r="AG31" i="149" s="1"/>
  <c r="AG11" i="142"/>
  <c r="AG31" i="142" s="1"/>
  <c r="AG10" i="148" s="1"/>
  <c r="AJ11" i="143"/>
  <c r="AJ11" i="149"/>
  <c r="AJ31" i="149" s="1"/>
  <c r="AJ11" i="142"/>
  <c r="AJ31" i="142" s="1"/>
  <c r="AJ10" i="148" s="1"/>
  <c r="AW22" i="149"/>
  <c r="AW42" i="149" s="1"/>
  <c r="AW22" i="143"/>
  <c r="AW22" i="142"/>
  <c r="AW42" i="142" s="1"/>
  <c r="AW21" i="148" s="1"/>
  <c r="AK14" i="143"/>
  <c r="AK14" i="149"/>
  <c r="AK34" i="149" s="1"/>
  <c r="AK14" i="142"/>
  <c r="AK34" i="142" s="1"/>
  <c r="AK13" i="148" s="1"/>
  <c r="AK22" i="143"/>
  <c r="AK22" i="142"/>
  <c r="AK42" i="142" s="1"/>
  <c r="AK21" i="148" s="1"/>
  <c r="AK22" i="149"/>
  <c r="AK42" i="149" s="1"/>
  <c r="AJ22" i="143"/>
  <c r="AJ22" i="149"/>
  <c r="AJ42" i="149" s="1"/>
  <c r="AJ22" i="142"/>
  <c r="AJ42" i="142" s="1"/>
  <c r="AJ21" i="148" s="1"/>
  <c r="AL22" i="143"/>
  <c r="AL22" i="149"/>
  <c r="AL42" i="149" s="1"/>
  <c r="AL22" i="142"/>
  <c r="AL42" i="142" s="1"/>
  <c r="AL21" i="148" s="1"/>
  <c r="AI22" i="143"/>
  <c r="AI22" i="149"/>
  <c r="AI42" i="149" s="1"/>
  <c r="AI22" i="142"/>
  <c r="AI42" i="142" s="1"/>
  <c r="AI21" i="148" s="1"/>
  <c r="AL11" i="143"/>
  <c r="AL11" i="149"/>
  <c r="AL31" i="149" s="1"/>
  <c r="AL11" i="142"/>
  <c r="AL31" i="142" s="1"/>
  <c r="AL10" i="148" s="1"/>
  <c r="AW14" i="143"/>
  <c r="AW14" i="149"/>
  <c r="AW34" i="149" s="1"/>
  <c r="AW14" i="142"/>
  <c r="AW34" i="142" s="1"/>
  <c r="AW13" i="148" s="1"/>
  <c r="AH14" i="149"/>
  <c r="AH34" i="149" s="1"/>
  <c r="AH14" i="143"/>
  <c r="AH14" i="142"/>
  <c r="AH34" i="142" s="1"/>
  <c r="AH13" i="148" s="1"/>
  <c r="AK11" i="143"/>
  <c r="AK11" i="149"/>
  <c r="AK31" i="149" s="1"/>
  <c r="AK11" i="142"/>
  <c r="AK31" i="142" s="1"/>
  <c r="AK10" i="148" s="1"/>
  <c r="AV11" i="149"/>
  <c r="AV31" i="149" s="1"/>
  <c r="AV11" i="143"/>
  <c r="AV11" i="142"/>
  <c r="AV31" i="142" s="1"/>
  <c r="AV10" i="148" s="1"/>
  <c r="AG22" i="149"/>
  <c r="AG42" i="149" s="1"/>
  <c r="AG22" i="143"/>
  <c r="AG22" i="142"/>
  <c r="AG42" i="142" s="1"/>
  <c r="AG21" i="148" s="1"/>
  <c r="AM22" i="143"/>
  <c r="AM22" i="149"/>
  <c r="AM42" i="149" s="1"/>
  <c r="AM22" i="142"/>
  <c r="AM42" i="142" s="1"/>
  <c r="AM21" i="148" s="1"/>
  <c r="AM14" i="143"/>
  <c r="AM14" i="149"/>
  <c r="AM34" i="149" s="1"/>
  <c r="AM14" i="142"/>
  <c r="AM34" i="142" s="1"/>
  <c r="AM13" i="148" s="1"/>
  <c r="AH11" i="143"/>
  <c r="AH11" i="149"/>
  <c r="AH31" i="149" s="1"/>
  <c r="AH11" i="142"/>
  <c r="AH31" i="142" s="1"/>
  <c r="AH10" i="148" s="1"/>
  <c r="AW11" i="143"/>
  <c r="AW11" i="149"/>
  <c r="AW31" i="149" s="1"/>
  <c r="AW11" i="142"/>
  <c r="AW31" i="142" s="1"/>
  <c r="AW10" i="148" s="1"/>
  <c r="AL14" i="143"/>
  <c r="AL14" i="149"/>
  <c r="AL34" i="149" s="1"/>
  <c r="AL14" i="142"/>
  <c r="AL34" i="142" s="1"/>
  <c r="AL13" i="148" s="1"/>
  <c r="AH22" i="143"/>
  <c r="AH22" i="149"/>
  <c r="AH42" i="149" s="1"/>
  <c r="AH22" i="142"/>
  <c r="AH42" i="142" s="1"/>
  <c r="AH21" i="148" s="1"/>
  <c r="AV22" i="149"/>
  <c r="AV42" i="149" s="1"/>
  <c r="AV22" i="143"/>
  <c r="AV22" i="142"/>
  <c r="AV42" i="142" s="1"/>
  <c r="AV21" i="148" s="1"/>
  <c r="AI11" i="143"/>
  <c r="AI11" i="149"/>
  <c r="AI31" i="149" s="1"/>
  <c r="AI11" i="142"/>
  <c r="AI31" i="142" s="1"/>
  <c r="AI10" i="148" s="1"/>
  <c r="AM11" i="143"/>
  <c r="AM11" i="149"/>
  <c r="AM31" i="149" s="1"/>
  <c r="AM11" i="142"/>
  <c r="AM31" i="142" s="1"/>
  <c r="AM10" i="148" s="1"/>
  <c r="AG14" i="143"/>
  <c r="AG14" i="149"/>
  <c r="AG34" i="149" s="1"/>
  <c r="AG14" i="142"/>
  <c r="AG34" i="142" s="1"/>
  <c r="AG13" i="148" s="1"/>
  <c r="AV16" i="141" l="1"/>
  <c r="AV36" i="141" s="1"/>
  <c r="AJ16" i="141"/>
  <c r="AJ36" i="141" s="1"/>
  <c r="AW16" i="141"/>
  <c r="AW36" i="141" s="1"/>
  <c r="AM16" i="141"/>
  <c r="AM36" i="141" s="1"/>
  <c r="AH16" i="141"/>
  <c r="AH36" i="141" s="1"/>
  <c r="AK16" i="141"/>
  <c r="AK36" i="141" s="1"/>
  <c r="AI16" i="141"/>
  <c r="AI36" i="141" s="1"/>
  <c r="AG16" i="141"/>
  <c r="AG36" i="141" s="1"/>
  <c r="AL16" i="141"/>
  <c r="AL36" i="141" s="1"/>
  <c r="AJ16" i="143"/>
  <c r="AJ16" i="142"/>
  <c r="AJ36" i="142" s="1"/>
  <c r="AJ15" i="148" s="1"/>
  <c r="AJ16" i="149"/>
  <c r="AJ36" i="149" s="1"/>
  <c r="AL16" i="143"/>
  <c r="AL16" i="149"/>
  <c r="AL36" i="149" s="1"/>
  <c r="AL16" i="142"/>
  <c r="AL36" i="142" s="1"/>
  <c r="AL15" i="148" s="1"/>
  <c r="AV16" i="149"/>
  <c r="AV36" i="149" s="1"/>
  <c r="AV16" i="143"/>
  <c r="AV16" i="142"/>
  <c r="AV36" i="142" s="1"/>
  <c r="AV15" i="148" s="1"/>
  <c r="AW16" i="149"/>
  <c r="AW36" i="149" s="1"/>
  <c r="AW16" i="142"/>
  <c r="AW36" i="142" s="1"/>
  <c r="AW15" i="148" s="1"/>
  <c r="AW16" i="143"/>
  <c r="AH16" i="143"/>
  <c r="AH16" i="149"/>
  <c r="AH36" i="149" s="1"/>
  <c r="AH16" i="142"/>
  <c r="AH36" i="142" s="1"/>
  <c r="AH15" i="148" s="1"/>
  <c r="AK16" i="143"/>
  <c r="AK16" i="149"/>
  <c r="AK36" i="149" s="1"/>
  <c r="AK16" i="142"/>
  <c r="AK36" i="142" s="1"/>
  <c r="AK15" i="148" s="1"/>
  <c r="AI16" i="143"/>
  <c r="AI16" i="149"/>
  <c r="AI36" i="149" s="1"/>
  <c r="AI16" i="142"/>
  <c r="AI36" i="142" s="1"/>
  <c r="AI15" i="148" s="1"/>
  <c r="AM16" i="143"/>
  <c r="AM16" i="149"/>
  <c r="AM36" i="149" s="1"/>
  <c r="AM16" i="142"/>
  <c r="AM36" i="142" s="1"/>
  <c r="AM15" i="148" s="1"/>
  <c r="AG16" i="149"/>
  <c r="AG36" i="149" s="1"/>
  <c r="AG16" i="143"/>
  <c r="AG16" i="142"/>
  <c r="AG36" i="142" s="1"/>
  <c r="AG15" i="148" s="1"/>
  <c r="A20" i="143"/>
  <c r="A19" i="143"/>
  <c r="A17" i="143"/>
  <c r="A16" i="143"/>
  <c r="A14" i="143"/>
  <c r="A13" i="143"/>
  <c r="B5" i="143"/>
  <c r="B4" i="143"/>
  <c r="A40" i="142"/>
  <c r="A39" i="142"/>
  <c r="A37" i="142"/>
  <c r="A36" i="142"/>
  <c r="A34" i="142"/>
  <c r="A33" i="142"/>
  <c r="A20" i="142"/>
  <c r="A19" i="142"/>
  <c r="A17" i="142"/>
  <c r="A16" i="142"/>
  <c r="A14" i="142"/>
  <c r="A13" i="142"/>
  <c r="B5" i="142"/>
  <c r="B25" i="142" s="1"/>
  <c r="B4" i="148" s="1"/>
  <c r="B4" i="142"/>
  <c r="B24" i="142" s="1"/>
  <c r="B3" i="148" s="1"/>
  <c r="AW17" i="141" l="1"/>
  <c r="AW37" i="141" s="1"/>
  <c r="AW19" i="141"/>
  <c r="AW39" i="141" s="1"/>
  <c r="AL17" i="141"/>
  <c r="AL37" i="141" s="1"/>
  <c r="AG17" i="141"/>
  <c r="AG37" i="141" s="1"/>
  <c r="AL19" i="141"/>
  <c r="AL39" i="141" s="1"/>
  <c r="AJ17" i="141"/>
  <c r="AJ37" i="141" s="1"/>
  <c r="AI17" i="141"/>
  <c r="AI37" i="141" s="1"/>
  <c r="AM19" i="141"/>
  <c r="AM39" i="141" s="1"/>
  <c r="AM17" i="141"/>
  <c r="AM37" i="141" s="1"/>
  <c r="AJ19" i="141"/>
  <c r="AJ39" i="141" s="1"/>
  <c r="AI19" i="141"/>
  <c r="AI39" i="141" s="1"/>
  <c r="AG19" i="141"/>
  <c r="AG39" i="141" s="1"/>
  <c r="AH19" i="141"/>
  <c r="AH39" i="141" s="1"/>
  <c r="AK19" i="141"/>
  <c r="AK39" i="141" s="1"/>
  <c r="AV19" i="141"/>
  <c r="AV39" i="141" s="1"/>
  <c r="AH17" i="141"/>
  <c r="AH37" i="141" s="1"/>
  <c r="AK17" i="141"/>
  <c r="AK37" i="141" s="1"/>
  <c r="AV17" i="141"/>
  <c r="AV37" i="141" s="1"/>
  <c r="AM17" i="149"/>
  <c r="AM37" i="149" s="1"/>
  <c r="AM17" i="143"/>
  <c r="AM17" i="142"/>
  <c r="AM37" i="142" s="1"/>
  <c r="AM16" i="148" s="1"/>
  <c r="AG17" i="143"/>
  <c r="AG17" i="142"/>
  <c r="AG37" i="142" s="1"/>
  <c r="AG16" i="148" s="1"/>
  <c r="AG17" i="149"/>
  <c r="AG37" i="149" s="1"/>
  <c r="AL19" i="149"/>
  <c r="AL39" i="149" s="1"/>
  <c r="AL19" i="143"/>
  <c r="AL19" i="142"/>
  <c r="AL39" i="142" s="1"/>
  <c r="AL18" i="148" s="1"/>
  <c r="AG19" i="143"/>
  <c r="AG19" i="149"/>
  <c r="AG39" i="149" s="1"/>
  <c r="AG19" i="142"/>
  <c r="AG39" i="142" s="1"/>
  <c r="AG18" i="148" s="1"/>
  <c r="AJ17" i="143"/>
  <c r="AJ17" i="149"/>
  <c r="AJ37" i="149" s="1"/>
  <c r="AJ17" i="142"/>
  <c r="AJ37" i="142" s="1"/>
  <c r="AJ16" i="148" s="1"/>
  <c r="AI17" i="143"/>
  <c r="AI17" i="149"/>
  <c r="AI37" i="149" s="1"/>
  <c r="AI17" i="142"/>
  <c r="AI37" i="142" s="1"/>
  <c r="AI16" i="148" s="1"/>
  <c r="AI19" i="143"/>
  <c r="AI19" i="149"/>
  <c r="AI39" i="149" s="1"/>
  <c r="AI19" i="142"/>
  <c r="AI39" i="142" s="1"/>
  <c r="AI18" i="148" s="1"/>
  <c r="AM19" i="143"/>
  <c r="AM19" i="149"/>
  <c r="AM39" i="149" s="1"/>
  <c r="AM19" i="142"/>
  <c r="AM39" i="142" s="1"/>
  <c r="AM18" i="148" s="1"/>
  <c r="AJ19" i="149"/>
  <c r="AJ39" i="149" s="1"/>
  <c r="AJ19" i="143"/>
  <c r="AJ19" i="142"/>
  <c r="AJ39" i="142" s="1"/>
  <c r="AJ18" i="148" s="1"/>
  <c r="AH19" i="143"/>
  <c r="AH19" i="149"/>
  <c r="AH39" i="149" s="1"/>
  <c r="AH19" i="142"/>
  <c r="AH39" i="142" s="1"/>
  <c r="AH18" i="148" s="1"/>
  <c r="AK19" i="149"/>
  <c r="AK39" i="149" s="1"/>
  <c r="AK19" i="143"/>
  <c r="AK19" i="142"/>
  <c r="AK39" i="142" s="1"/>
  <c r="AK18" i="148" s="1"/>
  <c r="AV19" i="143"/>
  <c r="AV19" i="149"/>
  <c r="AV39" i="149" s="1"/>
  <c r="AV19" i="142"/>
  <c r="AV39" i="142" s="1"/>
  <c r="AV18" i="148" s="1"/>
  <c r="AW19" i="143"/>
  <c r="AW19" i="149"/>
  <c r="AW39" i="149" s="1"/>
  <c r="AW19" i="142"/>
  <c r="AW39" i="142" s="1"/>
  <c r="AW18" i="148" s="1"/>
  <c r="AW17" i="143"/>
  <c r="AW17" i="149"/>
  <c r="AW37" i="149" s="1"/>
  <c r="AW17" i="142"/>
  <c r="AW37" i="142" s="1"/>
  <c r="AW16" i="148" s="1"/>
  <c r="AL17" i="149"/>
  <c r="AL37" i="149" s="1"/>
  <c r="AL17" i="143"/>
  <c r="AL17" i="142"/>
  <c r="AL37" i="142" s="1"/>
  <c r="AL16" i="148" s="1"/>
  <c r="AH17" i="143"/>
  <c r="AH17" i="142"/>
  <c r="AH37" i="142" s="1"/>
  <c r="AH16" i="148" s="1"/>
  <c r="AH17" i="149"/>
  <c r="AH37" i="149" s="1"/>
  <c r="AK17" i="143"/>
  <c r="AK17" i="149"/>
  <c r="AK37" i="149" s="1"/>
  <c r="AK17" i="142"/>
  <c r="AK37" i="142" s="1"/>
  <c r="AK16" i="148" s="1"/>
  <c r="AV17" i="143"/>
  <c r="AV17" i="149"/>
  <c r="AV37" i="149" s="1"/>
  <c r="AV17" i="142"/>
  <c r="AV37" i="142" s="1"/>
  <c r="AV16" i="148" s="1"/>
  <c r="B4" i="141"/>
  <c r="B24" i="141" s="1"/>
  <c r="B5" i="141"/>
  <c r="B25" i="141" s="1"/>
  <c r="A40" i="141"/>
  <c r="A39" i="141"/>
  <c r="A37" i="141"/>
  <c r="A36" i="141"/>
  <c r="A34" i="141"/>
  <c r="A33" i="141"/>
  <c r="A20" i="141"/>
  <c r="A19" i="141"/>
  <c r="A17" i="141"/>
  <c r="A16" i="141"/>
  <c r="A14" i="141"/>
  <c r="A13" i="141"/>
  <c r="AJ20" i="141" l="1"/>
  <c r="AJ40" i="141" s="1"/>
  <c r="AM20" i="141"/>
  <c r="AM40" i="141" s="1"/>
  <c r="AK20" i="141"/>
  <c r="AK40" i="141" s="1"/>
  <c r="AI20" i="141"/>
  <c r="AI40" i="141" s="1"/>
  <c r="AG20" i="141"/>
  <c r="AG40" i="141" s="1"/>
  <c r="AH20" i="141"/>
  <c r="AH40" i="141" s="1"/>
  <c r="AV20" i="141"/>
  <c r="AV40" i="141" s="1"/>
  <c r="AL20" i="141"/>
  <c r="AL40" i="141" s="1"/>
  <c r="AW20" i="141"/>
  <c r="AW40" i="141" s="1"/>
  <c r="AI20" i="143"/>
  <c r="AI20" i="149"/>
  <c r="AI40" i="149" s="1"/>
  <c r="AI20" i="142"/>
  <c r="AI40" i="142" s="1"/>
  <c r="AI19" i="148" s="1"/>
  <c r="AH20" i="149"/>
  <c r="AH40" i="149" s="1"/>
  <c r="AH20" i="143"/>
  <c r="AH20" i="142"/>
  <c r="AH40" i="142" s="1"/>
  <c r="AH19" i="148" s="1"/>
  <c r="AV20" i="143"/>
  <c r="AV20" i="149"/>
  <c r="AV40" i="149" s="1"/>
  <c r="AV20" i="142"/>
  <c r="AV40" i="142" s="1"/>
  <c r="AV19" i="148" s="1"/>
  <c r="AJ20" i="143"/>
  <c r="AJ20" i="149"/>
  <c r="AJ40" i="149" s="1"/>
  <c r="AJ20" i="142"/>
  <c r="AJ40" i="142" s="1"/>
  <c r="AJ19" i="148" s="1"/>
  <c r="AK20" i="143"/>
  <c r="AK20" i="149"/>
  <c r="AK40" i="149" s="1"/>
  <c r="AK20" i="142"/>
  <c r="AK40" i="142" s="1"/>
  <c r="AK19" i="148" s="1"/>
  <c r="AG20" i="143"/>
  <c r="AG20" i="149"/>
  <c r="AG40" i="149" s="1"/>
  <c r="AG20" i="142"/>
  <c r="AG40" i="142" s="1"/>
  <c r="AG19" i="148" s="1"/>
  <c r="AM20" i="143"/>
  <c r="AM20" i="142"/>
  <c r="AM40" i="142" s="1"/>
  <c r="AM19" i="148" s="1"/>
  <c r="AM20" i="149"/>
  <c r="AM40" i="149" s="1"/>
  <c r="AL20" i="143"/>
  <c r="AL20" i="149"/>
  <c r="AL40" i="149" s="1"/>
  <c r="AL20" i="142"/>
  <c r="AL40" i="142" s="1"/>
  <c r="AL19" i="148" s="1"/>
  <c r="AW20" i="143"/>
  <c r="AW20" i="149"/>
  <c r="AW40" i="149" s="1"/>
  <c r="AW20" i="142"/>
  <c r="AW40" i="142" s="1"/>
  <c r="AW19" i="148" s="1"/>
  <c r="B5" i="136"/>
  <c r="B6" i="136"/>
  <c r="B5" i="135" l="1"/>
  <c r="B26" i="135" s="1"/>
  <c r="B6" i="135"/>
  <c r="B27" i="135" s="1"/>
  <c r="B5" i="76" l="1"/>
  <c r="B26" i="76" s="1"/>
  <c r="B6" i="76"/>
  <c r="B27" i="76" s="1"/>
  <c r="B8" i="136" l="1"/>
  <c r="B8" i="135"/>
  <c r="B29" i="135" s="1"/>
  <c r="B8" i="76"/>
  <c r="B29" i="76" s="1"/>
  <c r="B14" i="136" l="1"/>
  <c r="B11" i="136"/>
  <c r="B9" i="136"/>
  <c r="B11" i="135"/>
  <c r="B32" i="135" s="1"/>
  <c r="B9" i="135"/>
  <c r="B30" i="135" s="1"/>
  <c r="B14" i="135"/>
  <c r="B35" i="135" s="1"/>
  <c r="B11" i="76"/>
  <c r="B32" i="76" s="1"/>
  <c r="B9" i="76"/>
  <c r="B30" i="76" s="1"/>
  <c r="B14" i="76"/>
  <c r="B35" i="76" s="1"/>
  <c r="B15" i="136" l="1"/>
  <c r="B12" i="136"/>
  <c r="B23" i="136"/>
  <c r="B12" i="135"/>
  <c r="B33" i="135" s="1"/>
  <c r="B15" i="135"/>
  <c r="B36" i="135" s="1"/>
  <c r="B23" i="135"/>
  <c r="B44" i="135" s="1"/>
  <c r="B23" i="76"/>
  <c r="B44" i="76" s="1"/>
  <c r="B12" i="76"/>
  <c r="B33" i="76" s="1"/>
  <c r="B15" i="76"/>
  <c r="B36" i="76" s="1"/>
  <c r="B17" i="136" l="1"/>
  <c r="B17" i="135"/>
  <c r="B38" i="135" s="1"/>
  <c r="B17" i="76"/>
  <c r="B38" i="76" s="1"/>
  <c r="B20" i="136" l="1"/>
  <c r="B18" i="136"/>
  <c r="B18" i="135"/>
  <c r="B39" i="135" s="1"/>
  <c r="B20" i="135"/>
  <c r="B41" i="135" s="1"/>
  <c r="B18" i="76"/>
  <c r="B39" i="76" s="1"/>
  <c r="B20" i="76"/>
  <c r="B41" i="76" s="1"/>
  <c r="B21" i="136" l="1"/>
  <c r="B21" i="135"/>
  <c r="B42" i="135" s="1"/>
  <c r="B21" i="76"/>
  <c r="B42" i="76" s="1"/>
  <c r="B5" i="130" l="1"/>
  <c r="B25" i="130" s="1"/>
  <c r="B6" i="130"/>
  <c r="B26" i="130" s="1"/>
  <c r="B5" i="75"/>
  <c r="B25" i="75" s="1"/>
  <c r="B6" i="75"/>
  <c r="B26" i="75" s="1"/>
  <c r="A39" i="100" l="1"/>
  <c r="A38" i="100"/>
  <c r="A36" i="100"/>
  <c r="A35" i="100"/>
  <c r="B5" i="131" l="1"/>
  <c r="B6" i="131"/>
  <c r="B8" i="75" l="1"/>
  <c r="B28" i="75" s="1"/>
  <c r="B8" i="130"/>
  <c r="B28" i="130" s="1"/>
  <c r="B8" i="131"/>
  <c r="B11" i="130" l="1"/>
  <c r="B31" i="130" s="1"/>
  <c r="B11" i="75"/>
  <c r="B31" i="75" s="1"/>
  <c r="B14" i="75"/>
  <c r="B34" i="75" s="1"/>
  <c r="B14" i="130"/>
  <c r="B34" i="130" s="1"/>
  <c r="B9" i="130"/>
  <c r="B29" i="130" s="1"/>
  <c r="B9" i="75"/>
  <c r="B29" i="75" s="1"/>
  <c r="B9" i="131"/>
  <c r="B14" i="131"/>
  <c r="B11" i="131"/>
  <c r="B23" i="131" l="1"/>
  <c r="B23" i="130"/>
  <c r="B43" i="130" s="1"/>
  <c r="B23" i="75"/>
  <c r="B43" i="75" s="1"/>
  <c r="B15" i="130"/>
  <c r="B35" i="130" s="1"/>
  <c r="B15" i="75"/>
  <c r="B35" i="75" s="1"/>
  <c r="B12" i="75"/>
  <c r="B32" i="75" s="1"/>
  <c r="B12" i="130"/>
  <c r="B32" i="130" s="1"/>
  <c r="B12" i="131"/>
  <c r="B15" i="131"/>
  <c r="B17" i="130" l="1"/>
  <c r="B37" i="130" s="1"/>
  <c r="B17" i="75"/>
  <c r="B37" i="75" s="1"/>
  <c r="B17" i="131"/>
  <c r="B20" i="75" l="1"/>
  <c r="B40" i="75" s="1"/>
  <c r="B20" i="130"/>
  <c r="B40" i="130" s="1"/>
  <c r="B18" i="75"/>
  <c r="B38" i="75" s="1"/>
  <c r="B18" i="130"/>
  <c r="B38" i="130" s="1"/>
  <c r="B20" i="131"/>
  <c r="B18" i="131"/>
  <c r="B21" i="130" l="1"/>
  <c r="B41" i="130" s="1"/>
  <c r="B21" i="75"/>
  <c r="B41" i="75" s="1"/>
  <c r="B21" i="131"/>
  <c r="A21" i="136" l="1"/>
  <c r="A20" i="136"/>
  <c r="A18" i="136"/>
  <c r="A17" i="136"/>
  <c r="A15" i="136"/>
  <c r="A14" i="136"/>
  <c r="A42" i="135"/>
  <c r="A41" i="135"/>
  <c r="A39" i="135"/>
  <c r="A38" i="135"/>
  <c r="A36" i="135"/>
  <c r="A35" i="135"/>
  <c r="A21" i="135"/>
  <c r="A20" i="135"/>
  <c r="A18" i="135"/>
  <c r="A17" i="135"/>
  <c r="A15" i="135"/>
  <c r="A14" i="135"/>
  <c r="C4" i="129" l="1"/>
  <c r="C21" i="129" s="1"/>
  <c r="C5" i="129"/>
  <c r="C22" i="129" s="1"/>
  <c r="B4" i="129" l="1"/>
  <c r="B21" i="129" s="1"/>
  <c r="B5" i="129"/>
  <c r="B22" i="129" s="1"/>
  <c r="C7" i="129" l="1"/>
  <c r="C24" i="129" s="1"/>
  <c r="B7" i="129"/>
  <c r="B24" i="129" s="1"/>
  <c r="B8" i="129" l="1"/>
  <c r="B25" i="129" s="1"/>
  <c r="B10" i="129"/>
  <c r="B27" i="129" s="1"/>
  <c r="B11" i="129" l="1"/>
  <c r="B28" i="129" s="1"/>
  <c r="B13" i="129" l="1"/>
  <c r="B30" i="129" s="1"/>
  <c r="B14" i="129" l="1"/>
  <c r="B31" i="129" s="1"/>
  <c r="B16" i="129"/>
  <c r="B33" i="129" s="1"/>
  <c r="B17" i="129" l="1"/>
  <c r="B34" i="129" s="1"/>
  <c r="C4" i="96"/>
  <c r="D4" i="96"/>
  <c r="H4" i="96"/>
  <c r="I4" i="95"/>
  <c r="I21" i="95" s="1"/>
  <c r="K4" i="96"/>
  <c r="L4" i="96"/>
  <c r="P4" i="96"/>
  <c r="Q4" i="95"/>
  <c r="Q21" i="95" s="1"/>
  <c r="S4" i="96"/>
  <c r="T4" i="96"/>
  <c r="E5" i="96"/>
  <c r="G5" i="96"/>
  <c r="H5" i="96"/>
  <c r="L5" i="95"/>
  <c r="L22" i="95" s="1"/>
  <c r="M5" i="95"/>
  <c r="M22" i="95" s="1"/>
  <c r="O5" i="96"/>
  <c r="T5" i="95"/>
  <c r="T22" i="95" s="1"/>
  <c r="U5" i="96"/>
  <c r="V4" i="97"/>
  <c r="V4" i="106" s="1"/>
  <c r="V5" i="97"/>
  <c r="V5" i="106" s="1"/>
  <c r="C4" i="97"/>
  <c r="C4" i="106" s="1"/>
  <c r="D4" i="97"/>
  <c r="D4" i="106" s="1"/>
  <c r="E4" i="97"/>
  <c r="E4" i="106" s="1"/>
  <c r="F4" i="97"/>
  <c r="F4" i="106" s="1"/>
  <c r="G4" i="97"/>
  <c r="G4" i="106" s="1"/>
  <c r="H4" i="97"/>
  <c r="H4" i="106" s="1"/>
  <c r="I4" i="97"/>
  <c r="I4" i="106" s="1"/>
  <c r="J4" i="97"/>
  <c r="J4" i="106" s="1"/>
  <c r="K4" i="97"/>
  <c r="K4" i="106" s="1"/>
  <c r="L4" i="97"/>
  <c r="L4" i="106" s="1"/>
  <c r="M4" i="97"/>
  <c r="M4" i="106" s="1"/>
  <c r="N4" i="97"/>
  <c r="N4" i="106" s="1"/>
  <c r="O4" i="97"/>
  <c r="O4" i="106" s="1"/>
  <c r="P4" i="97"/>
  <c r="P4" i="106" s="1"/>
  <c r="Q4" i="97"/>
  <c r="Q4" i="106" s="1"/>
  <c r="R4" i="97"/>
  <c r="R4" i="106" s="1"/>
  <c r="S4" i="97"/>
  <c r="S4" i="106" s="1"/>
  <c r="T4" i="97"/>
  <c r="T4" i="106" s="1"/>
  <c r="U4" i="97"/>
  <c r="U4" i="106" s="1"/>
  <c r="C5" i="97"/>
  <c r="C5" i="106" s="1"/>
  <c r="D5" i="97"/>
  <c r="D5" i="106" s="1"/>
  <c r="E5" i="97"/>
  <c r="E5" i="106" s="1"/>
  <c r="F5" i="97"/>
  <c r="F5" i="106" s="1"/>
  <c r="G5" i="97"/>
  <c r="G5" i="106" s="1"/>
  <c r="H5" i="97"/>
  <c r="H5" i="106" s="1"/>
  <c r="I5" i="97"/>
  <c r="I5" i="106" s="1"/>
  <c r="J5" i="97"/>
  <c r="J5" i="106" s="1"/>
  <c r="K5" i="97"/>
  <c r="K5" i="106" s="1"/>
  <c r="L5" i="97"/>
  <c r="L5" i="106" s="1"/>
  <c r="M5" i="97"/>
  <c r="M5" i="106" s="1"/>
  <c r="N5" i="97"/>
  <c r="N5" i="106" s="1"/>
  <c r="O5" i="97"/>
  <c r="O5" i="106" s="1"/>
  <c r="P5" i="97"/>
  <c r="P5" i="106" s="1"/>
  <c r="Q5" i="97"/>
  <c r="Q5" i="106" s="1"/>
  <c r="R5" i="97"/>
  <c r="R5" i="106" s="1"/>
  <c r="S5" i="97"/>
  <c r="S5" i="106" s="1"/>
  <c r="T5" i="97"/>
  <c r="T5" i="106" s="1"/>
  <c r="U5" i="97"/>
  <c r="U5" i="106" s="1"/>
  <c r="B5" i="127"/>
  <c r="B24" i="127" s="1"/>
  <c r="B6" i="127"/>
  <c r="B25" i="127" s="1"/>
  <c r="B5" i="107"/>
  <c r="B24" i="107" s="1"/>
  <c r="B6" i="107"/>
  <c r="B25" i="107" s="1"/>
  <c r="B19" i="129" l="1"/>
  <c r="B36" i="129" s="1"/>
  <c r="F5" i="95"/>
  <c r="F22" i="95" s="1"/>
  <c r="V5" i="96"/>
  <c r="D5" i="96"/>
  <c r="E5" i="95"/>
  <c r="E22" i="95" s="1"/>
  <c r="H4" i="95"/>
  <c r="H21" i="95" s="1"/>
  <c r="Q4" i="96"/>
  <c r="D5" i="95"/>
  <c r="D22" i="95" s="1"/>
  <c r="U5" i="95"/>
  <c r="U22" i="95" s="1"/>
  <c r="R4" i="95"/>
  <c r="R21" i="95" s="1"/>
  <c r="T5" i="96"/>
  <c r="I4" i="96"/>
  <c r="M5" i="96"/>
  <c r="V5" i="95"/>
  <c r="V22" i="95" s="1"/>
  <c r="N5" i="95"/>
  <c r="N22" i="95" s="1"/>
  <c r="P4" i="95"/>
  <c r="P21" i="95" s="1"/>
  <c r="L5" i="96"/>
  <c r="J4" i="95"/>
  <c r="J21" i="95" s="1"/>
  <c r="F5" i="96"/>
  <c r="J4" i="96"/>
  <c r="R4" i="96"/>
  <c r="N5" i="96"/>
  <c r="S5" i="95"/>
  <c r="S22" i="95" s="1"/>
  <c r="S5" i="96"/>
  <c r="O4" i="96"/>
  <c r="O4" i="95"/>
  <c r="O21" i="95" s="1"/>
  <c r="N4" i="96"/>
  <c r="N4" i="95"/>
  <c r="N21" i="95" s="1"/>
  <c r="Q5" i="96"/>
  <c r="Q5" i="95"/>
  <c r="Q22" i="95" s="1"/>
  <c r="U4" i="96"/>
  <c r="U4" i="95"/>
  <c r="U21" i="95" s="1"/>
  <c r="E4" i="96"/>
  <c r="E4" i="95"/>
  <c r="E21" i="95" s="1"/>
  <c r="K5" i="96"/>
  <c r="K5" i="95"/>
  <c r="K22" i="95" s="1"/>
  <c r="G4" i="96"/>
  <c r="G4" i="95"/>
  <c r="G21" i="95" s="1"/>
  <c r="V4" i="96"/>
  <c r="V4" i="95"/>
  <c r="V21" i="95" s="1"/>
  <c r="I5" i="96"/>
  <c r="I5" i="95"/>
  <c r="I22" i="95" s="1"/>
  <c r="M4" i="96"/>
  <c r="M4" i="95"/>
  <c r="M21" i="95" s="1"/>
  <c r="C5" i="96"/>
  <c r="C5" i="95"/>
  <c r="C22" i="95" s="1"/>
  <c r="R5" i="96"/>
  <c r="R5" i="95"/>
  <c r="R22" i="95" s="1"/>
  <c r="J5" i="95"/>
  <c r="J22" i="95" s="1"/>
  <c r="J5" i="96"/>
  <c r="F4" i="95"/>
  <c r="F21" i="95" s="1"/>
  <c r="F4" i="96"/>
  <c r="P5" i="95"/>
  <c r="P22" i="95" s="1"/>
  <c r="H5" i="95"/>
  <c r="H22" i="95" s="1"/>
  <c r="T4" i="95"/>
  <c r="T21" i="95" s="1"/>
  <c r="L4" i="95"/>
  <c r="L21" i="95" s="1"/>
  <c r="D4" i="95"/>
  <c r="D21" i="95" s="1"/>
  <c r="P5" i="96"/>
  <c r="O5" i="95"/>
  <c r="O22" i="95" s="1"/>
  <c r="G5" i="95"/>
  <c r="G22" i="95" s="1"/>
  <c r="S4" i="95"/>
  <c r="S21" i="95" s="1"/>
  <c r="K4" i="95"/>
  <c r="K21" i="95" s="1"/>
  <c r="C4" i="95"/>
  <c r="C21" i="95" s="1"/>
  <c r="O7" i="97"/>
  <c r="O7" i="106"/>
  <c r="S7" i="106"/>
  <c r="S7" i="97"/>
  <c r="I7" i="106"/>
  <c r="I7" i="97"/>
  <c r="R7" i="106"/>
  <c r="R7" i="97"/>
  <c r="H7" i="97"/>
  <c r="H7" i="106"/>
  <c r="C7" i="106"/>
  <c r="C7" i="97"/>
  <c r="Q7" i="106"/>
  <c r="Q7" i="97"/>
  <c r="G7" i="97"/>
  <c r="G7" i="106"/>
  <c r="P7" i="97"/>
  <c r="P7" i="106"/>
  <c r="F7" i="97"/>
  <c r="F7" i="106"/>
  <c r="V7" i="97"/>
  <c r="V7" i="106"/>
  <c r="M7" i="97"/>
  <c r="M7" i="106"/>
  <c r="N7" i="97"/>
  <c r="N7" i="106"/>
  <c r="J7" i="106"/>
  <c r="B8" i="107"/>
  <c r="B27" i="107" s="1"/>
  <c r="B8" i="127"/>
  <c r="B27" i="127" s="1"/>
  <c r="J7" i="97"/>
  <c r="E7" i="97"/>
  <c r="E7" i="106"/>
  <c r="U7" i="97"/>
  <c r="U7" i="106"/>
  <c r="L7" i="97"/>
  <c r="L7" i="106"/>
  <c r="D7" i="97"/>
  <c r="D7" i="106"/>
  <c r="T7" i="97"/>
  <c r="T7" i="106"/>
  <c r="K7" i="106"/>
  <c r="K7" i="97"/>
  <c r="G7" i="96" l="1"/>
  <c r="G7" i="95"/>
  <c r="G24" i="95" s="1"/>
  <c r="N10" i="97"/>
  <c r="N10" i="106"/>
  <c r="J10" i="106"/>
  <c r="J10" i="97"/>
  <c r="B11" i="107"/>
  <c r="B30" i="107" s="1"/>
  <c r="B11" i="127"/>
  <c r="B30" i="127" s="1"/>
  <c r="N7" i="96"/>
  <c r="N7" i="95"/>
  <c r="N24" i="95" s="1"/>
  <c r="R7" i="96"/>
  <c r="R7" i="95"/>
  <c r="R24" i="95" s="1"/>
  <c r="L7" i="96"/>
  <c r="L7" i="95"/>
  <c r="L24" i="95" s="1"/>
  <c r="J7" i="96"/>
  <c r="J7" i="95"/>
  <c r="J24" i="95" s="1"/>
  <c r="T7" i="96"/>
  <c r="T7" i="95"/>
  <c r="T24" i="95" s="1"/>
  <c r="H7" i="96"/>
  <c r="H7" i="95"/>
  <c r="H24" i="95" s="1"/>
  <c r="C7" i="96"/>
  <c r="C7" i="95"/>
  <c r="C24" i="95" s="1"/>
  <c r="J8" i="97"/>
  <c r="J8" i="106"/>
  <c r="B9" i="107"/>
  <c r="B28" i="107" s="1"/>
  <c r="B9" i="127"/>
  <c r="B28" i="127" s="1"/>
  <c r="D7" i="96"/>
  <c r="D7" i="95"/>
  <c r="D24" i="95" s="1"/>
  <c r="M7" i="96"/>
  <c r="M7" i="95"/>
  <c r="M24" i="95" s="1"/>
  <c r="P7" i="96"/>
  <c r="P7" i="95"/>
  <c r="P24" i="95" s="1"/>
  <c r="S7" i="96"/>
  <c r="S7" i="95"/>
  <c r="S24" i="95" s="1"/>
  <c r="O7" i="96"/>
  <c r="O7" i="95"/>
  <c r="O24" i="95" s="1"/>
  <c r="U7" i="96"/>
  <c r="U7" i="95"/>
  <c r="U24" i="95" s="1"/>
  <c r="E7" i="96"/>
  <c r="E7" i="95"/>
  <c r="E24" i="95" s="1"/>
  <c r="N8" i="106"/>
  <c r="N8" i="97"/>
  <c r="F7" i="96"/>
  <c r="F7" i="95"/>
  <c r="F24" i="95" s="1"/>
  <c r="I7" i="96"/>
  <c r="I7" i="95"/>
  <c r="I24" i="95" s="1"/>
  <c r="K7" i="96"/>
  <c r="K7" i="95"/>
  <c r="K24" i="95" s="1"/>
  <c r="V7" i="96"/>
  <c r="V7" i="95"/>
  <c r="V24" i="95" s="1"/>
  <c r="Q7" i="96"/>
  <c r="Q7" i="95"/>
  <c r="Q24" i="95" s="1"/>
  <c r="J10" i="96" l="1"/>
  <c r="J10" i="95"/>
  <c r="J27" i="95" s="1"/>
  <c r="N10" i="96"/>
  <c r="N10" i="95"/>
  <c r="N27" i="95" s="1"/>
  <c r="N8" i="96"/>
  <c r="N8" i="95"/>
  <c r="N25" i="95" s="1"/>
  <c r="J11" i="106"/>
  <c r="J11" i="97"/>
  <c r="B12" i="107"/>
  <c r="B31" i="107" s="1"/>
  <c r="B12" i="127"/>
  <c r="B31" i="127" s="1"/>
  <c r="N11" i="106"/>
  <c r="N11" i="97"/>
  <c r="J8" i="96"/>
  <c r="J8" i="95"/>
  <c r="J25" i="95" s="1"/>
  <c r="N11" i="96" l="1"/>
  <c r="N11" i="95"/>
  <c r="N28" i="95" s="1"/>
  <c r="N13" i="106"/>
  <c r="N13" i="97"/>
  <c r="J11" i="95"/>
  <c r="J28" i="95" s="1"/>
  <c r="J11" i="96"/>
  <c r="J13" i="106"/>
  <c r="J13" i="97"/>
  <c r="B14" i="107"/>
  <c r="B33" i="107" s="1"/>
  <c r="B14" i="127"/>
  <c r="B33" i="127" s="1"/>
  <c r="B4" i="95"/>
  <c r="B21" i="95" s="1"/>
  <c r="B5" i="95"/>
  <c r="B22" i="95" s="1"/>
  <c r="B4" i="97"/>
  <c r="B4" i="106" s="1"/>
  <c r="B5" i="97"/>
  <c r="B5" i="106" s="1"/>
  <c r="N16" i="106" l="1"/>
  <c r="N16" i="97"/>
  <c r="N13" i="95"/>
  <c r="N30" i="95" s="1"/>
  <c r="N13" i="96"/>
  <c r="N14" i="106"/>
  <c r="N14" i="97"/>
  <c r="J13" i="96"/>
  <c r="J13" i="95"/>
  <c r="J30" i="95" s="1"/>
  <c r="J16" i="106"/>
  <c r="B17" i="107"/>
  <c r="B36" i="107" s="1"/>
  <c r="J16" i="97"/>
  <c r="B17" i="127"/>
  <c r="B36" i="127" s="1"/>
  <c r="J14" i="106"/>
  <c r="B15" i="107"/>
  <c r="B34" i="107" s="1"/>
  <c r="J14" i="97"/>
  <c r="B15" i="127"/>
  <c r="B34" i="127" s="1"/>
  <c r="B4" i="96"/>
  <c r="B5" i="96"/>
  <c r="J17" i="106" l="1"/>
  <c r="J17" i="97"/>
  <c r="B18" i="107"/>
  <c r="B37" i="107" s="1"/>
  <c r="B18" i="127"/>
  <c r="B37" i="127" s="1"/>
  <c r="N16" i="95"/>
  <c r="N33" i="95" s="1"/>
  <c r="N16" i="96"/>
  <c r="N14" i="96"/>
  <c r="N14" i="95"/>
  <c r="N31" i="95" s="1"/>
  <c r="J14" i="95"/>
  <c r="J31" i="95" s="1"/>
  <c r="J14" i="96"/>
  <c r="J16" i="96"/>
  <c r="J16" i="95"/>
  <c r="J33" i="95" s="1"/>
  <c r="N17" i="106"/>
  <c r="N17" i="97"/>
  <c r="I10" i="106" l="1"/>
  <c r="I10" i="97"/>
  <c r="N19" i="106"/>
  <c r="N19" i="97"/>
  <c r="T10" i="106"/>
  <c r="T10" i="97"/>
  <c r="N17" i="96"/>
  <c r="N17" i="95"/>
  <c r="N34" i="95" s="1"/>
  <c r="I8" i="97"/>
  <c r="I8" i="106"/>
  <c r="F10" i="97"/>
  <c r="F10" i="106"/>
  <c r="T8" i="97"/>
  <c r="T8" i="106"/>
  <c r="F8" i="106"/>
  <c r="F8" i="97"/>
  <c r="J17" i="95"/>
  <c r="J34" i="95" s="1"/>
  <c r="J17" i="96"/>
  <c r="J19" i="106"/>
  <c r="B20" i="107"/>
  <c r="B39" i="107" s="1"/>
  <c r="J19" i="97"/>
  <c r="B20" i="127"/>
  <c r="B39" i="127" s="1"/>
  <c r="I11" i="106" l="1"/>
  <c r="I11" i="97"/>
  <c r="T11" i="97"/>
  <c r="T11" i="106"/>
  <c r="J19" i="96"/>
  <c r="J19" i="95"/>
  <c r="J36" i="95" s="1"/>
  <c r="E10" i="106"/>
  <c r="E10" i="97"/>
  <c r="F8" i="96"/>
  <c r="F8" i="95"/>
  <c r="F25" i="95" s="1"/>
  <c r="F10" i="96"/>
  <c r="F10" i="95"/>
  <c r="F27" i="95" s="1"/>
  <c r="T10" i="96"/>
  <c r="T10" i="95"/>
  <c r="T27" i="95" s="1"/>
  <c r="E8" i="106"/>
  <c r="E8" i="97"/>
  <c r="F11" i="106"/>
  <c r="F11" i="97"/>
  <c r="T8" i="96"/>
  <c r="T8" i="95"/>
  <c r="T25" i="95" s="1"/>
  <c r="I8" i="96"/>
  <c r="I8" i="95"/>
  <c r="I25" i="95" s="1"/>
  <c r="N19" i="95"/>
  <c r="N36" i="95" s="1"/>
  <c r="N19" i="96"/>
  <c r="I10" i="96"/>
  <c r="I10" i="95"/>
  <c r="I27" i="95" s="1"/>
  <c r="E10" i="96" l="1"/>
  <c r="E10" i="95"/>
  <c r="E27" i="95" s="1"/>
  <c r="I11" i="96"/>
  <c r="I11" i="95"/>
  <c r="I28" i="95" s="1"/>
  <c r="E11" i="106"/>
  <c r="E11" i="97"/>
  <c r="F13" i="106"/>
  <c r="F13" i="97"/>
  <c r="T11" i="95"/>
  <c r="T28" i="95" s="1"/>
  <c r="T11" i="96"/>
  <c r="T13" i="106"/>
  <c r="T13" i="97"/>
  <c r="I13" i="106"/>
  <c r="I13" i="97"/>
  <c r="F11" i="96"/>
  <c r="F11" i="95"/>
  <c r="F28" i="95" s="1"/>
  <c r="E8" i="96"/>
  <c r="E8" i="95"/>
  <c r="E25" i="95" s="1"/>
  <c r="E13" i="106" l="1"/>
  <c r="E13" i="97"/>
  <c r="I13" i="95"/>
  <c r="I30" i="95" s="1"/>
  <c r="I13" i="96"/>
  <c r="E11" i="96"/>
  <c r="E11" i="95"/>
  <c r="E28" i="95" s="1"/>
  <c r="T14" i="106"/>
  <c r="T14" i="97"/>
  <c r="T13" i="96"/>
  <c r="T13" i="95"/>
  <c r="T30" i="95" s="1"/>
  <c r="F16" i="106"/>
  <c r="F16" i="97"/>
  <c r="T16" i="106"/>
  <c r="T16" i="97"/>
  <c r="F13" i="95"/>
  <c r="F30" i="95" s="1"/>
  <c r="F13" i="96"/>
  <c r="F14" i="106"/>
  <c r="F14" i="97"/>
  <c r="I14" i="106"/>
  <c r="I14" i="97"/>
  <c r="I16" i="106"/>
  <c r="I16" i="97"/>
  <c r="F16" i="95" l="1"/>
  <c r="F33" i="95" s="1"/>
  <c r="F16" i="96"/>
  <c r="T14" i="95"/>
  <c r="T31" i="95" s="1"/>
  <c r="T14" i="96"/>
  <c r="I14" i="96"/>
  <c r="I14" i="95"/>
  <c r="I31" i="95" s="1"/>
  <c r="E16" i="106"/>
  <c r="E16" i="97"/>
  <c r="F17" i="106"/>
  <c r="F17" i="97"/>
  <c r="E13" i="96"/>
  <c r="E13" i="95"/>
  <c r="E30" i="95" s="1"/>
  <c r="E14" i="106"/>
  <c r="E14" i="97"/>
  <c r="F14" i="96"/>
  <c r="F14" i="95"/>
  <c r="F31" i="95" s="1"/>
  <c r="I17" i="106"/>
  <c r="I17" i="97"/>
  <c r="T17" i="97"/>
  <c r="T17" i="106"/>
  <c r="I16" i="95"/>
  <c r="I33" i="95" s="1"/>
  <c r="I16" i="96"/>
  <c r="T16" i="96"/>
  <c r="T16" i="95"/>
  <c r="T33" i="95" s="1"/>
  <c r="I17" i="96" l="1"/>
  <c r="I17" i="95"/>
  <c r="I34" i="95" s="1"/>
  <c r="E14" i="95"/>
  <c r="E31" i="95" s="1"/>
  <c r="E14" i="96"/>
  <c r="T17" i="95"/>
  <c r="T34" i="95" s="1"/>
  <c r="T17" i="96"/>
  <c r="E16" i="96"/>
  <c r="E16" i="95"/>
  <c r="E33" i="95" s="1"/>
  <c r="I19" i="106"/>
  <c r="I19" i="97"/>
  <c r="F17" i="96"/>
  <c r="F17" i="95"/>
  <c r="F34" i="95" s="1"/>
  <c r="E17" i="106"/>
  <c r="E17" i="97"/>
  <c r="T19" i="106"/>
  <c r="T19" i="97"/>
  <c r="F19" i="106"/>
  <c r="F19" i="97"/>
  <c r="E19" i="106" l="1"/>
  <c r="E19" i="97"/>
  <c r="T19" i="96"/>
  <c r="T19" i="95"/>
  <c r="T36" i="95" s="1"/>
  <c r="E17" i="95"/>
  <c r="E34" i="95" s="1"/>
  <c r="E17" i="96"/>
  <c r="F19" i="95"/>
  <c r="F36" i="95" s="1"/>
  <c r="F19" i="96"/>
  <c r="I19" i="95"/>
  <c r="I36" i="95" s="1"/>
  <c r="I19" i="96"/>
  <c r="C8" i="97" l="1"/>
  <c r="C8" i="106"/>
  <c r="E19" i="96"/>
  <c r="E19" i="95"/>
  <c r="E36" i="95" s="1"/>
  <c r="C10" i="106"/>
  <c r="C10" i="97"/>
  <c r="C11" i="97" l="1"/>
  <c r="C11" i="106"/>
  <c r="C10" i="96"/>
  <c r="C10" i="95"/>
  <c r="C27" i="95" s="1"/>
  <c r="C8" i="96"/>
  <c r="C8" i="95"/>
  <c r="C25" i="95" s="1"/>
  <c r="C11" i="96" l="1"/>
  <c r="C11" i="95"/>
  <c r="C28" i="95" s="1"/>
  <c r="C13" i="106"/>
  <c r="C13" i="97"/>
  <c r="C13" i="96" l="1"/>
  <c r="C13" i="95"/>
  <c r="C30" i="95" s="1"/>
  <c r="C14" i="97"/>
  <c r="C14" i="106"/>
  <c r="C16" i="106"/>
  <c r="C16" i="97"/>
  <c r="C14" i="95" l="1"/>
  <c r="C31" i="95" s="1"/>
  <c r="C14" i="96"/>
  <c r="C16" i="96"/>
  <c r="C16" i="95"/>
  <c r="C33" i="95" s="1"/>
  <c r="C17" i="106"/>
  <c r="C17" i="97"/>
  <c r="B7" i="106"/>
  <c r="B7" i="97"/>
  <c r="S10" i="106" l="1"/>
  <c r="S10" i="97"/>
  <c r="R10" i="106"/>
  <c r="R10" i="97"/>
  <c r="S8" i="97"/>
  <c r="S8" i="106"/>
  <c r="R8" i="97"/>
  <c r="R8" i="106"/>
  <c r="C19" i="106"/>
  <c r="C19" i="97"/>
  <c r="U8" i="106"/>
  <c r="U8" i="97"/>
  <c r="C17" i="95"/>
  <c r="C34" i="95" s="1"/>
  <c r="C17" i="96"/>
  <c r="U10" i="106"/>
  <c r="U10" i="97"/>
  <c r="B10" i="106"/>
  <c r="B10" i="97"/>
  <c r="B8" i="97"/>
  <c r="B8" i="106"/>
  <c r="B7" i="96"/>
  <c r="B7" i="95"/>
  <c r="B24" i="95" s="1"/>
  <c r="A21" i="131"/>
  <c r="A20" i="131"/>
  <c r="A18" i="131"/>
  <c r="A17" i="131"/>
  <c r="A15" i="131"/>
  <c r="A14" i="131"/>
  <c r="A41" i="130"/>
  <c r="A40" i="130"/>
  <c r="A38" i="130"/>
  <c r="A37" i="130"/>
  <c r="A35" i="130"/>
  <c r="A34" i="130"/>
  <c r="A21" i="130"/>
  <c r="A20" i="130"/>
  <c r="A18" i="130"/>
  <c r="A17" i="130"/>
  <c r="A15" i="130"/>
  <c r="A14" i="130"/>
  <c r="S11" i="106" l="1"/>
  <c r="S11" i="97"/>
  <c r="S10" i="96"/>
  <c r="S10" i="95"/>
  <c r="S27" i="95" s="1"/>
  <c r="R11" i="106"/>
  <c r="R11" i="97"/>
  <c r="U11" i="106"/>
  <c r="U11" i="97"/>
  <c r="U10" i="96"/>
  <c r="U10" i="95"/>
  <c r="U27" i="95" s="1"/>
  <c r="U8" i="96"/>
  <c r="U8" i="95"/>
  <c r="U25" i="95" s="1"/>
  <c r="C19" i="96"/>
  <c r="C19" i="95"/>
  <c r="C36" i="95" s="1"/>
  <c r="R8" i="96"/>
  <c r="R8" i="95"/>
  <c r="R25" i="95" s="1"/>
  <c r="S8" i="96"/>
  <c r="S8" i="95"/>
  <c r="S25" i="95" s="1"/>
  <c r="R10" i="96"/>
  <c r="R10" i="95"/>
  <c r="R27" i="95" s="1"/>
  <c r="B8" i="96"/>
  <c r="B8" i="95"/>
  <c r="B25" i="95" s="1"/>
  <c r="B11" i="106"/>
  <c r="B11" i="97"/>
  <c r="B10" i="95"/>
  <c r="B27" i="95" s="1"/>
  <c r="B10" i="96"/>
  <c r="R13" i="106" l="1"/>
  <c r="R13" i="97"/>
  <c r="U11" i="95"/>
  <c r="U28" i="95" s="1"/>
  <c r="U11" i="96"/>
  <c r="S11" i="95"/>
  <c r="S28" i="95" s="1"/>
  <c r="S11" i="96"/>
  <c r="U13" i="106"/>
  <c r="U13" i="97"/>
  <c r="S13" i="106"/>
  <c r="S13" i="97"/>
  <c r="R11" i="95"/>
  <c r="R28" i="95" s="1"/>
  <c r="R11" i="96"/>
  <c r="B13" i="97"/>
  <c r="B13" i="106"/>
  <c r="B11" i="95"/>
  <c r="B28" i="95" s="1"/>
  <c r="B11" i="96"/>
  <c r="S13" i="96" l="1"/>
  <c r="S13" i="95"/>
  <c r="S30" i="95" s="1"/>
  <c r="R13" i="96"/>
  <c r="R13" i="95"/>
  <c r="R30" i="95" s="1"/>
  <c r="R14" i="106"/>
  <c r="R14" i="97"/>
  <c r="R16" i="106"/>
  <c r="R16" i="97"/>
  <c r="U13" i="96"/>
  <c r="U13" i="95"/>
  <c r="U30" i="95" s="1"/>
  <c r="U16" i="106"/>
  <c r="U16" i="97"/>
  <c r="U14" i="106"/>
  <c r="U14" i="97"/>
  <c r="S16" i="106"/>
  <c r="S16" i="97"/>
  <c r="S14" i="106"/>
  <c r="S14" i="97"/>
  <c r="B16" i="106"/>
  <c r="B16" i="97"/>
  <c r="B14" i="106"/>
  <c r="B14" i="97"/>
  <c r="B13" i="95"/>
  <c r="B30" i="95" s="1"/>
  <c r="B13" i="96"/>
  <c r="S14" i="95" l="1"/>
  <c r="S31" i="95" s="1"/>
  <c r="S14" i="96"/>
  <c r="R16" i="96"/>
  <c r="R16" i="95"/>
  <c r="R33" i="95" s="1"/>
  <c r="U14" i="95"/>
  <c r="U31" i="95" s="1"/>
  <c r="U14" i="96"/>
  <c r="S16" i="96"/>
  <c r="S16" i="95"/>
  <c r="S33" i="95" s="1"/>
  <c r="U17" i="106"/>
  <c r="U17" i="97"/>
  <c r="U16" i="96"/>
  <c r="U16" i="95"/>
  <c r="U33" i="95" s="1"/>
  <c r="R14" i="95"/>
  <c r="R31" i="95" s="1"/>
  <c r="R14" i="96"/>
  <c r="S17" i="97"/>
  <c r="S17" i="106"/>
  <c r="R17" i="106"/>
  <c r="R17" i="97"/>
  <c r="B14" i="96"/>
  <c r="B14" i="95"/>
  <c r="B31" i="95" s="1"/>
  <c r="B17" i="106"/>
  <c r="B17" i="97"/>
  <c r="B16" i="96"/>
  <c r="B16" i="95"/>
  <c r="B33" i="95" s="1"/>
  <c r="A34" i="129"/>
  <c r="A33" i="129"/>
  <c r="A31" i="129"/>
  <c r="A30" i="129"/>
  <c r="A28" i="129"/>
  <c r="A27" i="129"/>
  <c r="A17" i="129"/>
  <c r="A16" i="129"/>
  <c r="A14" i="129"/>
  <c r="A13" i="129"/>
  <c r="A11" i="129"/>
  <c r="A10" i="129"/>
  <c r="S19" i="106" l="1"/>
  <c r="S19" i="97"/>
  <c r="U19" i="106"/>
  <c r="U19" i="97"/>
  <c r="S17" i="95"/>
  <c r="S34" i="95" s="1"/>
  <c r="S17" i="96"/>
  <c r="R17" i="95"/>
  <c r="R34" i="95" s="1"/>
  <c r="R17" i="96"/>
  <c r="R19" i="106"/>
  <c r="R19" i="97"/>
  <c r="U17" i="95"/>
  <c r="U34" i="95" s="1"/>
  <c r="U17" i="96"/>
  <c r="B19" i="106"/>
  <c r="B19" i="97"/>
  <c r="B17" i="96"/>
  <c r="B17" i="95"/>
  <c r="B34" i="95" s="1"/>
  <c r="U19" i="96" l="1"/>
  <c r="U19" i="95"/>
  <c r="U36" i="95" s="1"/>
  <c r="S19" i="96"/>
  <c r="S19" i="95"/>
  <c r="S36" i="95" s="1"/>
  <c r="R19" i="96"/>
  <c r="R19" i="95"/>
  <c r="R36" i="95" s="1"/>
  <c r="B19" i="96"/>
  <c r="B19" i="95"/>
  <c r="B36" i="95" s="1"/>
  <c r="A37" i="127" l="1"/>
  <c r="A36" i="127"/>
  <c r="A34" i="127"/>
  <c r="A33" i="127"/>
  <c r="A31" i="127"/>
  <c r="A30" i="127"/>
  <c r="A18" i="127"/>
  <c r="A17" i="127"/>
  <c r="A15" i="127"/>
  <c r="A14" i="127"/>
  <c r="A12" i="127"/>
  <c r="A11" i="127"/>
  <c r="A37" i="107"/>
  <c r="A36" i="107"/>
  <c r="A34" i="107"/>
  <c r="A33" i="107"/>
  <c r="A31" i="107"/>
  <c r="A30" i="107"/>
  <c r="A18" i="107"/>
  <c r="A17" i="107"/>
  <c r="A15" i="107"/>
  <c r="A14" i="107"/>
  <c r="A12" i="107"/>
  <c r="A11" i="107"/>
  <c r="C4" i="81" l="1"/>
  <c r="C21" i="81" s="1"/>
  <c r="D4" i="81"/>
  <c r="D21" i="81" s="1"/>
  <c r="E4" i="81"/>
  <c r="E21" i="81" s="1"/>
  <c r="F4" i="81"/>
  <c r="F21" i="81" s="1"/>
  <c r="G4" i="81"/>
  <c r="G21" i="81" s="1"/>
  <c r="H4" i="81"/>
  <c r="H21" i="81" s="1"/>
  <c r="I4" i="81"/>
  <c r="I21" i="81" s="1"/>
  <c r="J4" i="81"/>
  <c r="J21" i="81" s="1"/>
  <c r="K4" i="81"/>
  <c r="K21" i="81" s="1"/>
  <c r="L4" i="81"/>
  <c r="L21" i="81" s="1"/>
  <c r="M4" i="81"/>
  <c r="M21" i="81" s="1"/>
  <c r="N4" i="81"/>
  <c r="N21" i="81" s="1"/>
  <c r="O4" i="81"/>
  <c r="O21" i="81" s="1"/>
  <c r="P4" i="81"/>
  <c r="P21" i="81" s="1"/>
  <c r="Q4" i="81"/>
  <c r="Q21" i="81" s="1"/>
  <c r="R4" i="81"/>
  <c r="R21" i="81" s="1"/>
  <c r="S4" i="81"/>
  <c r="S21" i="81" s="1"/>
  <c r="T4" i="81"/>
  <c r="T21" i="81" s="1"/>
  <c r="U4" i="81"/>
  <c r="U21" i="81" s="1"/>
  <c r="V4" i="81"/>
  <c r="V21" i="81" s="1"/>
  <c r="W4" i="81"/>
  <c r="W21" i="81" s="1"/>
  <c r="X4" i="81"/>
  <c r="X21" i="81" s="1"/>
  <c r="Y4" i="81"/>
  <c r="Y21" i="81" s="1"/>
  <c r="Z4" i="81"/>
  <c r="Z21" i="81" s="1"/>
  <c r="AA4" i="81"/>
  <c r="AA21" i="81" s="1"/>
  <c r="AB4" i="81"/>
  <c r="AB21" i="81" s="1"/>
  <c r="AC4" i="81"/>
  <c r="AC21" i="81" s="1"/>
  <c r="AD4" i="81"/>
  <c r="AD21" i="81" s="1"/>
  <c r="AE4" i="81"/>
  <c r="AE21" i="81" s="1"/>
  <c r="AF4" i="81"/>
  <c r="AF21" i="81" s="1"/>
  <c r="AG4" i="81"/>
  <c r="AG21" i="81" s="1"/>
  <c r="AH4" i="81"/>
  <c r="AH21" i="81" s="1"/>
  <c r="AI4" i="81"/>
  <c r="AI21" i="81" s="1"/>
  <c r="AJ4" i="81"/>
  <c r="AJ21" i="81" s="1"/>
  <c r="AK4" i="81"/>
  <c r="AK21" i="81" s="1"/>
  <c r="AL4" i="81"/>
  <c r="AL21" i="81" s="1"/>
  <c r="AM4" i="81"/>
  <c r="AM21" i="81" s="1"/>
  <c r="C5" i="81"/>
  <c r="C22" i="81" s="1"/>
  <c r="D5" i="81"/>
  <c r="D22" i="81" s="1"/>
  <c r="E5" i="81"/>
  <c r="E22" i="81" s="1"/>
  <c r="F5" i="81"/>
  <c r="F22" i="81" s="1"/>
  <c r="G5" i="81"/>
  <c r="G22" i="81" s="1"/>
  <c r="H5" i="81"/>
  <c r="H22" i="81" s="1"/>
  <c r="I5" i="81"/>
  <c r="I22" i="81" s="1"/>
  <c r="J5" i="81"/>
  <c r="J22" i="81" s="1"/>
  <c r="K5" i="81"/>
  <c r="K22" i="81" s="1"/>
  <c r="L5" i="81"/>
  <c r="L22" i="81" s="1"/>
  <c r="M5" i="81"/>
  <c r="M22" i="81" s="1"/>
  <c r="N5" i="81"/>
  <c r="N22" i="81" s="1"/>
  <c r="O5" i="81"/>
  <c r="O22" i="81" s="1"/>
  <c r="P5" i="81"/>
  <c r="P22" i="81" s="1"/>
  <c r="Q5" i="81"/>
  <c r="Q22" i="81" s="1"/>
  <c r="R5" i="81"/>
  <c r="R22" i="81" s="1"/>
  <c r="S5" i="81"/>
  <c r="S22" i="81" s="1"/>
  <c r="T5" i="81"/>
  <c r="T22" i="81" s="1"/>
  <c r="U5" i="81"/>
  <c r="U22" i="81" s="1"/>
  <c r="V5" i="81"/>
  <c r="V22" i="81" s="1"/>
  <c r="W5" i="81"/>
  <c r="W22" i="81" s="1"/>
  <c r="X5" i="81"/>
  <c r="X22" i="81" s="1"/>
  <c r="Y5" i="81"/>
  <c r="Y22" i="81" s="1"/>
  <c r="Z5" i="81"/>
  <c r="Z22" i="81" s="1"/>
  <c r="AA5" i="81"/>
  <c r="AA22" i="81" s="1"/>
  <c r="AB5" i="81"/>
  <c r="AB22" i="81" s="1"/>
  <c r="AC5" i="81"/>
  <c r="AC22" i="81" s="1"/>
  <c r="AD5" i="81"/>
  <c r="AD22" i="81" s="1"/>
  <c r="AE5" i="81"/>
  <c r="AE22" i="81" s="1"/>
  <c r="AF5" i="81"/>
  <c r="AF22" i="81" s="1"/>
  <c r="AG5" i="81"/>
  <c r="AG22" i="81" s="1"/>
  <c r="AH5" i="81"/>
  <c r="AH22" i="81" s="1"/>
  <c r="AI5" i="81"/>
  <c r="AI22" i="81" s="1"/>
  <c r="AJ5" i="81"/>
  <c r="AJ22" i="81" s="1"/>
  <c r="AK5" i="81"/>
  <c r="AK22" i="81" s="1"/>
  <c r="AL5" i="81"/>
  <c r="AL22" i="81" s="1"/>
  <c r="AM5" i="81"/>
  <c r="AM22" i="81" s="1"/>
  <c r="F7" i="81" l="1"/>
  <c r="F24" i="81" s="1"/>
  <c r="E7" i="81"/>
  <c r="E24" i="81" s="1"/>
  <c r="S7" i="81"/>
  <c r="S24" i="81" s="1"/>
  <c r="K7" i="81"/>
  <c r="K24" i="81" s="1"/>
  <c r="D7" i="81"/>
  <c r="D24" i="81" s="1"/>
  <c r="Q7" i="81"/>
  <c r="Q24" i="81" s="1"/>
  <c r="P7" i="81"/>
  <c r="P24" i="81" s="1"/>
  <c r="R7" i="81"/>
  <c r="R24" i="81" s="1"/>
  <c r="C7" i="81"/>
  <c r="C24" i="81" s="1"/>
  <c r="J7" i="81"/>
  <c r="J24" i="81" s="1"/>
  <c r="I7" i="81"/>
  <c r="I24" i="81" s="1"/>
  <c r="O7" i="81"/>
  <c r="O24" i="81" s="1"/>
  <c r="N7" i="81"/>
  <c r="N24" i="81" s="1"/>
  <c r="H7" i="81"/>
  <c r="H24" i="81" s="1"/>
  <c r="G7" i="81"/>
  <c r="G24" i="81" s="1"/>
  <c r="U7" i="81"/>
  <c r="U24" i="81" s="1"/>
  <c r="M7" i="81"/>
  <c r="M24" i="81" s="1"/>
  <c r="T7" i="81"/>
  <c r="T24" i="81" s="1"/>
  <c r="L7" i="81"/>
  <c r="L24" i="81" s="1"/>
  <c r="B4" i="81" l="1"/>
  <c r="B21" i="81" s="1"/>
  <c r="B5" i="81"/>
  <c r="B22" i="81" s="1"/>
  <c r="B7" i="81"/>
  <c r="B24" i="81" s="1"/>
  <c r="E10" i="81" l="1"/>
  <c r="E27" i="81" s="1"/>
  <c r="E8" i="81"/>
  <c r="E25" i="81" s="1"/>
  <c r="E11" i="81" l="1"/>
  <c r="E28" i="81" s="1"/>
  <c r="A40" i="126"/>
  <c r="A39" i="126"/>
  <c r="A37" i="126"/>
  <c r="A36" i="126"/>
  <c r="A34" i="126"/>
  <c r="A33" i="126"/>
  <c r="A20" i="126"/>
  <c r="A19" i="126"/>
  <c r="A17" i="126"/>
  <c r="A16" i="126"/>
  <c r="A14" i="126"/>
  <c r="A13" i="126"/>
  <c r="E13" i="81" l="1"/>
  <c r="E30" i="81" s="1"/>
  <c r="E16" i="81" l="1"/>
  <c r="E33" i="81" s="1"/>
  <c r="E14" i="81"/>
  <c r="E31" i="81" s="1"/>
  <c r="AD7" i="81" l="1"/>
  <c r="AD24" i="81" s="1"/>
  <c r="E17" i="81"/>
  <c r="E34" i="81" s="1"/>
  <c r="AC7" i="81"/>
  <c r="AC24" i="81" s="1"/>
  <c r="H10" i="97" l="1"/>
  <c r="H10" i="106"/>
  <c r="G8" i="106"/>
  <c r="G8" i="97"/>
  <c r="G10" i="97"/>
  <c r="G10" i="106"/>
  <c r="H8" i="106"/>
  <c r="H8" i="97"/>
  <c r="AD8" i="81"/>
  <c r="AD25" i="81" s="1"/>
  <c r="AC8" i="81"/>
  <c r="AC25" i="81" s="1"/>
  <c r="AC10" i="81"/>
  <c r="AC27" i="81" s="1"/>
  <c r="E19" i="81"/>
  <c r="E36" i="81" s="1"/>
  <c r="AD10" i="81"/>
  <c r="AD27" i="81" s="1"/>
  <c r="G8" i="96" l="1"/>
  <c r="G8" i="95"/>
  <c r="G25" i="95" s="1"/>
  <c r="H11" i="106"/>
  <c r="H11" i="97"/>
  <c r="H8" i="95"/>
  <c r="H25" i="95" s="1"/>
  <c r="H8" i="96"/>
  <c r="G11" i="106"/>
  <c r="G11" i="97"/>
  <c r="G10" i="96"/>
  <c r="G10" i="95"/>
  <c r="G27" i="95" s="1"/>
  <c r="H10" i="96"/>
  <c r="H10" i="95"/>
  <c r="H27" i="95" s="1"/>
  <c r="AD11" i="81"/>
  <c r="AD28" i="81" s="1"/>
  <c r="AC11" i="81"/>
  <c r="AC28" i="81" s="1"/>
  <c r="G11" i="96" l="1"/>
  <c r="G11" i="95"/>
  <c r="G28" i="95" s="1"/>
  <c r="H11" i="96"/>
  <c r="H11" i="95"/>
  <c r="H28" i="95" s="1"/>
  <c r="H13" i="106"/>
  <c r="H13" i="97"/>
  <c r="G13" i="106"/>
  <c r="G13" i="97"/>
  <c r="AC13" i="81"/>
  <c r="AC30" i="81" s="1"/>
  <c r="AD13" i="81"/>
  <c r="AD30" i="81" s="1"/>
  <c r="AA7" i="81"/>
  <c r="AA24" i="81" s="1"/>
  <c r="X7" i="81"/>
  <c r="X24" i="81" s="1"/>
  <c r="Z7" i="81"/>
  <c r="Z24" i="81" s="1"/>
  <c r="Y7" i="81"/>
  <c r="Y24" i="81" s="1"/>
  <c r="H13" i="95" l="1"/>
  <c r="H30" i="95" s="1"/>
  <c r="H13" i="96"/>
  <c r="G13" i="95"/>
  <c r="G30" i="95" s="1"/>
  <c r="G13" i="96"/>
  <c r="G16" i="97"/>
  <c r="G16" i="106"/>
  <c r="H16" i="97"/>
  <c r="H16" i="106"/>
  <c r="G14" i="106"/>
  <c r="G14" i="97"/>
  <c r="H14" i="106"/>
  <c r="H14" i="97"/>
  <c r="AC14" i="81"/>
  <c r="AC31" i="81" s="1"/>
  <c r="AD16" i="81"/>
  <c r="AD33" i="81" s="1"/>
  <c r="AC16" i="81"/>
  <c r="AC33" i="81" s="1"/>
  <c r="AD14" i="81"/>
  <c r="AD31" i="81" s="1"/>
  <c r="G16" i="95" l="1"/>
  <c r="G33" i="95" s="1"/>
  <c r="G16" i="96"/>
  <c r="G17" i="106"/>
  <c r="G17" i="97"/>
  <c r="G14" i="96"/>
  <c r="G14" i="95"/>
  <c r="G31" i="95" s="1"/>
  <c r="H16" i="95"/>
  <c r="H33" i="95" s="1"/>
  <c r="H16" i="96"/>
  <c r="H17" i="106"/>
  <c r="H17" i="97"/>
  <c r="H14" i="96"/>
  <c r="H14" i="95"/>
  <c r="H31" i="95" s="1"/>
  <c r="AC17" i="81"/>
  <c r="AC34" i="81" s="1"/>
  <c r="C8" i="81"/>
  <c r="C25" i="81" s="1"/>
  <c r="D8" i="81"/>
  <c r="D25" i="81" s="1"/>
  <c r="D10" i="81"/>
  <c r="D27" i="81" s="1"/>
  <c r="AD17" i="81"/>
  <c r="AD34" i="81" s="1"/>
  <c r="C10" i="81"/>
  <c r="C27" i="81" s="1"/>
  <c r="B8" i="81"/>
  <c r="B25" i="81" s="1"/>
  <c r="B10" i="81"/>
  <c r="B27" i="81" s="1"/>
  <c r="G17" i="96" l="1"/>
  <c r="G17" i="95"/>
  <c r="G34" i="95" s="1"/>
  <c r="H19" i="97"/>
  <c r="H19" i="106"/>
  <c r="G19" i="97"/>
  <c r="G19" i="106"/>
  <c r="H17" i="96"/>
  <c r="H17" i="95"/>
  <c r="H34" i="95" s="1"/>
  <c r="AC19" i="81"/>
  <c r="AC36" i="81" s="1"/>
  <c r="F10" i="81"/>
  <c r="F27" i="81" s="1"/>
  <c r="F8" i="81"/>
  <c r="F25" i="81" s="1"/>
  <c r="AD19" i="81"/>
  <c r="AD36" i="81" s="1"/>
  <c r="D11" i="81"/>
  <c r="D28" i="81" s="1"/>
  <c r="C11" i="81"/>
  <c r="C28" i="81" s="1"/>
  <c r="B11" i="81"/>
  <c r="B28" i="81" s="1"/>
  <c r="G19" i="95" l="1"/>
  <c r="G36" i="95" s="1"/>
  <c r="G19" i="96"/>
  <c r="H19" i="95"/>
  <c r="H36" i="95" s="1"/>
  <c r="H19" i="96"/>
  <c r="D13" i="81"/>
  <c r="D30" i="81" s="1"/>
  <c r="F11" i="81"/>
  <c r="F28" i="81" s="1"/>
  <c r="C13" i="81"/>
  <c r="C30" i="81" s="1"/>
  <c r="B13" i="81"/>
  <c r="B30" i="81" s="1"/>
  <c r="C14" i="81" l="1"/>
  <c r="C31" i="81" s="1"/>
  <c r="F13" i="81"/>
  <c r="F30" i="81" s="1"/>
  <c r="D14" i="81"/>
  <c r="D31" i="81" s="1"/>
  <c r="D16" i="81"/>
  <c r="D33" i="81" s="1"/>
  <c r="C16" i="81"/>
  <c r="C33" i="81" s="1"/>
  <c r="B16" i="81"/>
  <c r="B33" i="81" s="1"/>
  <c r="B14" i="81"/>
  <c r="B31" i="81" s="1"/>
  <c r="D17" i="81" l="1"/>
  <c r="D34" i="81" s="1"/>
  <c r="C17" i="81"/>
  <c r="C34" i="81" s="1"/>
  <c r="F16" i="81"/>
  <c r="F33" i="81" s="1"/>
  <c r="F14" i="81"/>
  <c r="F31" i="81" s="1"/>
  <c r="B17" i="81"/>
  <c r="B34" i="81" s="1"/>
  <c r="D19" i="81" l="1"/>
  <c r="D36" i="81" s="1"/>
  <c r="F17" i="81"/>
  <c r="F34" i="81" s="1"/>
  <c r="C19" i="81"/>
  <c r="C36" i="81" s="1"/>
  <c r="B19" i="81"/>
  <c r="B36" i="81" s="1"/>
  <c r="F19" i="81" l="1"/>
  <c r="F36" i="81" s="1"/>
  <c r="Q10" i="81"/>
  <c r="Q27" i="81" s="1"/>
  <c r="R10" i="81"/>
  <c r="R27" i="81" s="1"/>
  <c r="Q8" i="81"/>
  <c r="Q25" i="81" s="1"/>
  <c r="R8" i="81"/>
  <c r="R25" i="81" s="1"/>
  <c r="R11" i="81" l="1"/>
  <c r="R28" i="81" s="1"/>
  <c r="Q11" i="81"/>
  <c r="Q28" i="81" s="1"/>
  <c r="Q13" i="81" l="1"/>
  <c r="Q30" i="81" s="1"/>
  <c r="R13" i="81"/>
  <c r="R30" i="81" s="1"/>
  <c r="B4" i="112"/>
  <c r="B21" i="112" s="1"/>
  <c r="C4" i="112"/>
  <c r="C21" i="112" s="1"/>
  <c r="B5" i="112"/>
  <c r="B22" i="112" s="1"/>
  <c r="C5" i="112"/>
  <c r="C22" i="112" s="1"/>
  <c r="B4" i="103"/>
  <c r="B21" i="103" s="1"/>
  <c r="C4" i="103"/>
  <c r="C21" i="103" s="1"/>
  <c r="B5" i="103"/>
  <c r="B22" i="103" s="1"/>
  <c r="C5" i="103"/>
  <c r="C22" i="103" s="1"/>
  <c r="R14" i="81" l="1"/>
  <c r="R31" i="81" s="1"/>
  <c r="AI7" i="81"/>
  <c r="AI24" i="81" s="1"/>
  <c r="Q14" i="81"/>
  <c r="Q31" i="81" s="1"/>
  <c r="Q16" i="81"/>
  <c r="Q33" i="81" s="1"/>
  <c r="R16" i="81"/>
  <c r="R33" i="81" s="1"/>
  <c r="Q17" i="81" l="1"/>
  <c r="Q34" i="81" s="1"/>
  <c r="AI10" i="81"/>
  <c r="AI27" i="81" s="1"/>
  <c r="R17" i="81"/>
  <c r="R34" i="81" s="1"/>
  <c r="AI8" i="81"/>
  <c r="AI25" i="81" s="1"/>
  <c r="B4" i="114"/>
  <c r="C4" i="114"/>
  <c r="B5" i="114"/>
  <c r="C5" i="114"/>
  <c r="B4" i="113"/>
  <c r="B21" i="113" s="1"/>
  <c r="C4" i="113"/>
  <c r="C21" i="113" s="1"/>
  <c r="B5" i="113"/>
  <c r="B22" i="113" s="1"/>
  <c r="C5" i="113"/>
  <c r="C22" i="113" s="1"/>
  <c r="B4" i="105"/>
  <c r="C4" i="105"/>
  <c r="B5" i="105"/>
  <c r="C5" i="105"/>
  <c r="B4" i="104"/>
  <c r="B21" i="104" s="1"/>
  <c r="C4" i="104"/>
  <c r="C21" i="104" s="1"/>
  <c r="B5" i="104"/>
  <c r="B22" i="104" s="1"/>
  <c r="C5" i="104"/>
  <c r="C22" i="104" s="1"/>
  <c r="AI11" i="81" l="1"/>
  <c r="AI28" i="81" s="1"/>
  <c r="Q19" i="81"/>
  <c r="Q36" i="81" s="1"/>
  <c r="R19" i="81"/>
  <c r="R36" i="81" s="1"/>
  <c r="I8" i="81" l="1"/>
  <c r="I25" i="81" s="1"/>
  <c r="AI13" i="81"/>
  <c r="AI30" i="81" s="1"/>
  <c r="J8" i="81"/>
  <c r="J25" i="81" s="1"/>
  <c r="I10" i="81"/>
  <c r="I27" i="81" s="1"/>
  <c r="J10" i="81"/>
  <c r="J27" i="81" s="1"/>
  <c r="L8" i="81"/>
  <c r="L25" i="81" s="1"/>
  <c r="L10" i="81"/>
  <c r="L27" i="81" s="1"/>
  <c r="L11" i="81" l="1"/>
  <c r="L28" i="81" s="1"/>
  <c r="AI14" i="81"/>
  <c r="AI31" i="81" s="1"/>
  <c r="J11" i="81"/>
  <c r="J28" i="81" s="1"/>
  <c r="AI16" i="81"/>
  <c r="AI33" i="81" s="1"/>
  <c r="I11" i="81"/>
  <c r="I28" i="81" s="1"/>
  <c r="L13" i="81" l="1"/>
  <c r="L30" i="81" s="1"/>
  <c r="J13" i="81"/>
  <c r="J30" i="81" s="1"/>
  <c r="I13" i="81"/>
  <c r="I30" i="81" s="1"/>
  <c r="AI17" i="81"/>
  <c r="AI34" i="81" s="1"/>
  <c r="B7" i="112"/>
  <c r="B24" i="112" s="1"/>
  <c r="B7" i="103"/>
  <c r="B24" i="103" s="1"/>
  <c r="C7" i="112"/>
  <c r="C24" i="112" s="1"/>
  <c r="C7" i="103"/>
  <c r="C24" i="103" s="1"/>
  <c r="B7" i="114"/>
  <c r="B7" i="113"/>
  <c r="B24" i="113" s="1"/>
  <c r="B7" i="104"/>
  <c r="B24" i="104" s="1"/>
  <c r="B7" i="105"/>
  <c r="C7" i="114"/>
  <c r="C7" i="113"/>
  <c r="C24" i="113" s="1"/>
  <c r="C7" i="105"/>
  <c r="C7" i="104"/>
  <c r="C24" i="104" s="1"/>
  <c r="C2" i="87"/>
  <c r="C3" i="87"/>
  <c r="I16" i="81" l="1"/>
  <c r="I33" i="81" s="1"/>
  <c r="L14" i="81"/>
  <c r="L31" i="81" s="1"/>
  <c r="AI19" i="81"/>
  <c r="AI36" i="81" s="1"/>
  <c r="I14" i="81"/>
  <c r="I31" i="81" s="1"/>
  <c r="J16" i="81"/>
  <c r="J33" i="81" s="1"/>
  <c r="J14" i="81"/>
  <c r="J31" i="81" s="1"/>
  <c r="L16" i="81"/>
  <c r="L33" i="81" s="1"/>
  <c r="B10" i="112"/>
  <c r="B27" i="112" s="1"/>
  <c r="B10" i="103"/>
  <c r="B27" i="103" s="1"/>
  <c r="C10" i="112"/>
  <c r="C27" i="112" s="1"/>
  <c r="C10" i="103"/>
  <c r="C27" i="103" s="1"/>
  <c r="B8" i="112"/>
  <c r="B25" i="112" s="1"/>
  <c r="B8" i="103"/>
  <c r="B25" i="103" s="1"/>
  <c r="C8" i="112"/>
  <c r="C25" i="112" s="1"/>
  <c r="C8" i="103"/>
  <c r="C25" i="103" s="1"/>
  <c r="B8" i="113"/>
  <c r="B25" i="113" s="1"/>
  <c r="B8" i="114"/>
  <c r="B8" i="105"/>
  <c r="B8" i="104"/>
  <c r="B25" i="104" s="1"/>
  <c r="C8" i="114"/>
  <c r="C8" i="113"/>
  <c r="C25" i="113" s="1"/>
  <c r="C8" i="105"/>
  <c r="C8" i="104"/>
  <c r="C25" i="104" s="1"/>
  <c r="C10" i="114"/>
  <c r="C10" i="113"/>
  <c r="C27" i="113" s="1"/>
  <c r="C10" i="105"/>
  <c r="C10" i="104"/>
  <c r="C27" i="104" s="1"/>
  <c r="B10" i="114"/>
  <c r="B10" i="113"/>
  <c r="B27" i="113" s="1"/>
  <c r="B10" i="105"/>
  <c r="B10" i="104"/>
  <c r="B27" i="104" s="1"/>
  <c r="C4" i="86"/>
  <c r="C20" i="86" s="1"/>
  <c r="C3" i="86"/>
  <c r="C19" i="86" s="1"/>
  <c r="J17" i="81" l="1"/>
  <c r="J34" i="81" s="1"/>
  <c r="L17" i="81"/>
  <c r="L34" i="81" s="1"/>
  <c r="I17" i="81"/>
  <c r="I34" i="81" s="1"/>
  <c r="B11" i="112"/>
  <c r="B28" i="112" s="1"/>
  <c r="B11" i="103"/>
  <c r="B28" i="103" s="1"/>
  <c r="C11" i="112"/>
  <c r="C28" i="112" s="1"/>
  <c r="C11" i="103"/>
  <c r="C28" i="103" s="1"/>
  <c r="B11" i="114"/>
  <c r="B11" i="113"/>
  <c r="B28" i="113" s="1"/>
  <c r="B11" i="105"/>
  <c r="B11" i="104"/>
  <c r="B28" i="104" s="1"/>
  <c r="C11" i="113"/>
  <c r="C28" i="113" s="1"/>
  <c r="C11" i="114"/>
  <c r="C11" i="105"/>
  <c r="C11" i="104"/>
  <c r="C28" i="104" s="1"/>
  <c r="L19" i="81" l="1"/>
  <c r="L36" i="81" s="1"/>
  <c r="I19" i="81"/>
  <c r="I36" i="81" s="1"/>
  <c r="J19" i="81"/>
  <c r="J36" i="81" s="1"/>
  <c r="C13" i="112"/>
  <c r="C30" i="112" s="1"/>
  <c r="C13" i="103"/>
  <c r="C30" i="103" s="1"/>
  <c r="B13" i="112"/>
  <c r="B30" i="112" s="1"/>
  <c r="B13" i="103"/>
  <c r="B30" i="103" s="1"/>
  <c r="C13" i="114"/>
  <c r="C13" i="113"/>
  <c r="C30" i="113" s="1"/>
  <c r="C13" i="105"/>
  <c r="C13" i="104"/>
  <c r="C30" i="104" s="1"/>
  <c r="B13" i="114"/>
  <c r="B13" i="113"/>
  <c r="B30" i="113" s="1"/>
  <c r="B13" i="105"/>
  <c r="B13" i="104"/>
  <c r="B30" i="104" s="1"/>
  <c r="B14" i="112" l="1"/>
  <c r="B31" i="112" s="1"/>
  <c r="B14" i="103"/>
  <c r="B31" i="103" s="1"/>
  <c r="C14" i="112"/>
  <c r="C31" i="112" s="1"/>
  <c r="C14" i="103"/>
  <c r="C31" i="103" s="1"/>
  <c r="C16" i="112"/>
  <c r="C33" i="112" s="1"/>
  <c r="C16" i="103"/>
  <c r="C33" i="103" s="1"/>
  <c r="B16" i="112"/>
  <c r="B33" i="112" s="1"/>
  <c r="B16" i="103"/>
  <c r="B33" i="103" s="1"/>
  <c r="B16" i="113"/>
  <c r="B33" i="113" s="1"/>
  <c r="B16" i="114"/>
  <c r="B16" i="105"/>
  <c r="B16" i="104"/>
  <c r="B33" i="104" s="1"/>
  <c r="C16" i="113"/>
  <c r="C33" i="113" s="1"/>
  <c r="C16" i="114"/>
  <c r="C16" i="105"/>
  <c r="C16" i="104"/>
  <c r="C33" i="104" s="1"/>
  <c r="B14" i="114"/>
  <c r="B14" i="113"/>
  <c r="B31" i="113" s="1"/>
  <c r="B14" i="105"/>
  <c r="B14" i="104"/>
  <c r="B31" i="104" s="1"/>
  <c r="C14" i="114"/>
  <c r="C14" i="113"/>
  <c r="C31" i="113" s="1"/>
  <c r="C14" i="104"/>
  <c r="C31" i="104" s="1"/>
  <c r="C14" i="105"/>
  <c r="AK7" i="81" l="1"/>
  <c r="AK24" i="81" s="1"/>
  <c r="AL7" i="81"/>
  <c r="AL24" i="81" s="1"/>
  <c r="AJ7" i="81"/>
  <c r="AJ24" i="81" s="1"/>
  <c r="W7" i="81"/>
  <c r="W24" i="81" s="1"/>
  <c r="V7" i="81"/>
  <c r="V24" i="81" s="1"/>
  <c r="AB7" i="81"/>
  <c r="AB24" i="81" s="1"/>
  <c r="B17" i="112"/>
  <c r="B34" i="112" s="1"/>
  <c r="B17" i="103"/>
  <c r="B34" i="103" s="1"/>
  <c r="C17" i="112"/>
  <c r="C34" i="112" s="1"/>
  <c r="C17" i="103"/>
  <c r="C34" i="103" s="1"/>
  <c r="C17" i="114"/>
  <c r="C17" i="113"/>
  <c r="C34" i="113" s="1"/>
  <c r="C17" i="105"/>
  <c r="C17" i="104"/>
  <c r="C34" i="104" s="1"/>
  <c r="B17" i="114"/>
  <c r="B17" i="113"/>
  <c r="B34" i="113" s="1"/>
  <c r="B17" i="105"/>
  <c r="B17" i="104"/>
  <c r="B34" i="104" s="1"/>
  <c r="AD31" i="99"/>
  <c r="AC31" i="99"/>
  <c r="AB31" i="99"/>
  <c r="AA31" i="99"/>
  <c r="Z31" i="99"/>
  <c r="Y31" i="99"/>
  <c r="X31" i="99"/>
  <c r="W31" i="99"/>
  <c r="V31" i="99"/>
  <c r="U31" i="99"/>
  <c r="T31" i="99"/>
  <c r="T4" i="99"/>
  <c r="U4" i="99"/>
  <c r="U18" i="99" s="1"/>
  <c r="V4" i="99"/>
  <c r="W4" i="99"/>
  <c r="X4" i="99"/>
  <c r="Y4" i="99"/>
  <c r="Y18" i="99" s="1"/>
  <c r="Z4" i="99"/>
  <c r="AA4" i="99"/>
  <c r="AB4" i="99"/>
  <c r="AC4" i="99"/>
  <c r="AC18" i="99" s="1"/>
  <c r="AD4" i="99"/>
  <c r="T5" i="99"/>
  <c r="T19" i="99" s="1"/>
  <c r="U5" i="99"/>
  <c r="U19" i="99" s="1"/>
  <c r="V5" i="99"/>
  <c r="W5" i="99"/>
  <c r="W19" i="99" s="1"/>
  <c r="X5" i="99"/>
  <c r="Y5" i="99"/>
  <c r="Y19" i="99" s="1"/>
  <c r="Z5" i="99"/>
  <c r="Z19" i="99" s="1"/>
  <c r="AA5" i="99"/>
  <c r="AA19" i="99" s="1"/>
  <c r="AB5" i="99"/>
  <c r="AB19" i="99" s="1"/>
  <c r="AC5" i="99"/>
  <c r="AC19" i="99" s="1"/>
  <c r="AD5" i="99"/>
  <c r="B3" i="87"/>
  <c r="D8" i="97" l="1"/>
  <c r="D8" i="106"/>
  <c r="D10" i="106"/>
  <c r="D10" i="97"/>
  <c r="AA10" i="81"/>
  <c r="AA27" i="81" s="1"/>
  <c r="AK8" i="81"/>
  <c r="AK25" i="81" s="1"/>
  <c r="AB10" i="81"/>
  <c r="AB27" i="81" s="1"/>
  <c r="AJ8" i="81"/>
  <c r="AJ25" i="81" s="1"/>
  <c r="Z8" i="81"/>
  <c r="Z25" i="81" s="1"/>
  <c r="AL10" i="81"/>
  <c r="AL27" i="81" s="1"/>
  <c r="Y8" i="81"/>
  <c r="Y25" i="81" s="1"/>
  <c r="Z10" i="81"/>
  <c r="Z27" i="81" s="1"/>
  <c r="AB8" i="81"/>
  <c r="AB25" i="81" s="1"/>
  <c r="S8" i="81"/>
  <c r="S25" i="81" s="1"/>
  <c r="X10" i="81"/>
  <c r="X27" i="81" s="1"/>
  <c r="AJ10" i="81"/>
  <c r="AJ27" i="81" s="1"/>
  <c r="AL8" i="81"/>
  <c r="AL25" i="81" s="1"/>
  <c r="Y10" i="81"/>
  <c r="Y27" i="81" s="1"/>
  <c r="AK10" i="81"/>
  <c r="AK27" i="81" s="1"/>
  <c r="AA8" i="81"/>
  <c r="AA25" i="81" s="1"/>
  <c r="X8" i="81"/>
  <c r="X25" i="81" s="1"/>
  <c r="C19" i="112"/>
  <c r="C36" i="112" s="1"/>
  <c r="C19" i="103"/>
  <c r="C36" i="103" s="1"/>
  <c r="B19" i="112"/>
  <c r="B36" i="112" s="1"/>
  <c r="B19" i="103"/>
  <c r="B36" i="103" s="1"/>
  <c r="C19" i="114"/>
  <c r="C19" i="113"/>
  <c r="C36" i="113" s="1"/>
  <c r="C19" i="105"/>
  <c r="C19" i="104"/>
  <c r="C36" i="104" s="1"/>
  <c r="B19" i="114"/>
  <c r="B19" i="113"/>
  <c r="B36" i="113" s="1"/>
  <c r="B19" i="104"/>
  <c r="B36" i="104" s="1"/>
  <c r="B19" i="105"/>
  <c r="AB18" i="99"/>
  <c r="AA18" i="99"/>
  <c r="T18" i="99"/>
  <c r="X19" i="99"/>
  <c r="Z18" i="99"/>
  <c r="B2" i="87"/>
  <c r="B3" i="86"/>
  <c r="B19" i="86" s="1"/>
  <c r="AD19" i="99"/>
  <c r="X18" i="99"/>
  <c r="V19" i="99"/>
  <c r="W18" i="99"/>
  <c r="B4" i="86"/>
  <c r="B20" i="86" s="1"/>
  <c r="AD18" i="99"/>
  <c r="V18" i="99"/>
  <c r="Z7" i="99"/>
  <c r="Z21" i="99" s="1"/>
  <c r="U7" i="99"/>
  <c r="U21" i="99" s="1"/>
  <c r="D11" i="97" l="1"/>
  <c r="D11" i="106"/>
  <c r="D10" i="96"/>
  <c r="D10" i="95"/>
  <c r="D27" i="95" s="1"/>
  <c r="D8" i="96"/>
  <c r="D8" i="95"/>
  <c r="D25" i="95" s="1"/>
  <c r="AL11" i="81"/>
  <c r="AL28" i="81" s="1"/>
  <c r="S10" i="81"/>
  <c r="S27" i="81" s="1"/>
  <c r="AK11" i="81"/>
  <c r="AK28" i="81" s="1"/>
  <c r="K8" i="81"/>
  <c r="K25" i="81" s="1"/>
  <c r="Y11" i="81"/>
  <c r="Y28" i="81" s="1"/>
  <c r="Z11" i="81"/>
  <c r="Z28" i="81" s="1"/>
  <c r="AB11" i="81"/>
  <c r="AB28" i="81" s="1"/>
  <c r="K10" i="81"/>
  <c r="K27" i="81" s="1"/>
  <c r="AA11" i="81"/>
  <c r="AA28" i="81" s="1"/>
  <c r="X11" i="81"/>
  <c r="X28" i="81" s="1"/>
  <c r="AJ11" i="81"/>
  <c r="AJ28" i="81" s="1"/>
  <c r="Z8" i="99"/>
  <c r="Z22" i="99" s="1"/>
  <c r="Y7" i="99"/>
  <c r="Y21" i="99" s="1"/>
  <c r="X7" i="99"/>
  <c r="X21" i="99" s="1"/>
  <c r="Z10" i="99"/>
  <c r="Z24" i="99" s="1"/>
  <c r="AA7" i="99"/>
  <c r="AA21" i="99" s="1"/>
  <c r="W7" i="99"/>
  <c r="W21" i="99" s="1"/>
  <c r="V7" i="99"/>
  <c r="V21" i="99" s="1"/>
  <c r="AD7" i="99"/>
  <c r="AD21" i="99" s="1"/>
  <c r="T7" i="99"/>
  <c r="T21" i="99" s="1"/>
  <c r="U10" i="99"/>
  <c r="U24" i="99" s="1"/>
  <c r="AC7" i="99"/>
  <c r="AC21" i="99" s="1"/>
  <c r="AB7" i="99"/>
  <c r="AB21" i="99" s="1"/>
  <c r="U8" i="99"/>
  <c r="U22" i="99" s="1"/>
  <c r="D11" i="96" l="1"/>
  <c r="D11" i="95"/>
  <c r="D28" i="95" s="1"/>
  <c r="D13" i="106"/>
  <c r="D13" i="97"/>
  <c r="W8" i="81"/>
  <c r="W25" i="81" s="1"/>
  <c r="V10" i="81"/>
  <c r="V27" i="81" s="1"/>
  <c r="H8" i="81"/>
  <c r="H25" i="81" s="1"/>
  <c r="AJ13" i="81"/>
  <c r="AJ30" i="81" s="1"/>
  <c r="T8" i="81"/>
  <c r="T25" i="81" s="1"/>
  <c r="AK13" i="81"/>
  <c r="AK30" i="81" s="1"/>
  <c r="H10" i="81"/>
  <c r="H27" i="81" s="1"/>
  <c r="S11" i="81"/>
  <c r="S28" i="81" s="1"/>
  <c r="U8" i="81"/>
  <c r="U25" i="81" s="1"/>
  <c r="G8" i="81"/>
  <c r="G25" i="81" s="1"/>
  <c r="M10" i="81"/>
  <c r="M27" i="81" s="1"/>
  <c r="O8" i="81"/>
  <c r="O25" i="81" s="1"/>
  <c r="Z13" i="81"/>
  <c r="Z30" i="81" s="1"/>
  <c r="Y13" i="81"/>
  <c r="Y30" i="81" s="1"/>
  <c r="X13" i="81"/>
  <c r="X30" i="81" s="1"/>
  <c r="K11" i="81"/>
  <c r="K28" i="81" s="1"/>
  <c r="W10" i="81"/>
  <c r="W27" i="81" s="1"/>
  <c r="M8" i="81"/>
  <c r="M25" i="81" s="1"/>
  <c r="O10" i="81"/>
  <c r="O27" i="81" s="1"/>
  <c r="T10" i="81"/>
  <c r="T27" i="81" s="1"/>
  <c r="V8" i="81"/>
  <c r="V25" i="81" s="1"/>
  <c r="N10" i="81"/>
  <c r="N27" i="81" s="1"/>
  <c r="P10" i="81"/>
  <c r="P27" i="81" s="1"/>
  <c r="AL13" i="81"/>
  <c r="AL30" i="81" s="1"/>
  <c r="AB13" i="81"/>
  <c r="AB30" i="81" s="1"/>
  <c r="U10" i="81"/>
  <c r="U27" i="81" s="1"/>
  <c r="G10" i="81"/>
  <c r="G27" i="81" s="1"/>
  <c r="N8" i="81"/>
  <c r="N25" i="81" s="1"/>
  <c r="P8" i="81"/>
  <c r="P25" i="81" s="1"/>
  <c r="AA13" i="81"/>
  <c r="AA30" i="81" s="1"/>
  <c r="T8" i="99"/>
  <c r="T22" i="99" s="1"/>
  <c r="V8" i="99"/>
  <c r="V22" i="99" s="1"/>
  <c r="V10" i="99"/>
  <c r="V24" i="99" s="1"/>
  <c r="X10" i="99"/>
  <c r="X24" i="99" s="1"/>
  <c r="AC8" i="99"/>
  <c r="AC22" i="99" s="1"/>
  <c r="T10" i="99"/>
  <c r="T24" i="99" s="1"/>
  <c r="U11" i="99"/>
  <c r="U25" i="99" s="1"/>
  <c r="W10" i="99"/>
  <c r="W24" i="99" s="1"/>
  <c r="Z11" i="99"/>
  <c r="Z25" i="99" s="1"/>
  <c r="X8" i="99"/>
  <c r="X22" i="99" s="1"/>
  <c r="Y10" i="99"/>
  <c r="Y24" i="99" s="1"/>
  <c r="AA8" i="99"/>
  <c r="AA22" i="99" s="1"/>
  <c r="AD8" i="99"/>
  <c r="AD22" i="99" s="1"/>
  <c r="AB8" i="99"/>
  <c r="AB22" i="99" s="1"/>
  <c r="AA10" i="99"/>
  <c r="AA24" i="99" s="1"/>
  <c r="Y8" i="99"/>
  <c r="Y22" i="99" s="1"/>
  <c r="AC10" i="99"/>
  <c r="AC24" i="99" s="1"/>
  <c r="AD10" i="99"/>
  <c r="AD24" i="99" s="1"/>
  <c r="AB10" i="99"/>
  <c r="AB24" i="99" s="1"/>
  <c r="W8" i="99"/>
  <c r="W22" i="99" s="1"/>
  <c r="C31" i="99"/>
  <c r="S31" i="99"/>
  <c r="R31" i="99"/>
  <c r="Q31" i="99"/>
  <c r="P31" i="99"/>
  <c r="O31" i="99"/>
  <c r="N31" i="99"/>
  <c r="M31" i="99"/>
  <c r="L31" i="99"/>
  <c r="K31" i="99"/>
  <c r="J31" i="99"/>
  <c r="I31" i="99"/>
  <c r="G31" i="99"/>
  <c r="F31" i="99"/>
  <c r="E31" i="99"/>
  <c r="H31" i="99"/>
  <c r="D31" i="99"/>
  <c r="B31" i="99"/>
  <c r="C4" i="99"/>
  <c r="D4" i="99"/>
  <c r="E4" i="99"/>
  <c r="F4" i="99"/>
  <c r="G4" i="99"/>
  <c r="H4" i="99"/>
  <c r="I4" i="99"/>
  <c r="J4" i="99"/>
  <c r="K4" i="99"/>
  <c r="L4" i="99"/>
  <c r="M4" i="99"/>
  <c r="N4" i="99"/>
  <c r="O4" i="99"/>
  <c r="P4" i="99"/>
  <c r="Q4" i="99"/>
  <c r="R4" i="99"/>
  <c r="S4" i="99"/>
  <c r="C5" i="99"/>
  <c r="D5" i="99"/>
  <c r="E5" i="99"/>
  <c r="F5" i="99"/>
  <c r="G5" i="99"/>
  <c r="H5" i="99"/>
  <c r="I5" i="99"/>
  <c r="J5" i="99"/>
  <c r="K5" i="99"/>
  <c r="L5" i="99"/>
  <c r="M5" i="99"/>
  <c r="N5" i="99"/>
  <c r="O5" i="99"/>
  <c r="P5" i="99"/>
  <c r="Q5" i="99"/>
  <c r="R5" i="99"/>
  <c r="S5" i="99"/>
  <c r="B5" i="99"/>
  <c r="B4" i="99"/>
  <c r="D13" i="96" l="1"/>
  <c r="D13" i="95"/>
  <c r="D30" i="95" s="1"/>
  <c r="D16" i="106"/>
  <c r="D16" i="97"/>
  <c r="D14" i="106"/>
  <c r="D14" i="97"/>
  <c r="Z16" i="81"/>
  <c r="Z33" i="81" s="1"/>
  <c r="P11" i="81"/>
  <c r="P28" i="81" s="1"/>
  <c r="K13" i="81"/>
  <c r="K30" i="81" s="1"/>
  <c r="Y14" i="81"/>
  <c r="Y31" i="81" s="1"/>
  <c r="AA14" i="81"/>
  <c r="AA31" i="81" s="1"/>
  <c r="W11" i="81"/>
  <c r="W28" i="81" s="1"/>
  <c r="AJ14" i="81"/>
  <c r="AJ31" i="81" s="1"/>
  <c r="V11" i="81"/>
  <c r="V28" i="81" s="1"/>
  <c r="AK14" i="81"/>
  <c r="AK31" i="81" s="1"/>
  <c r="T11" i="81"/>
  <c r="T28" i="81" s="1"/>
  <c r="O11" i="81"/>
  <c r="O28" i="81" s="1"/>
  <c r="AJ16" i="81"/>
  <c r="AJ33" i="81" s="1"/>
  <c r="U11" i="81"/>
  <c r="U28" i="81" s="1"/>
  <c r="AK16" i="81"/>
  <c r="AK33" i="81" s="1"/>
  <c r="X16" i="81"/>
  <c r="X33" i="81" s="1"/>
  <c r="Y16" i="81"/>
  <c r="Y33" i="81" s="1"/>
  <c r="G11" i="81"/>
  <c r="G28" i="81" s="1"/>
  <c r="S13" i="81"/>
  <c r="S30" i="81" s="1"/>
  <c r="AL14" i="81"/>
  <c r="AL31" i="81" s="1"/>
  <c r="H11" i="81"/>
  <c r="H28" i="81" s="1"/>
  <c r="X14" i="81"/>
  <c r="X31" i="81" s="1"/>
  <c r="N11" i="81"/>
  <c r="N28" i="81" s="1"/>
  <c r="M11" i="81"/>
  <c r="M28" i="81" s="1"/>
  <c r="AB16" i="81"/>
  <c r="AB33" i="81" s="1"/>
  <c r="Z14" i="81"/>
  <c r="Z31" i="81" s="1"/>
  <c r="AA16" i="81"/>
  <c r="AA33" i="81" s="1"/>
  <c r="AL16" i="81"/>
  <c r="AL33" i="81" s="1"/>
  <c r="AB14" i="81"/>
  <c r="AB31" i="81" s="1"/>
  <c r="AC11" i="99"/>
  <c r="AC25" i="99" s="1"/>
  <c r="T11" i="99"/>
  <c r="T25" i="99" s="1"/>
  <c r="Z13" i="99"/>
  <c r="Z27" i="99" s="1"/>
  <c r="W11" i="99"/>
  <c r="W25" i="99" s="1"/>
  <c r="U13" i="99"/>
  <c r="U27" i="99" s="1"/>
  <c r="AB11" i="99"/>
  <c r="AB25" i="99" s="1"/>
  <c r="AA11" i="99"/>
  <c r="AA25" i="99" s="1"/>
  <c r="X11" i="99"/>
  <c r="X25" i="99" s="1"/>
  <c r="Y11" i="99"/>
  <c r="Y25" i="99" s="1"/>
  <c r="V11" i="99"/>
  <c r="V25" i="99" s="1"/>
  <c r="AD11" i="99"/>
  <c r="AD25" i="99" s="1"/>
  <c r="B7" i="99"/>
  <c r="B21" i="99" s="1"/>
  <c r="D7" i="99"/>
  <c r="D21" i="99" s="1"/>
  <c r="D16" i="96" l="1"/>
  <c r="D16" i="95"/>
  <c r="D33" i="95" s="1"/>
  <c r="D14" i="95"/>
  <c r="D31" i="95" s="1"/>
  <c r="D14" i="96"/>
  <c r="D17" i="106"/>
  <c r="D17" i="97"/>
  <c r="M13" i="81"/>
  <c r="M30" i="81" s="1"/>
  <c r="K14" i="81"/>
  <c r="K31" i="81" s="1"/>
  <c r="W13" i="81"/>
  <c r="W30" i="81" s="1"/>
  <c r="P13" i="81"/>
  <c r="P30" i="81" s="1"/>
  <c r="S16" i="81"/>
  <c r="S33" i="81" s="1"/>
  <c r="AB17" i="81"/>
  <c r="AB34" i="81" s="1"/>
  <c r="T13" i="81"/>
  <c r="T30" i="81" s="1"/>
  <c r="X17" i="81"/>
  <c r="X34" i="81" s="1"/>
  <c r="G13" i="81"/>
  <c r="G30" i="81" s="1"/>
  <c r="Z17" i="81"/>
  <c r="Z34" i="81" s="1"/>
  <c r="AJ17" i="81"/>
  <c r="AJ34" i="81" s="1"/>
  <c r="N13" i="81"/>
  <c r="N30" i="81" s="1"/>
  <c r="V13" i="81"/>
  <c r="V30" i="81" s="1"/>
  <c r="O13" i="81"/>
  <c r="O30" i="81" s="1"/>
  <c r="AA17" i="81"/>
  <c r="AA34" i="81" s="1"/>
  <c r="K16" i="81"/>
  <c r="K33" i="81" s="1"/>
  <c r="AK17" i="81"/>
  <c r="AK34" i="81" s="1"/>
  <c r="U13" i="81"/>
  <c r="U30" i="81" s="1"/>
  <c r="H13" i="81"/>
  <c r="H30" i="81" s="1"/>
  <c r="AL17" i="81"/>
  <c r="AL34" i="81" s="1"/>
  <c r="Y17" i="81"/>
  <c r="Y34" i="81" s="1"/>
  <c r="S14" i="81"/>
  <c r="S31" i="81" s="1"/>
  <c r="U14" i="99"/>
  <c r="U28" i="99" s="1"/>
  <c r="AA13" i="99"/>
  <c r="AA27" i="99" s="1"/>
  <c r="Y13" i="99"/>
  <c r="Y27" i="99" s="1"/>
  <c r="AD13" i="99"/>
  <c r="AD27" i="99" s="1"/>
  <c r="Z14" i="99"/>
  <c r="Z28" i="99" s="1"/>
  <c r="T13" i="99"/>
  <c r="T27" i="99" s="1"/>
  <c r="AC13" i="99"/>
  <c r="AC27" i="99" s="1"/>
  <c r="AB13" i="99"/>
  <c r="AB27" i="99" s="1"/>
  <c r="V13" i="99"/>
  <c r="V27" i="99" s="1"/>
  <c r="W13" i="99"/>
  <c r="W27" i="99" s="1"/>
  <c r="X13" i="99"/>
  <c r="X27" i="99" s="1"/>
  <c r="B10" i="99"/>
  <c r="B24" i="99" s="1"/>
  <c r="D10" i="99"/>
  <c r="D24" i="99" s="1"/>
  <c r="D8" i="99"/>
  <c r="D22" i="99" s="1"/>
  <c r="B8" i="99"/>
  <c r="B22" i="99" s="1"/>
  <c r="D19" i="106" l="1"/>
  <c r="D19" i="97"/>
  <c r="D17" i="95"/>
  <c r="D34" i="95" s="1"/>
  <c r="D17" i="96"/>
  <c r="V14" i="81"/>
  <c r="V31" i="81" s="1"/>
  <c r="AB19" i="81"/>
  <c r="AB36" i="81" s="1"/>
  <c r="H16" i="81"/>
  <c r="H33" i="81" s="1"/>
  <c r="M14" i="81"/>
  <c r="M31" i="81" s="1"/>
  <c r="P14" i="81"/>
  <c r="P31" i="81" s="1"/>
  <c r="K17" i="81"/>
  <c r="K34" i="81" s="1"/>
  <c r="AK19" i="81"/>
  <c r="AK36" i="81" s="1"/>
  <c r="N16" i="81"/>
  <c r="N33" i="81" s="1"/>
  <c r="N14" i="81"/>
  <c r="N31" i="81" s="1"/>
  <c r="M16" i="81"/>
  <c r="M33" i="81" s="1"/>
  <c r="X19" i="81"/>
  <c r="X36" i="81" s="1"/>
  <c r="S17" i="81"/>
  <c r="S34" i="81" s="1"/>
  <c r="T14" i="81"/>
  <c r="T31" i="81" s="1"/>
  <c r="H14" i="81"/>
  <c r="H31" i="81" s="1"/>
  <c r="P16" i="81"/>
  <c r="P33" i="81" s="1"/>
  <c r="U14" i="81"/>
  <c r="U31" i="81" s="1"/>
  <c r="O14" i="81"/>
  <c r="O31" i="81" s="1"/>
  <c r="G14" i="81"/>
  <c r="G31" i="81" s="1"/>
  <c r="V16" i="81"/>
  <c r="V33" i="81" s="1"/>
  <c r="AA19" i="81"/>
  <c r="AA36" i="81" s="1"/>
  <c r="G16" i="81"/>
  <c r="G33" i="81" s="1"/>
  <c r="Y19" i="81"/>
  <c r="Y36" i="81" s="1"/>
  <c r="Z19" i="81"/>
  <c r="Z36" i="81" s="1"/>
  <c r="W14" i="81"/>
  <c r="W31" i="81" s="1"/>
  <c r="W16" i="81"/>
  <c r="W33" i="81" s="1"/>
  <c r="U16" i="81"/>
  <c r="U33" i="81" s="1"/>
  <c r="O16" i="81"/>
  <c r="O33" i="81" s="1"/>
  <c r="AJ19" i="81"/>
  <c r="AJ36" i="81" s="1"/>
  <c r="AL19" i="81"/>
  <c r="AL36" i="81" s="1"/>
  <c r="T16" i="81"/>
  <c r="T33" i="81" s="1"/>
  <c r="AA14" i="99"/>
  <c r="AA28" i="99" s="1"/>
  <c r="T14" i="99"/>
  <c r="T28" i="99" s="1"/>
  <c r="AC14" i="99"/>
  <c r="AC28" i="99" s="1"/>
  <c r="X14" i="99"/>
  <c r="X28" i="99" s="1"/>
  <c r="AB14" i="99"/>
  <c r="AB28" i="99" s="1"/>
  <c r="AD14" i="99"/>
  <c r="AD28" i="99" s="1"/>
  <c r="W14" i="99"/>
  <c r="W28" i="99" s="1"/>
  <c r="V14" i="99"/>
  <c r="V28" i="99" s="1"/>
  <c r="Y14" i="99"/>
  <c r="Y28" i="99" s="1"/>
  <c r="I7" i="99"/>
  <c r="H7" i="99"/>
  <c r="D11" i="99"/>
  <c r="D25" i="99" s="1"/>
  <c r="K7" i="99"/>
  <c r="E7" i="99"/>
  <c r="C7" i="99"/>
  <c r="O7" i="99"/>
  <c r="B11" i="99"/>
  <c r="B25" i="99" s="1"/>
  <c r="F7" i="99"/>
  <c r="N7" i="99"/>
  <c r="S7" i="99"/>
  <c r="P7" i="99"/>
  <c r="M7" i="99"/>
  <c r="R7" i="99"/>
  <c r="J7" i="99"/>
  <c r="G7" i="99"/>
  <c r="L7" i="99"/>
  <c r="Q7" i="99"/>
  <c r="D19" i="96" l="1"/>
  <c r="D19" i="95"/>
  <c r="D36" i="95" s="1"/>
  <c r="O17" i="81"/>
  <c r="O34" i="81" s="1"/>
  <c r="K19" i="81"/>
  <c r="K36" i="81" s="1"/>
  <c r="V17" i="81"/>
  <c r="V34" i="81" s="1"/>
  <c r="S19" i="81"/>
  <c r="S36" i="81" s="1"/>
  <c r="P17" i="81"/>
  <c r="P34" i="81" s="1"/>
  <c r="H17" i="81"/>
  <c r="H34" i="81" s="1"/>
  <c r="G17" i="81"/>
  <c r="G34" i="81" s="1"/>
  <c r="M17" i="81"/>
  <c r="M34" i="81" s="1"/>
  <c r="W17" i="81"/>
  <c r="W34" i="81" s="1"/>
  <c r="N17" i="81"/>
  <c r="N34" i="81" s="1"/>
  <c r="T17" i="81"/>
  <c r="T34" i="81" s="1"/>
  <c r="U17" i="81"/>
  <c r="U34" i="81" s="1"/>
  <c r="B5" i="87"/>
  <c r="B5" i="86"/>
  <c r="B22" i="86" s="1"/>
  <c r="D13" i="99"/>
  <c r="D27" i="99" s="1"/>
  <c r="B13" i="99"/>
  <c r="B27" i="99" s="1"/>
  <c r="O19" i="81" l="1"/>
  <c r="O36" i="81" s="1"/>
  <c r="P19" i="81"/>
  <c r="P36" i="81" s="1"/>
  <c r="T19" i="81"/>
  <c r="T36" i="81" s="1"/>
  <c r="V19" i="81"/>
  <c r="V36" i="81" s="1"/>
  <c r="N19" i="81"/>
  <c r="N36" i="81" s="1"/>
  <c r="U19" i="81"/>
  <c r="U36" i="81" s="1"/>
  <c r="M19" i="81"/>
  <c r="M36" i="81" s="1"/>
  <c r="W19" i="81"/>
  <c r="W36" i="81" s="1"/>
  <c r="H19" i="81"/>
  <c r="H36" i="81" s="1"/>
  <c r="G19" i="81"/>
  <c r="G36" i="81" s="1"/>
  <c r="B14" i="99"/>
  <c r="B28" i="99" s="1"/>
  <c r="D14" i="99"/>
  <c r="D28" i="99" s="1"/>
  <c r="A15" i="86" l="1"/>
  <c r="A14" i="86"/>
  <c r="A12" i="86"/>
  <c r="A11" i="86"/>
  <c r="A9" i="86"/>
  <c r="A8" i="86"/>
  <c r="A15" i="87"/>
  <c r="A14" i="87"/>
  <c r="A12" i="87"/>
  <c r="A11" i="87"/>
  <c r="A9" i="87"/>
  <c r="A8" i="87"/>
  <c r="A32" i="86"/>
  <c r="A31" i="86"/>
  <c r="A29" i="86"/>
  <c r="A28" i="86"/>
  <c r="A26" i="86"/>
  <c r="A25" i="86"/>
  <c r="A42" i="76"/>
  <c r="A41" i="76"/>
  <c r="A21" i="76"/>
  <c r="A20" i="76"/>
  <c r="A17" i="76"/>
  <c r="A18" i="76"/>
  <c r="T4" i="121" l="1"/>
  <c r="T5" i="121"/>
  <c r="C4" i="121"/>
  <c r="D4" i="121"/>
  <c r="E4" i="121"/>
  <c r="F4" i="121"/>
  <c r="G4" i="121"/>
  <c r="H4" i="121"/>
  <c r="I4" i="121"/>
  <c r="J4" i="121"/>
  <c r="K4" i="121"/>
  <c r="L4" i="121"/>
  <c r="M4" i="121"/>
  <c r="N4" i="121"/>
  <c r="O4" i="121"/>
  <c r="P4" i="121"/>
  <c r="Q4" i="121"/>
  <c r="R4" i="121"/>
  <c r="S4" i="121"/>
  <c r="C5" i="121"/>
  <c r="D5" i="121"/>
  <c r="E5" i="121"/>
  <c r="F5" i="121"/>
  <c r="G5" i="121"/>
  <c r="H5" i="121"/>
  <c r="I5" i="121"/>
  <c r="J5" i="121"/>
  <c r="K5" i="121"/>
  <c r="L5" i="121"/>
  <c r="M5" i="121"/>
  <c r="N5" i="121"/>
  <c r="O5" i="121"/>
  <c r="P5" i="121"/>
  <c r="Q5" i="121"/>
  <c r="R5" i="121"/>
  <c r="S5" i="121"/>
  <c r="B5" i="121"/>
  <c r="B4" i="121"/>
  <c r="B5" i="119"/>
  <c r="B4" i="119"/>
  <c r="C4" i="118"/>
  <c r="D4" i="118"/>
  <c r="E4" i="118"/>
  <c r="F4" i="118"/>
  <c r="G4" i="118"/>
  <c r="H4" i="118"/>
  <c r="I4" i="118"/>
  <c r="J4" i="118"/>
  <c r="K4" i="118"/>
  <c r="L4" i="118"/>
  <c r="M4" i="118"/>
  <c r="N4" i="118"/>
  <c r="O4" i="118"/>
  <c r="P4" i="118"/>
  <c r="Q4" i="118"/>
  <c r="R4" i="118"/>
  <c r="S4" i="118"/>
  <c r="T4" i="118"/>
  <c r="U4" i="118"/>
  <c r="V4" i="118"/>
  <c r="W4" i="118"/>
  <c r="X4" i="118"/>
  <c r="Y4" i="118"/>
  <c r="Z4" i="118"/>
  <c r="AA4" i="118"/>
  <c r="AB4" i="118"/>
  <c r="AC4" i="118"/>
  <c r="AD4" i="118"/>
  <c r="AE4" i="118"/>
  <c r="AF4" i="118"/>
  <c r="AG4" i="118"/>
  <c r="AH4" i="118"/>
  <c r="AI4" i="118"/>
  <c r="AJ4" i="118"/>
  <c r="AK4" i="118"/>
  <c r="AL4" i="118"/>
  <c r="AM4" i="118"/>
  <c r="AN4" i="118"/>
  <c r="AO4" i="118"/>
  <c r="AP4" i="118"/>
  <c r="AQ4" i="118"/>
  <c r="AR4" i="118"/>
  <c r="C5" i="118"/>
  <c r="D5" i="118"/>
  <c r="E5" i="118"/>
  <c r="F5" i="118"/>
  <c r="G5" i="118"/>
  <c r="H5" i="118"/>
  <c r="I5" i="118"/>
  <c r="J5" i="118"/>
  <c r="K5" i="118"/>
  <c r="L5" i="118"/>
  <c r="M5" i="118"/>
  <c r="N5" i="118"/>
  <c r="O5" i="118"/>
  <c r="P5" i="118"/>
  <c r="Q5" i="118"/>
  <c r="R5" i="118"/>
  <c r="S5" i="118"/>
  <c r="T5" i="118"/>
  <c r="U5" i="118"/>
  <c r="V5" i="118"/>
  <c r="W5" i="118"/>
  <c r="X5" i="118"/>
  <c r="Y5" i="118"/>
  <c r="Z5" i="118"/>
  <c r="AA5" i="118"/>
  <c r="AB5" i="118"/>
  <c r="AC5" i="118"/>
  <c r="AD5" i="118"/>
  <c r="AE5" i="118"/>
  <c r="AF5" i="118"/>
  <c r="AG5" i="118"/>
  <c r="AH5" i="118"/>
  <c r="AI5" i="118"/>
  <c r="AJ5" i="118"/>
  <c r="AK5" i="118"/>
  <c r="AL5" i="118"/>
  <c r="AM5" i="118"/>
  <c r="AN5" i="118"/>
  <c r="AO5" i="118"/>
  <c r="AP5" i="118"/>
  <c r="AQ5" i="118"/>
  <c r="AR5" i="118"/>
  <c r="B5" i="118"/>
  <c r="B4" i="118"/>
  <c r="F22" i="122" l="1"/>
  <c r="G22" i="122"/>
  <c r="H22" i="122"/>
  <c r="I22" i="122"/>
  <c r="M22" i="122"/>
  <c r="O22" i="122"/>
  <c r="P22" i="122"/>
  <c r="Q22" i="122"/>
  <c r="E23" i="122"/>
  <c r="G23" i="122"/>
  <c r="H23" i="122"/>
  <c r="K23" i="122"/>
  <c r="M23" i="122"/>
  <c r="N23" i="122"/>
  <c r="O23" i="122"/>
  <c r="P23" i="122"/>
  <c r="C25" i="122"/>
  <c r="D25" i="122"/>
  <c r="E25" i="122"/>
  <c r="F25" i="122"/>
  <c r="G25" i="122"/>
  <c r="K25" i="122"/>
  <c r="L25" i="122"/>
  <c r="M25" i="122"/>
  <c r="N25" i="122"/>
  <c r="O25" i="122"/>
  <c r="B26" i="122"/>
  <c r="C26" i="122"/>
  <c r="D26" i="122"/>
  <c r="E26" i="122"/>
  <c r="F26" i="122"/>
  <c r="I26" i="122"/>
  <c r="J26" i="122"/>
  <c r="K26" i="122"/>
  <c r="L26" i="122"/>
  <c r="M26" i="122"/>
  <c r="N26" i="122"/>
  <c r="Q26" i="122"/>
  <c r="R26" i="122"/>
  <c r="A11" i="122"/>
  <c r="B28" i="122"/>
  <c r="C28" i="122"/>
  <c r="D28" i="122"/>
  <c r="F28" i="122"/>
  <c r="G28" i="122"/>
  <c r="J28" i="122"/>
  <c r="K28" i="122"/>
  <c r="L28" i="122"/>
  <c r="N28" i="122"/>
  <c r="O28" i="122"/>
  <c r="Q28" i="122"/>
  <c r="R28" i="122"/>
  <c r="A12" i="122"/>
  <c r="B29" i="122"/>
  <c r="C29" i="122"/>
  <c r="F29" i="122"/>
  <c r="G29" i="122"/>
  <c r="H29" i="122"/>
  <c r="I29" i="122"/>
  <c r="J29" i="122"/>
  <c r="K29" i="122"/>
  <c r="N29" i="122"/>
  <c r="O29" i="122"/>
  <c r="P29" i="122"/>
  <c r="Q29" i="122"/>
  <c r="R29" i="122"/>
  <c r="A14" i="122"/>
  <c r="C31" i="122"/>
  <c r="D31" i="122"/>
  <c r="E31" i="122"/>
  <c r="F31" i="122"/>
  <c r="G31" i="122"/>
  <c r="H31" i="122"/>
  <c r="K31" i="122"/>
  <c r="L31" i="122"/>
  <c r="M31" i="122"/>
  <c r="N31" i="122"/>
  <c r="O31" i="122"/>
  <c r="P31" i="122"/>
  <c r="A15" i="122"/>
  <c r="B32" i="122"/>
  <c r="C32" i="122"/>
  <c r="D32" i="122"/>
  <c r="E32" i="122"/>
  <c r="F32" i="122"/>
  <c r="I32" i="122"/>
  <c r="K32" i="122"/>
  <c r="L32" i="122"/>
  <c r="M32" i="122"/>
  <c r="N32" i="122"/>
  <c r="Q32" i="122"/>
  <c r="A17" i="122"/>
  <c r="B34" i="122"/>
  <c r="C34" i="122"/>
  <c r="D34" i="122"/>
  <c r="I34" i="122"/>
  <c r="J34" i="122"/>
  <c r="K34" i="122"/>
  <c r="L34" i="122"/>
  <c r="Q34" i="122"/>
  <c r="R34" i="122"/>
  <c r="A18" i="122"/>
  <c r="B35" i="122"/>
  <c r="F35" i="122"/>
  <c r="G35" i="122"/>
  <c r="H35" i="122"/>
  <c r="I35" i="122"/>
  <c r="J35" i="122"/>
  <c r="M35" i="122"/>
  <c r="O35" i="122"/>
  <c r="P35" i="122"/>
  <c r="Q35" i="122"/>
  <c r="R35" i="122"/>
  <c r="D37" i="122"/>
  <c r="E37" i="122"/>
  <c r="G37" i="122"/>
  <c r="H37" i="122"/>
  <c r="I37" i="122"/>
  <c r="L37" i="122"/>
  <c r="M37" i="122"/>
  <c r="N37" i="122"/>
  <c r="O37" i="122"/>
  <c r="P37" i="122"/>
  <c r="Q37" i="122"/>
  <c r="B22" i="122"/>
  <c r="C22" i="122"/>
  <c r="D22" i="122"/>
  <c r="E22" i="122"/>
  <c r="J22" i="122"/>
  <c r="K22" i="122"/>
  <c r="L22" i="122"/>
  <c r="N22" i="122"/>
  <c r="R22" i="122"/>
  <c r="B23" i="122"/>
  <c r="C23" i="122"/>
  <c r="D23" i="122"/>
  <c r="F23" i="122"/>
  <c r="I23" i="122"/>
  <c r="J23" i="122"/>
  <c r="L23" i="122"/>
  <c r="Q23" i="122"/>
  <c r="R23" i="122"/>
  <c r="B25" i="122"/>
  <c r="H25" i="122"/>
  <c r="I25" i="122"/>
  <c r="J25" i="122"/>
  <c r="P25" i="122"/>
  <c r="Q25" i="122"/>
  <c r="R25" i="122"/>
  <c r="G26" i="122"/>
  <c r="H26" i="122"/>
  <c r="O26" i="122"/>
  <c r="P26" i="122"/>
  <c r="A28" i="122"/>
  <c r="E28" i="122"/>
  <c r="H28" i="122"/>
  <c r="I28" i="122"/>
  <c r="M28" i="122"/>
  <c r="P28" i="122"/>
  <c r="A29" i="122"/>
  <c r="D29" i="122"/>
  <c r="E29" i="122"/>
  <c r="L29" i="122"/>
  <c r="M29" i="122"/>
  <c r="A31" i="122"/>
  <c r="B31" i="122"/>
  <c r="I31" i="122"/>
  <c r="J31" i="122"/>
  <c r="Q31" i="122"/>
  <c r="R31" i="122"/>
  <c r="A32" i="122"/>
  <c r="G32" i="122"/>
  <c r="H32" i="122"/>
  <c r="J32" i="122"/>
  <c r="O32" i="122"/>
  <c r="P32" i="122"/>
  <c r="R32" i="122"/>
  <c r="A34" i="122"/>
  <c r="E34" i="122"/>
  <c r="F34" i="122"/>
  <c r="G34" i="122"/>
  <c r="H34" i="122"/>
  <c r="M34" i="122"/>
  <c r="N34" i="122"/>
  <c r="O34" i="122"/>
  <c r="P34" i="122"/>
  <c r="A35" i="122"/>
  <c r="C35" i="122"/>
  <c r="D35" i="122"/>
  <c r="E35" i="122"/>
  <c r="K35" i="122"/>
  <c r="L35" i="122"/>
  <c r="N35" i="122"/>
  <c r="B37" i="122"/>
  <c r="C37" i="122"/>
  <c r="F37" i="122"/>
  <c r="J37" i="122"/>
  <c r="K37" i="122"/>
  <c r="R37" i="122"/>
  <c r="E21" i="121"/>
  <c r="F21" i="121"/>
  <c r="H21" i="121"/>
  <c r="M21" i="121"/>
  <c r="N21" i="121"/>
  <c r="P21" i="121"/>
  <c r="B22" i="121"/>
  <c r="D22" i="121"/>
  <c r="I22" i="121"/>
  <c r="J22" i="121"/>
  <c r="L22" i="121"/>
  <c r="Q22" i="121"/>
  <c r="R22" i="121"/>
  <c r="T22" i="121"/>
  <c r="A10" i="121"/>
  <c r="A11" i="121"/>
  <c r="A13" i="121"/>
  <c r="A14" i="121"/>
  <c r="A16" i="121"/>
  <c r="A17" i="121"/>
  <c r="B21" i="121"/>
  <c r="C21" i="121"/>
  <c r="D21" i="121"/>
  <c r="G21" i="121"/>
  <c r="I21" i="121"/>
  <c r="J21" i="121"/>
  <c r="K21" i="121"/>
  <c r="L21" i="121"/>
  <c r="O21" i="121"/>
  <c r="Q21" i="121"/>
  <c r="R21" i="121"/>
  <c r="S21" i="121"/>
  <c r="T21" i="121"/>
  <c r="C22" i="121"/>
  <c r="E22" i="121"/>
  <c r="F22" i="121"/>
  <c r="G22" i="121"/>
  <c r="H22" i="121"/>
  <c r="K22" i="121"/>
  <c r="M22" i="121"/>
  <c r="N22" i="121"/>
  <c r="O22" i="121"/>
  <c r="P22" i="121"/>
  <c r="S22" i="121"/>
  <c r="A27" i="121"/>
  <c r="A28" i="121"/>
  <c r="A30" i="121"/>
  <c r="A31" i="121"/>
  <c r="A33" i="121"/>
  <c r="A34" i="121"/>
  <c r="C21" i="120"/>
  <c r="D21" i="120"/>
  <c r="E21" i="120"/>
  <c r="F21" i="120"/>
  <c r="G21" i="120"/>
  <c r="I21" i="120"/>
  <c r="L21" i="120"/>
  <c r="M21" i="120"/>
  <c r="N21" i="120"/>
  <c r="O21" i="120"/>
  <c r="Q21" i="120"/>
  <c r="S21" i="120"/>
  <c r="T21" i="120"/>
  <c r="U21" i="120"/>
  <c r="V21" i="120"/>
  <c r="B22" i="120"/>
  <c r="D22" i="120"/>
  <c r="G22" i="120"/>
  <c r="H22" i="120"/>
  <c r="I22" i="120"/>
  <c r="J22" i="120"/>
  <c r="L22" i="120"/>
  <c r="N22" i="120"/>
  <c r="O22" i="120"/>
  <c r="P22" i="120"/>
  <c r="Q22" i="120"/>
  <c r="R22" i="120"/>
  <c r="T22" i="120"/>
  <c r="V22" i="120"/>
  <c r="B24" i="120"/>
  <c r="C24" i="120"/>
  <c r="D24" i="120"/>
  <c r="E24" i="120"/>
  <c r="G24" i="120"/>
  <c r="I24" i="120"/>
  <c r="J24" i="120"/>
  <c r="K24" i="120"/>
  <c r="L24" i="120"/>
  <c r="M24" i="120"/>
  <c r="O24" i="120"/>
  <c r="R24" i="120"/>
  <c r="S24" i="120"/>
  <c r="T24" i="120"/>
  <c r="U24" i="120"/>
  <c r="B25" i="120"/>
  <c r="D25" i="120"/>
  <c r="E25" i="120"/>
  <c r="F25" i="120"/>
  <c r="G25" i="120"/>
  <c r="H25" i="120"/>
  <c r="J25" i="120"/>
  <c r="M25" i="120"/>
  <c r="N25" i="120"/>
  <c r="O25" i="120"/>
  <c r="P25" i="120"/>
  <c r="R25" i="120"/>
  <c r="T25" i="120"/>
  <c r="U25" i="120"/>
  <c r="V25" i="120"/>
  <c r="A10" i="120"/>
  <c r="B27" i="120"/>
  <c r="D27" i="120"/>
  <c r="G27" i="120"/>
  <c r="H27" i="120"/>
  <c r="I27" i="120"/>
  <c r="J27" i="120"/>
  <c r="L27" i="120"/>
  <c r="N27" i="120"/>
  <c r="O27" i="120"/>
  <c r="P27" i="120"/>
  <c r="Q27" i="120"/>
  <c r="R27" i="120"/>
  <c r="T27" i="120"/>
  <c r="V27" i="120"/>
  <c r="A11" i="120"/>
  <c r="B28" i="120"/>
  <c r="D28" i="120"/>
  <c r="F28" i="120"/>
  <c r="I28" i="120"/>
  <c r="J28" i="120"/>
  <c r="K28" i="120"/>
  <c r="L28" i="120"/>
  <c r="N28" i="120"/>
  <c r="P28" i="120"/>
  <c r="Q28" i="120"/>
  <c r="R28" i="120"/>
  <c r="S28" i="120"/>
  <c r="T28" i="120"/>
  <c r="V28" i="120"/>
  <c r="A13" i="120"/>
  <c r="B30" i="120"/>
  <c r="C30" i="120"/>
  <c r="D30" i="120"/>
  <c r="E30" i="120"/>
  <c r="F30" i="120"/>
  <c r="H30" i="120"/>
  <c r="J30" i="120"/>
  <c r="K30" i="120"/>
  <c r="L30" i="120"/>
  <c r="M30" i="120"/>
  <c r="N30" i="120"/>
  <c r="P30" i="120"/>
  <c r="R30" i="120"/>
  <c r="S30" i="120"/>
  <c r="T30" i="120"/>
  <c r="U30" i="120"/>
  <c r="V30" i="120"/>
  <c r="A14" i="120"/>
  <c r="B31" i="120"/>
  <c r="D31" i="120"/>
  <c r="E31" i="120"/>
  <c r="F31" i="120"/>
  <c r="G31" i="120"/>
  <c r="H31" i="120"/>
  <c r="J31" i="120"/>
  <c r="M31" i="120"/>
  <c r="N31" i="120"/>
  <c r="O31" i="120"/>
  <c r="P31" i="120"/>
  <c r="R31" i="120"/>
  <c r="T31" i="120"/>
  <c r="U31" i="120"/>
  <c r="V31" i="120"/>
  <c r="A16" i="120"/>
  <c r="B33" i="120"/>
  <c r="D33" i="120"/>
  <c r="G33" i="120"/>
  <c r="H33" i="120"/>
  <c r="I33" i="120"/>
  <c r="J33" i="120"/>
  <c r="L33" i="120"/>
  <c r="N33" i="120"/>
  <c r="O33" i="120"/>
  <c r="P33" i="120"/>
  <c r="Q33" i="120"/>
  <c r="R33" i="120"/>
  <c r="T33" i="120"/>
  <c r="V33" i="120"/>
  <c r="A17" i="120"/>
  <c r="B34" i="120"/>
  <c r="C34" i="120"/>
  <c r="D34" i="120"/>
  <c r="F34" i="120"/>
  <c r="H34" i="120"/>
  <c r="I34" i="120"/>
  <c r="J34" i="120"/>
  <c r="K34" i="120"/>
  <c r="L34" i="120"/>
  <c r="N34" i="120"/>
  <c r="P34" i="120"/>
  <c r="Q34" i="120"/>
  <c r="R34" i="120"/>
  <c r="S34" i="120"/>
  <c r="T34" i="120"/>
  <c r="V34" i="120"/>
  <c r="C36" i="120"/>
  <c r="D36" i="120"/>
  <c r="E36" i="120"/>
  <c r="F36" i="120"/>
  <c r="G36" i="120"/>
  <c r="I36" i="120"/>
  <c r="K36" i="120"/>
  <c r="L36" i="120"/>
  <c r="M36" i="120"/>
  <c r="N36" i="120"/>
  <c r="O36" i="120"/>
  <c r="Q36" i="120"/>
  <c r="S36" i="120"/>
  <c r="T36" i="120"/>
  <c r="U36" i="120"/>
  <c r="V36" i="120"/>
  <c r="B21" i="120"/>
  <c r="H21" i="120"/>
  <c r="J21" i="120"/>
  <c r="K21" i="120"/>
  <c r="P21" i="120"/>
  <c r="R21" i="120"/>
  <c r="C22" i="120"/>
  <c r="E22" i="120"/>
  <c r="F22" i="120"/>
  <c r="K22" i="120"/>
  <c r="M22" i="120"/>
  <c r="S22" i="120"/>
  <c r="U22" i="120"/>
  <c r="F24" i="120"/>
  <c r="H24" i="120"/>
  <c r="N24" i="120"/>
  <c r="P24" i="120"/>
  <c r="Q24" i="120"/>
  <c r="V24" i="120"/>
  <c r="C25" i="120"/>
  <c r="I25" i="120"/>
  <c r="K25" i="120"/>
  <c r="L25" i="120"/>
  <c r="Q25" i="120"/>
  <c r="S25" i="120"/>
  <c r="A27" i="120"/>
  <c r="C27" i="120"/>
  <c r="E27" i="120"/>
  <c r="F27" i="120"/>
  <c r="K27" i="120"/>
  <c r="M27" i="120"/>
  <c r="S27" i="120"/>
  <c r="U27" i="120"/>
  <c r="A28" i="120"/>
  <c r="C28" i="120"/>
  <c r="E28" i="120"/>
  <c r="G28" i="120"/>
  <c r="H28" i="120"/>
  <c r="M28" i="120"/>
  <c r="O28" i="120"/>
  <c r="U28" i="120"/>
  <c r="A30" i="120"/>
  <c r="G30" i="120"/>
  <c r="I30" i="120"/>
  <c r="O30" i="120"/>
  <c r="Q30" i="120"/>
  <c r="A31" i="120"/>
  <c r="C31" i="120"/>
  <c r="I31" i="120"/>
  <c r="K31" i="120"/>
  <c r="L31" i="120"/>
  <c r="Q31" i="120"/>
  <c r="S31" i="120"/>
  <c r="A33" i="120"/>
  <c r="C33" i="120"/>
  <c r="E33" i="120"/>
  <c r="F33" i="120"/>
  <c r="K33" i="120"/>
  <c r="M33" i="120"/>
  <c r="S33" i="120"/>
  <c r="U33" i="120"/>
  <c r="A34" i="120"/>
  <c r="E34" i="120"/>
  <c r="G34" i="120"/>
  <c r="M34" i="120"/>
  <c r="O34" i="120"/>
  <c r="U34" i="120"/>
  <c r="B36" i="120"/>
  <c r="H36" i="120"/>
  <c r="J36" i="120"/>
  <c r="P36" i="120"/>
  <c r="R36" i="120"/>
  <c r="C21" i="119"/>
  <c r="D21" i="119"/>
  <c r="E21" i="119"/>
  <c r="F21" i="119"/>
  <c r="G21" i="119"/>
  <c r="H21" i="119"/>
  <c r="I21" i="119"/>
  <c r="J21" i="119"/>
  <c r="K21" i="119"/>
  <c r="L21" i="119"/>
  <c r="M21" i="119"/>
  <c r="N21" i="119"/>
  <c r="O21" i="119"/>
  <c r="P21" i="119"/>
  <c r="Q21" i="119"/>
  <c r="R21" i="119"/>
  <c r="S21" i="119"/>
  <c r="T21" i="119"/>
  <c r="C22" i="119"/>
  <c r="D22" i="119"/>
  <c r="E22" i="119"/>
  <c r="F22" i="119"/>
  <c r="G22" i="119"/>
  <c r="H22" i="119"/>
  <c r="I22" i="119"/>
  <c r="J22" i="119"/>
  <c r="K22" i="119"/>
  <c r="L22" i="119"/>
  <c r="M22" i="119"/>
  <c r="N22" i="119"/>
  <c r="O22" i="119"/>
  <c r="P22" i="119"/>
  <c r="Q22" i="119"/>
  <c r="R22" i="119"/>
  <c r="S22" i="119"/>
  <c r="T22" i="119"/>
  <c r="A10" i="119"/>
  <c r="A11" i="119"/>
  <c r="A13" i="119"/>
  <c r="A14" i="119"/>
  <c r="A16" i="119"/>
  <c r="A17" i="119"/>
  <c r="B21" i="119"/>
  <c r="B22" i="119"/>
  <c r="A27" i="119"/>
  <c r="A28" i="119"/>
  <c r="A30" i="119"/>
  <c r="A31" i="119"/>
  <c r="A33" i="119"/>
  <c r="A34" i="119"/>
  <c r="G21" i="118"/>
  <c r="H21" i="118"/>
  <c r="O21" i="118"/>
  <c r="P21" i="118"/>
  <c r="W21" i="118"/>
  <c r="X21" i="118"/>
  <c r="AE21" i="118"/>
  <c r="AF21" i="118"/>
  <c r="AM21" i="118"/>
  <c r="AN21" i="118"/>
  <c r="C22" i="118"/>
  <c r="D22" i="118"/>
  <c r="K22" i="118"/>
  <c r="L22" i="118"/>
  <c r="S22" i="118"/>
  <c r="T22" i="118"/>
  <c r="AA22" i="118"/>
  <c r="AB22" i="118"/>
  <c r="AI22" i="118"/>
  <c r="AJ22" i="118"/>
  <c r="AQ22" i="118"/>
  <c r="AR22" i="118"/>
  <c r="A10" i="118"/>
  <c r="A11" i="118"/>
  <c r="A13" i="118"/>
  <c r="A14" i="118"/>
  <c r="A16" i="118"/>
  <c r="A17" i="118"/>
  <c r="B21" i="118"/>
  <c r="C21" i="118"/>
  <c r="D21" i="118"/>
  <c r="E21" i="118"/>
  <c r="F21" i="118"/>
  <c r="I21" i="118"/>
  <c r="J21" i="118"/>
  <c r="K21" i="118"/>
  <c r="L21" i="118"/>
  <c r="M21" i="118"/>
  <c r="N21" i="118"/>
  <c r="Q21" i="118"/>
  <c r="R21" i="118"/>
  <c r="S21" i="118"/>
  <c r="T21" i="118"/>
  <c r="U21" i="118"/>
  <c r="V21" i="118"/>
  <c r="Y21" i="118"/>
  <c r="Z21" i="118"/>
  <c r="AA21" i="118"/>
  <c r="AB21" i="118"/>
  <c r="AC21" i="118"/>
  <c r="AD21" i="118"/>
  <c r="AG21" i="118"/>
  <c r="AH21" i="118"/>
  <c r="AI21" i="118"/>
  <c r="AJ21" i="118"/>
  <c r="AK21" i="118"/>
  <c r="AL21" i="118"/>
  <c r="AO21" i="118"/>
  <c r="AP21" i="118"/>
  <c r="AQ21" i="118"/>
  <c r="AR21" i="118"/>
  <c r="B22" i="118"/>
  <c r="E22" i="118"/>
  <c r="F22" i="118"/>
  <c r="G22" i="118"/>
  <c r="H22" i="118"/>
  <c r="I22" i="118"/>
  <c r="J22" i="118"/>
  <c r="M22" i="118"/>
  <c r="N22" i="118"/>
  <c r="O22" i="118"/>
  <c r="P22" i="118"/>
  <c r="Q22" i="118"/>
  <c r="R22" i="118"/>
  <c r="U22" i="118"/>
  <c r="V22" i="118"/>
  <c r="W22" i="118"/>
  <c r="X22" i="118"/>
  <c r="Y22" i="118"/>
  <c r="Z22" i="118"/>
  <c r="AC22" i="118"/>
  <c r="AD22" i="118"/>
  <c r="AE22" i="118"/>
  <c r="AF22" i="118"/>
  <c r="AG22" i="118"/>
  <c r="AH22" i="118"/>
  <c r="AK22" i="118"/>
  <c r="AL22" i="118"/>
  <c r="AM22" i="118"/>
  <c r="AN22" i="118"/>
  <c r="AO22" i="118"/>
  <c r="AP22" i="118"/>
  <c r="A27" i="118"/>
  <c r="A28" i="118"/>
  <c r="A30" i="118"/>
  <c r="A31" i="118"/>
  <c r="A33" i="118"/>
  <c r="A34" i="118"/>
  <c r="P7" i="121" l="1"/>
  <c r="P24" i="121" s="1"/>
  <c r="P7" i="119"/>
  <c r="P24" i="119" s="1"/>
  <c r="P7" i="118"/>
  <c r="P24" i="118" s="1"/>
  <c r="J7" i="121"/>
  <c r="J24" i="121" s="1"/>
  <c r="J7" i="119"/>
  <c r="J24" i="119" s="1"/>
  <c r="J7" i="118"/>
  <c r="J24" i="118" s="1"/>
  <c r="R7" i="121"/>
  <c r="R24" i="121" s="1"/>
  <c r="R7" i="119"/>
  <c r="R24" i="119" s="1"/>
  <c r="R7" i="118"/>
  <c r="R24" i="118" s="1"/>
  <c r="I7" i="121"/>
  <c r="I24" i="121" s="1"/>
  <c r="I7" i="119"/>
  <c r="I24" i="119" s="1"/>
  <c r="I7" i="118"/>
  <c r="I24" i="118" s="1"/>
  <c r="Q7" i="121"/>
  <c r="Q24" i="121" s="1"/>
  <c r="Q7" i="119"/>
  <c r="Q24" i="119" s="1"/>
  <c r="Q7" i="118"/>
  <c r="Q24" i="118" s="1"/>
  <c r="D7" i="118"/>
  <c r="D24" i="118" s="1"/>
  <c r="D7" i="121"/>
  <c r="D24" i="121" s="1"/>
  <c r="D7" i="119"/>
  <c r="D24" i="119" s="1"/>
  <c r="F7" i="118"/>
  <c r="F24" i="118" s="1"/>
  <c r="F7" i="119"/>
  <c r="F24" i="119" s="1"/>
  <c r="F7" i="121"/>
  <c r="F24" i="121" s="1"/>
  <c r="N7" i="118"/>
  <c r="N24" i="118" s="1"/>
  <c r="N7" i="119"/>
  <c r="N24" i="119" s="1"/>
  <c r="N7" i="121"/>
  <c r="N24" i="121" s="1"/>
  <c r="O7" i="121"/>
  <c r="O24" i="121" s="1"/>
  <c r="O7" i="119"/>
  <c r="O24" i="119" s="1"/>
  <c r="O7" i="118"/>
  <c r="O24" i="118" s="1"/>
  <c r="C7" i="121"/>
  <c r="C24" i="121" s="1"/>
  <c r="C7" i="119"/>
  <c r="C24" i="119" s="1"/>
  <c r="C7" i="118"/>
  <c r="C24" i="118" s="1"/>
  <c r="E7" i="118"/>
  <c r="E24" i="118" s="1"/>
  <c r="E7" i="121"/>
  <c r="E24" i="121" s="1"/>
  <c r="E7" i="119"/>
  <c r="E24" i="119" s="1"/>
  <c r="M7" i="118"/>
  <c r="M24" i="118" s="1"/>
  <c r="M7" i="121"/>
  <c r="M24" i="121" s="1"/>
  <c r="M7" i="119"/>
  <c r="M24" i="119" s="1"/>
  <c r="L7" i="118"/>
  <c r="L24" i="118" s="1"/>
  <c r="L7" i="121"/>
  <c r="L24" i="121" s="1"/>
  <c r="L7" i="119"/>
  <c r="L24" i="119" s="1"/>
  <c r="H7" i="121"/>
  <c r="H24" i="121" s="1"/>
  <c r="H7" i="119"/>
  <c r="H24" i="119" s="1"/>
  <c r="H7" i="118"/>
  <c r="H24" i="118" s="1"/>
  <c r="G7" i="121"/>
  <c r="G24" i="121" s="1"/>
  <c r="G7" i="119"/>
  <c r="G24" i="119" s="1"/>
  <c r="G7" i="118"/>
  <c r="G24" i="118" s="1"/>
  <c r="B7" i="121"/>
  <c r="B24" i="121" s="1"/>
  <c r="B7" i="119"/>
  <c r="B24" i="119" s="1"/>
  <c r="B7" i="118"/>
  <c r="B24" i="118" s="1"/>
  <c r="K7" i="121"/>
  <c r="K24" i="121" s="1"/>
  <c r="K7" i="119"/>
  <c r="K24" i="119" s="1"/>
  <c r="K7" i="118"/>
  <c r="K24" i="118" s="1"/>
  <c r="B5" i="111" l="1"/>
  <c r="C5" i="111"/>
  <c r="B6" i="111"/>
  <c r="C6" i="111"/>
  <c r="B5" i="110"/>
  <c r="B17" i="110" s="1"/>
  <c r="C5" i="110"/>
  <c r="C17" i="110" s="1"/>
  <c r="B6" i="110"/>
  <c r="B18" i="110" s="1"/>
  <c r="C6" i="110"/>
  <c r="C18" i="110" s="1"/>
  <c r="B8" i="110" l="1"/>
  <c r="B20" i="110" s="1"/>
  <c r="B8" i="111"/>
  <c r="B11" i="111" l="1"/>
  <c r="B11" i="110"/>
  <c r="B23" i="110" s="1"/>
  <c r="B9" i="110"/>
  <c r="B21" i="110" s="1"/>
  <c r="B9" i="111"/>
  <c r="B12" i="110" l="1"/>
  <c r="B24" i="110" s="1"/>
  <c r="B12" i="111"/>
  <c r="C8" i="110" l="1"/>
  <c r="C20" i="110" s="1"/>
  <c r="C8" i="111"/>
  <c r="B14" i="110"/>
  <c r="B26" i="110" s="1"/>
  <c r="B14" i="111"/>
  <c r="A41" i="75"/>
  <c r="A40" i="75"/>
  <c r="A38" i="75"/>
  <c r="A37" i="75"/>
  <c r="A35" i="75"/>
  <c r="A34" i="75"/>
  <c r="A21" i="75"/>
  <c r="A20" i="75"/>
  <c r="A18" i="75"/>
  <c r="A17" i="75"/>
  <c r="A15" i="75"/>
  <c r="A14" i="75"/>
  <c r="A17" i="114"/>
  <c r="A16" i="114"/>
  <c r="A14" i="114"/>
  <c r="A13" i="114"/>
  <c r="A11" i="114"/>
  <c r="A10" i="114"/>
  <c r="A34" i="113"/>
  <c r="A33" i="113"/>
  <c r="A31" i="113"/>
  <c r="A30" i="113"/>
  <c r="A28" i="113"/>
  <c r="A27" i="113"/>
  <c r="A17" i="113"/>
  <c r="A16" i="113"/>
  <c r="A14" i="113"/>
  <c r="A13" i="113"/>
  <c r="A11" i="113"/>
  <c r="A10" i="113"/>
  <c r="A34" i="112"/>
  <c r="A33" i="112"/>
  <c r="A31" i="112"/>
  <c r="A30" i="112"/>
  <c r="A28" i="112"/>
  <c r="A27" i="112"/>
  <c r="A17" i="112"/>
  <c r="A16" i="112"/>
  <c r="A14" i="112"/>
  <c r="A13" i="112"/>
  <c r="A11" i="112"/>
  <c r="A10" i="112"/>
  <c r="B15" i="111" l="1"/>
  <c r="B15" i="110"/>
  <c r="B27" i="110" s="1"/>
  <c r="A15" i="111" l="1"/>
  <c r="A14" i="111"/>
  <c r="A12" i="111"/>
  <c r="A11" i="111"/>
  <c r="A27" i="110"/>
  <c r="A26" i="110"/>
  <c r="A24" i="110"/>
  <c r="A23" i="110"/>
  <c r="A15" i="110"/>
  <c r="A14" i="110"/>
  <c r="A12" i="110"/>
  <c r="A11" i="110"/>
  <c r="A17" i="106" l="1"/>
  <c r="A16" i="106"/>
  <c r="A14" i="106"/>
  <c r="A13" i="106"/>
  <c r="A11" i="106"/>
  <c r="A10" i="106"/>
  <c r="O8" i="121" l="1"/>
  <c r="O25" i="121" s="1"/>
  <c r="O8" i="119"/>
  <c r="O25" i="119" s="1"/>
  <c r="O8" i="118"/>
  <c r="O25" i="118" s="1"/>
  <c r="M10" i="121"/>
  <c r="M27" i="121" s="1"/>
  <c r="M10" i="119"/>
  <c r="M27" i="119" s="1"/>
  <c r="M10" i="118"/>
  <c r="M27" i="118" s="1"/>
  <c r="Q8" i="121"/>
  <c r="Q25" i="121" s="1"/>
  <c r="Q8" i="119"/>
  <c r="Q25" i="119" s="1"/>
  <c r="Q8" i="118"/>
  <c r="Q25" i="118" s="1"/>
  <c r="K8" i="118"/>
  <c r="K25" i="118" s="1"/>
  <c r="K8" i="121"/>
  <c r="K25" i="121" s="1"/>
  <c r="K8" i="119"/>
  <c r="K25" i="119" s="1"/>
  <c r="P10" i="118"/>
  <c r="P27" i="118" s="1"/>
  <c r="P10" i="121"/>
  <c r="P27" i="121" s="1"/>
  <c r="P10" i="119"/>
  <c r="P27" i="119" s="1"/>
  <c r="L8" i="118"/>
  <c r="L25" i="118" s="1"/>
  <c r="L8" i="119"/>
  <c r="L25" i="119" s="1"/>
  <c r="L8" i="121"/>
  <c r="L25" i="121" s="1"/>
  <c r="L10" i="121"/>
  <c r="L27" i="121" s="1"/>
  <c r="L10" i="119"/>
  <c r="L27" i="119" s="1"/>
  <c r="L10" i="118"/>
  <c r="L27" i="118" s="1"/>
  <c r="P8" i="121"/>
  <c r="P25" i="121" s="1"/>
  <c r="P8" i="119"/>
  <c r="P25" i="119" s="1"/>
  <c r="P8" i="118"/>
  <c r="P25" i="118" s="1"/>
  <c r="N8" i="121"/>
  <c r="N25" i="121" s="1"/>
  <c r="N8" i="119"/>
  <c r="N25" i="119" s="1"/>
  <c r="N8" i="118"/>
  <c r="N25" i="118" s="1"/>
  <c r="Q10" i="118"/>
  <c r="Q27" i="118" s="1"/>
  <c r="Q10" i="121"/>
  <c r="Q27" i="121" s="1"/>
  <c r="Q10" i="119"/>
  <c r="Q27" i="119" s="1"/>
  <c r="M8" i="121"/>
  <c r="M25" i="121" s="1"/>
  <c r="M8" i="119"/>
  <c r="M25" i="119" s="1"/>
  <c r="M8" i="118"/>
  <c r="M25" i="118" s="1"/>
  <c r="K10" i="121"/>
  <c r="K27" i="121" s="1"/>
  <c r="K10" i="119"/>
  <c r="K27" i="119" s="1"/>
  <c r="K10" i="118"/>
  <c r="K27" i="118" s="1"/>
  <c r="O10" i="121"/>
  <c r="O27" i="121" s="1"/>
  <c r="O10" i="119"/>
  <c r="O27" i="119" s="1"/>
  <c r="O10" i="118"/>
  <c r="O27" i="118" s="1"/>
  <c r="N10" i="121"/>
  <c r="N27" i="121" s="1"/>
  <c r="N10" i="119"/>
  <c r="N27" i="119" s="1"/>
  <c r="N10" i="118"/>
  <c r="N27" i="118" s="1"/>
  <c r="O11" i="121" l="1"/>
  <c r="O28" i="121" s="1"/>
  <c r="O11" i="119"/>
  <c r="O28" i="119" s="1"/>
  <c r="O11" i="118"/>
  <c r="O28" i="118" s="1"/>
  <c r="L11" i="121"/>
  <c r="L28" i="121" s="1"/>
  <c r="L11" i="119"/>
  <c r="L28" i="119" s="1"/>
  <c r="L11" i="118"/>
  <c r="L28" i="118" s="1"/>
  <c r="P11" i="118"/>
  <c r="P28" i="118" s="1"/>
  <c r="P11" i="119"/>
  <c r="P28" i="119" s="1"/>
  <c r="P11" i="121"/>
  <c r="P28" i="121" s="1"/>
  <c r="Q11" i="121"/>
  <c r="Q28" i="121" s="1"/>
  <c r="Q11" i="119"/>
  <c r="Q28" i="119" s="1"/>
  <c r="Q11" i="118"/>
  <c r="Q28" i="118" s="1"/>
  <c r="M11" i="121"/>
  <c r="M28" i="121" s="1"/>
  <c r="M11" i="119"/>
  <c r="M28" i="119" s="1"/>
  <c r="M11" i="118"/>
  <c r="M28" i="118" s="1"/>
  <c r="N11" i="118"/>
  <c r="N28" i="118" s="1"/>
  <c r="N11" i="121"/>
  <c r="N28" i="121" s="1"/>
  <c r="N11" i="119"/>
  <c r="N28" i="119" s="1"/>
  <c r="K11" i="121"/>
  <c r="K28" i="121" s="1"/>
  <c r="K11" i="119"/>
  <c r="K28" i="119" s="1"/>
  <c r="K11" i="118"/>
  <c r="K28" i="118" s="1"/>
  <c r="L13" i="121" l="1"/>
  <c r="L30" i="121" s="1"/>
  <c r="L13" i="119"/>
  <c r="L30" i="119" s="1"/>
  <c r="L13" i="118"/>
  <c r="L30" i="118" s="1"/>
  <c r="Q13" i="121"/>
  <c r="Q30" i="121" s="1"/>
  <c r="Q13" i="119"/>
  <c r="Q30" i="119" s="1"/>
  <c r="Q13" i="118"/>
  <c r="Q30" i="118" s="1"/>
  <c r="K13" i="121"/>
  <c r="K30" i="121" s="1"/>
  <c r="K13" i="119"/>
  <c r="K30" i="119" s="1"/>
  <c r="K13" i="118"/>
  <c r="K30" i="118" s="1"/>
  <c r="N13" i="118"/>
  <c r="N30" i="118" s="1"/>
  <c r="N13" i="119"/>
  <c r="N30" i="119" s="1"/>
  <c r="N13" i="121"/>
  <c r="N30" i="121" s="1"/>
  <c r="M13" i="121"/>
  <c r="M30" i="121" s="1"/>
  <c r="M13" i="119"/>
  <c r="M30" i="119" s="1"/>
  <c r="M13" i="118"/>
  <c r="M30" i="118" s="1"/>
  <c r="P13" i="121"/>
  <c r="P30" i="121" s="1"/>
  <c r="P13" i="119"/>
  <c r="P30" i="119" s="1"/>
  <c r="P13" i="118"/>
  <c r="P30" i="118" s="1"/>
  <c r="O13" i="121"/>
  <c r="O30" i="121" s="1"/>
  <c r="O13" i="119"/>
  <c r="O30" i="119" s="1"/>
  <c r="O13" i="118"/>
  <c r="O30" i="118" s="1"/>
  <c r="Q14" i="121" l="1"/>
  <c r="Q31" i="121" s="1"/>
  <c r="Q14" i="119"/>
  <c r="Q31" i="119" s="1"/>
  <c r="Q14" i="118"/>
  <c r="Q31" i="118" s="1"/>
  <c r="B10" i="121"/>
  <c r="B27" i="121" s="1"/>
  <c r="B10" i="118"/>
  <c r="B27" i="118" s="1"/>
  <c r="B10" i="119"/>
  <c r="B27" i="119" s="1"/>
  <c r="H8" i="121"/>
  <c r="H25" i="121" s="1"/>
  <c r="H8" i="119"/>
  <c r="H25" i="119" s="1"/>
  <c r="H8" i="118"/>
  <c r="H25" i="118" s="1"/>
  <c r="J10" i="118"/>
  <c r="J27" i="118" s="1"/>
  <c r="J10" i="121"/>
  <c r="J27" i="121" s="1"/>
  <c r="J10" i="119"/>
  <c r="J27" i="119" s="1"/>
  <c r="C10" i="121"/>
  <c r="C27" i="121" s="1"/>
  <c r="C10" i="119"/>
  <c r="C27" i="119" s="1"/>
  <c r="C10" i="118"/>
  <c r="C27" i="118" s="1"/>
  <c r="B8" i="121"/>
  <c r="B25" i="121" s="1"/>
  <c r="B8" i="118"/>
  <c r="B25" i="118" s="1"/>
  <c r="B8" i="119"/>
  <c r="B25" i="119" s="1"/>
  <c r="P16" i="121"/>
  <c r="P33" i="121" s="1"/>
  <c r="P16" i="119"/>
  <c r="P33" i="119" s="1"/>
  <c r="P16" i="118"/>
  <c r="P33" i="118" s="1"/>
  <c r="C8" i="118"/>
  <c r="C25" i="118" s="1"/>
  <c r="C8" i="121"/>
  <c r="C25" i="121" s="1"/>
  <c r="C8" i="119"/>
  <c r="C25" i="119" s="1"/>
  <c r="Q16" i="121"/>
  <c r="Q33" i="121" s="1"/>
  <c r="Q16" i="119"/>
  <c r="Q33" i="119" s="1"/>
  <c r="Q16" i="118"/>
  <c r="Q33" i="118" s="1"/>
  <c r="G10" i="121"/>
  <c r="G27" i="121" s="1"/>
  <c r="G10" i="119"/>
  <c r="G27" i="119" s="1"/>
  <c r="G10" i="118"/>
  <c r="G27" i="118" s="1"/>
  <c r="N14" i="121"/>
  <c r="N31" i="121" s="1"/>
  <c r="N14" i="119"/>
  <c r="N31" i="119" s="1"/>
  <c r="N14" i="118"/>
  <c r="N31" i="118" s="1"/>
  <c r="D10" i="121"/>
  <c r="D27" i="121" s="1"/>
  <c r="D10" i="119"/>
  <c r="D27" i="119" s="1"/>
  <c r="D10" i="118"/>
  <c r="D27" i="118" s="1"/>
  <c r="O16" i="121"/>
  <c r="O33" i="121" s="1"/>
  <c r="O16" i="119"/>
  <c r="O33" i="119" s="1"/>
  <c r="O16" i="118"/>
  <c r="O33" i="118" s="1"/>
  <c r="N16" i="121"/>
  <c r="N33" i="121" s="1"/>
  <c r="N16" i="119"/>
  <c r="N33" i="119" s="1"/>
  <c r="N16" i="118"/>
  <c r="N33" i="118" s="1"/>
  <c r="P14" i="121"/>
  <c r="P31" i="121" s="1"/>
  <c r="P14" i="119"/>
  <c r="P31" i="119" s="1"/>
  <c r="P14" i="118"/>
  <c r="P31" i="118" s="1"/>
  <c r="I8" i="121"/>
  <c r="I25" i="121" s="1"/>
  <c r="I8" i="119"/>
  <c r="I25" i="119" s="1"/>
  <c r="I8" i="118"/>
  <c r="I25" i="118" s="1"/>
  <c r="O14" i="121"/>
  <c r="O31" i="121" s="1"/>
  <c r="O14" i="119"/>
  <c r="O31" i="119" s="1"/>
  <c r="O14" i="118"/>
  <c r="O31" i="118" s="1"/>
  <c r="E8" i="121"/>
  <c r="E25" i="121" s="1"/>
  <c r="E8" i="119"/>
  <c r="E25" i="119" s="1"/>
  <c r="E8" i="118"/>
  <c r="E25" i="118" s="1"/>
  <c r="J8" i="118"/>
  <c r="J25" i="118" s="1"/>
  <c r="J8" i="121"/>
  <c r="J25" i="121" s="1"/>
  <c r="J8" i="119"/>
  <c r="J25" i="119" s="1"/>
  <c r="K14" i="121"/>
  <c r="K31" i="121" s="1"/>
  <c r="K14" i="119"/>
  <c r="K31" i="119" s="1"/>
  <c r="K14" i="118"/>
  <c r="K31" i="118" s="1"/>
  <c r="E10" i="121"/>
  <c r="E27" i="121" s="1"/>
  <c r="E10" i="119"/>
  <c r="E27" i="119" s="1"/>
  <c r="E10" i="118"/>
  <c r="E27" i="118" s="1"/>
  <c r="F10" i="121"/>
  <c r="F27" i="121" s="1"/>
  <c r="F10" i="119"/>
  <c r="F27" i="119" s="1"/>
  <c r="F10" i="118"/>
  <c r="F27" i="118" s="1"/>
  <c r="M14" i="121"/>
  <c r="M31" i="121" s="1"/>
  <c r="M14" i="119"/>
  <c r="M31" i="119" s="1"/>
  <c r="M14" i="118"/>
  <c r="M31" i="118" s="1"/>
  <c r="F8" i="121"/>
  <c r="F25" i="121" s="1"/>
  <c r="F8" i="119"/>
  <c r="F25" i="119" s="1"/>
  <c r="F8" i="118"/>
  <c r="F25" i="118" s="1"/>
  <c r="I10" i="118"/>
  <c r="I27" i="118" s="1"/>
  <c r="I10" i="121"/>
  <c r="I27" i="121" s="1"/>
  <c r="I10" i="119"/>
  <c r="I27" i="119" s="1"/>
  <c r="G8" i="121"/>
  <c r="G25" i="121" s="1"/>
  <c r="G8" i="119"/>
  <c r="G25" i="119" s="1"/>
  <c r="G8" i="118"/>
  <c r="G25" i="118" s="1"/>
  <c r="M16" i="121"/>
  <c r="M33" i="121" s="1"/>
  <c r="M16" i="119"/>
  <c r="M33" i="119" s="1"/>
  <c r="M16" i="118"/>
  <c r="M33" i="118" s="1"/>
  <c r="L16" i="121"/>
  <c r="L33" i="121" s="1"/>
  <c r="L16" i="119"/>
  <c r="L33" i="119" s="1"/>
  <c r="L16" i="118"/>
  <c r="L33" i="118" s="1"/>
  <c r="H10" i="118"/>
  <c r="H27" i="118" s="1"/>
  <c r="H10" i="121"/>
  <c r="H27" i="121" s="1"/>
  <c r="H10" i="119"/>
  <c r="H27" i="119" s="1"/>
  <c r="K16" i="121"/>
  <c r="K33" i="121" s="1"/>
  <c r="K16" i="119"/>
  <c r="K33" i="119" s="1"/>
  <c r="K16" i="118"/>
  <c r="K33" i="118" s="1"/>
  <c r="D8" i="118"/>
  <c r="D25" i="118" s="1"/>
  <c r="D8" i="119"/>
  <c r="D25" i="119" s="1"/>
  <c r="D8" i="121"/>
  <c r="D25" i="121" s="1"/>
  <c r="L14" i="121"/>
  <c r="L31" i="121" s="1"/>
  <c r="L14" i="118"/>
  <c r="L31" i="118" s="1"/>
  <c r="L14" i="119"/>
  <c r="L31" i="119" s="1"/>
  <c r="C11" i="111"/>
  <c r="C11" i="110"/>
  <c r="C23" i="110" s="1"/>
  <c r="C9" i="110"/>
  <c r="C21" i="110" s="1"/>
  <c r="C9" i="111"/>
  <c r="O17" i="121" l="1"/>
  <c r="O34" i="121" s="1"/>
  <c r="O17" i="119"/>
  <c r="O34" i="119" s="1"/>
  <c r="O17" i="118"/>
  <c r="O34" i="118" s="1"/>
  <c r="F11" i="118"/>
  <c r="F28" i="118" s="1"/>
  <c r="F11" i="121"/>
  <c r="F28" i="121" s="1"/>
  <c r="F11" i="119"/>
  <c r="F28" i="119" s="1"/>
  <c r="I11" i="121"/>
  <c r="I28" i="121" s="1"/>
  <c r="I11" i="119"/>
  <c r="I28" i="119" s="1"/>
  <c r="I11" i="118"/>
  <c r="I28" i="118" s="1"/>
  <c r="D11" i="121"/>
  <c r="D28" i="121" s="1"/>
  <c r="D11" i="119"/>
  <c r="D28" i="119" s="1"/>
  <c r="D11" i="118"/>
  <c r="D28" i="118" s="1"/>
  <c r="L17" i="121"/>
  <c r="L34" i="121" s="1"/>
  <c r="L17" i="119"/>
  <c r="L34" i="119" s="1"/>
  <c r="L17" i="118"/>
  <c r="L34" i="118" s="1"/>
  <c r="B11" i="121"/>
  <c r="B28" i="121" s="1"/>
  <c r="B11" i="119"/>
  <c r="B28" i="119" s="1"/>
  <c r="B11" i="118"/>
  <c r="B28" i="118" s="1"/>
  <c r="K17" i="121"/>
  <c r="K34" i="121" s="1"/>
  <c r="K17" i="119"/>
  <c r="K34" i="119" s="1"/>
  <c r="K17" i="118"/>
  <c r="K34" i="118" s="1"/>
  <c r="N17" i="121"/>
  <c r="N34" i="121" s="1"/>
  <c r="N17" i="119"/>
  <c r="N34" i="119" s="1"/>
  <c r="N17" i="118"/>
  <c r="N34" i="118" s="1"/>
  <c r="J11" i="121"/>
  <c r="J28" i="121" s="1"/>
  <c r="J11" i="119"/>
  <c r="J28" i="119" s="1"/>
  <c r="J11" i="118"/>
  <c r="J28" i="118" s="1"/>
  <c r="E11" i="121"/>
  <c r="E28" i="121" s="1"/>
  <c r="E11" i="119"/>
  <c r="E28" i="119" s="1"/>
  <c r="E11" i="118"/>
  <c r="E28" i="118" s="1"/>
  <c r="M17" i="121"/>
  <c r="M34" i="121" s="1"/>
  <c r="M17" i="119"/>
  <c r="M34" i="119" s="1"/>
  <c r="M17" i="118"/>
  <c r="M34" i="118" s="1"/>
  <c r="Q17" i="121"/>
  <c r="Q34" i="121" s="1"/>
  <c r="Q17" i="119"/>
  <c r="Q34" i="119" s="1"/>
  <c r="Q17" i="118"/>
  <c r="Q34" i="118" s="1"/>
  <c r="P17" i="118"/>
  <c r="P34" i="118" s="1"/>
  <c r="P17" i="119"/>
  <c r="P34" i="119" s="1"/>
  <c r="P17" i="121"/>
  <c r="P34" i="121" s="1"/>
  <c r="C11" i="121"/>
  <c r="C28" i="121" s="1"/>
  <c r="C11" i="119"/>
  <c r="C28" i="119" s="1"/>
  <c r="C11" i="118"/>
  <c r="C28" i="118" s="1"/>
  <c r="H11" i="118"/>
  <c r="H28" i="118" s="1"/>
  <c r="H11" i="121"/>
  <c r="H28" i="121" s="1"/>
  <c r="H11" i="119"/>
  <c r="H28" i="119" s="1"/>
  <c r="G11" i="121"/>
  <c r="G28" i="121" s="1"/>
  <c r="G11" i="119"/>
  <c r="G28" i="119" s="1"/>
  <c r="G11" i="118"/>
  <c r="G28" i="118" s="1"/>
  <c r="C12" i="110"/>
  <c r="C24" i="110" s="1"/>
  <c r="C12" i="111"/>
  <c r="G18" i="99"/>
  <c r="I18" i="99"/>
  <c r="J18" i="99"/>
  <c r="M18" i="99"/>
  <c r="E19" i="99"/>
  <c r="AJ4" i="83"/>
  <c r="AK4" i="83"/>
  <c r="AL4" i="83"/>
  <c r="AM4" i="83"/>
  <c r="AN4" i="83"/>
  <c r="AO4" i="83"/>
  <c r="AJ5" i="83"/>
  <c r="AK5" i="83"/>
  <c r="AL5" i="83"/>
  <c r="AM5" i="83"/>
  <c r="AN5" i="83"/>
  <c r="AO5" i="83"/>
  <c r="AJ4" i="82"/>
  <c r="AJ21" i="82" s="1"/>
  <c r="AK4" i="82"/>
  <c r="AK21" i="82" s="1"/>
  <c r="AL4" i="82"/>
  <c r="AL21" i="82" s="1"/>
  <c r="AM4" i="82"/>
  <c r="AM21" i="82" s="1"/>
  <c r="AN4" i="82"/>
  <c r="AN21" i="82" s="1"/>
  <c r="AO4" i="82"/>
  <c r="AO21" i="82" s="1"/>
  <c r="AJ5" i="82"/>
  <c r="AJ22" i="82" s="1"/>
  <c r="AK5" i="82"/>
  <c r="AK22" i="82" s="1"/>
  <c r="AL5" i="82"/>
  <c r="AL22" i="82" s="1"/>
  <c r="AM5" i="82"/>
  <c r="AM22" i="82" s="1"/>
  <c r="AN5" i="82"/>
  <c r="AN22" i="82" s="1"/>
  <c r="AO5" i="82"/>
  <c r="AO22" i="82" s="1"/>
  <c r="AJ4" i="78"/>
  <c r="AJ21" i="78" s="1"/>
  <c r="AK4" i="78"/>
  <c r="AK21" i="78" s="1"/>
  <c r="AL4" i="78"/>
  <c r="AL21" i="78" s="1"/>
  <c r="AM4" i="78"/>
  <c r="AM21" i="78" s="1"/>
  <c r="AN4" i="78"/>
  <c r="AN21" i="78" s="1"/>
  <c r="AO4" i="78"/>
  <c r="AO21" i="78" s="1"/>
  <c r="AJ5" i="78"/>
  <c r="AJ22" i="78" s="1"/>
  <c r="AK5" i="78"/>
  <c r="AK22" i="78" s="1"/>
  <c r="AL5" i="78"/>
  <c r="AL22" i="78" s="1"/>
  <c r="AM5" i="78"/>
  <c r="AM22" i="78" s="1"/>
  <c r="AN5" i="78"/>
  <c r="AN22" i="78" s="1"/>
  <c r="AO5" i="78"/>
  <c r="AO22" i="78" s="1"/>
  <c r="AJ7" i="78"/>
  <c r="AJ24" i="78" s="1"/>
  <c r="J13" i="121" l="1"/>
  <c r="J30" i="121" s="1"/>
  <c r="J13" i="119"/>
  <c r="J30" i="119" s="1"/>
  <c r="J13" i="118"/>
  <c r="J30" i="118" s="1"/>
  <c r="H13" i="121"/>
  <c r="H30" i="121" s="1"/>
  <c r="H13" i="119"/>
  <c r="H30" i="119" s="1"/>
  <c r="H13" i="118"/>
  <c r="H30" i="118" s="1"/>
  <c r="N19" i="118"/>
  <c r="N36" i="118" s="1"/>
  <c r="N19" i="119"/>
  <c r="N36" i="119" s="1"/>
  <c r="N19" i="121"/>
  <c r="N36" i="121" s="1"/>
  <c r="P19" i="121"/>
  <c r="P36" i="121" s="1"/>
  <c r="P19" i="119"/>
  <c r="P36" i="119" s="1"/>
  <c r="P19" i="118"/>
  <c r="P36" i="118" s="1"/>
  <c r="D13" i="121"/>
  <c r="D30" i="121" s="1"/>
  <c r="D13" i="119"/>
  <c r="D30" i="119" s="1"/>
  <c r="D13" i="118"/>
  <c r="D30" i="118" s="1"/>
  <c r="K19" i="121"/>
  <c r="K36" i="121" s="1"/>
  <c r="K19" i="119"/>
  <c r="K36" i="119" s="1"/>
  <c r="K19" i="118"/>
  <c r="K36" i="118" s="1"/>
  <c r="Q19" i="121"/>
  <c r="Q36" i="121" s="1"/>
  <c r="Q19" i="119"/>
  <c r="Q36" i="119" s="1"/>
  <c r="Q19" i="118"/>
  <c r="Q36" i="118" s="1"/>
  <c r="G13" i="121"/>
  <c r="G30" i="121" s="1"/>
  <c r="G13" i="119"/>
  <c r="G30" i="119" s="1"/>
  <c r="G13" i="118"/>
  <c r="G30" i="118" s="1"/>
  <c r="F13" i="118"/>
  <c r="F30" i="118" s="1"/>
  <c r="F13" i="119"/>
  <c r="F30" i="119" s="1"/>
  <c r="F13" i="121"/>
  <c r="F30" i="121" s="1"/>
  <c r="O19" i="121"/>
  <c r="O36" i="121" s="1"/>
  <c r="O19" i="119"/>
  <c r="O36" i="119" s="1"/>
  <c r="O19" i="118"/>
  <c r="O36" i="118" s="1"/>
  <c r="I13" i="121"/>
  <c r="I30" i="121" s="1"/>
  <c r="I13" i="119"/>
  <c r="I30" i="119" s="1"/>
  <c r="I13" i="118"/>
  <c r="I30" i="118" s="1"/>
  <c r="B13" i="121"/>
  <c r="B30" i="121" s="1"/>
  <c r="B13" i="119"/>
  <c r="B30" i="119" s="1"/>
  <c r="B13" i="118"/>
  <c r="B30" i="118" s="1"/>
  <c r="E13" i="121"/>
  <c r="E30" i="121" s="1"/>
  <c r="E13" i="119"/>
  <c r="E30" i="119" s="1"/>
  <c r="E13" i="118"/>
  <c r="E30" i="118" s="1"/>
  <c r="L19" i="121"/>
  <c r="L36" i="121" s="1"/>
  <c r="L19" i="119"/>
  <c r="L36" i="119" s="1"/>
  <c r="L19" i="118"/>
  <c r="L36" i="118" s="1"/>
  <c r="M19" i="121"/>
  <c r="M36" i="121" s="1"/>
  <c r="M19" i="119"/>
  <c r="M36" i="119" s="1"/>
  <c r="M19" i="118"/>
  <c r="M36" i="118" s="1"/>
  <c r="C13" i="121"/>
  <c r="C30" i="121" s="1"/>
  <c r="C13" i="119"/>
  <c r="C30" i="119" s="1"/>
  <c r="C13" i="118"/>
  <c r="C30" i="118" s="1"/>
  <c r="C14" i="111"/>
  <c r="C14" i="110"/>
  <c r="C26" i="110" s="1"/>
  <c r="E18" i="99"/>
  <c r="R19" i="99"/>
  <c r="C19" i="99"/>
  <c r="G19" i="99"/>
  <c r="N18" i="99"/>
  <c r="K19" i="99"/>
  <c r="S19" i="99"/>
  <c r="Q19" i="99"/>
  <c r="I19" i="99"/>
  <c r="O18" i="99"/>
  <c r="K18" i="99"/>
  <c r="C18" i="99"/>
  <c r="M19" i="99"/>
  <c r="P19" i="99"/>
  <c r="H19" i="99"/>
  <c r="R18" i="99"/>
  <c r="F18" i="99"/>
  <c r="S18" i="99"/>
  <c r="J19" i="99"/>
  <c r="F19" i="99"/>
  <c r="H18" i="99"/>
  <c r="N19" i="99"/>
  <c r="Q18" i="99"/>
  <c r="P18" i="99"/>
  <c r="O19" i="99"/>
  <c r="E21" i="99"/>
  <c r="AM7" i="83"/>
  <c r="AM7" i="78"/>
  <c r="AM24" i="78" s="1"/>
  <c r="AM7" i="82"/>
  <c r="AM24" i="82" s="1"/>
  <c r="AK7" i="82"/>
  <c r="AK24" i="82" s="1"/>
  <c r="AK7" i="78"/>
  <c r="AK24" i="78" s="1"/>
  <c r="AK7" i="83"/>
  <c r="C21" i="99"/>
  <c r="O21" i="99"/>
  <c r="G21" i="99"/>
  <c r="AO7" i="82"/>
  <c r="AO24" i="82" s="1"/>
  <c r="AO7" i="83"/>
  <c r="AO7" i="78"/>
  <c r="AO24" i="78" s="1"/>
  <c r="F21" i="99"/>
  <c r="AN7" i="82"/>
  <c r="AN24" i="82" s="1"/>
  <c r="AN7" i="78"/>
  <c r="AN24" i="78" s="1"/>
  <c r="AN7" i="83"/>
  <c r="AL7" i="78"/>
  <c r="AL24" i="78" s="1"/>
  <c r="AL7" i="83"/>
  <c r="AL7" i="82"/>
  <c r="AL24" i="82" s="1"/>
  <c r="AJ7" i="83"/>
  <c r="AJ7" i="82"/>
  <c r="AJ24" i="82" s="1"/>
  <c r="D18" i="99"/>
  <c r="L18" i="99"/>
  <c r="W5" i="77"/>
  <c r="W17" i="77" s="1"/>
  <c r="W6" i="77"/>
  <c r="W18" i="77" s="1"/>
  <c r="I16" i="121" l="1"/>
  <c r="I33" i="121" s="1"/>
  <c r="I16" i="119"/>
  <c r="I33" i="119" s="1"/>
  <c r="I16" i="118"/>
  <c r="I33" i="118" s="1"/>
  <c r="C16" i="121"/>
  <c r="C33" i="121" s="1"/>
  <c r="C16" i="119"/>
  <c r="C33" i="119" s="1"/>
  <c r="C16" i="118"/>
  <c r="C33" i="118" s="1"/>
  <c r="E14" i="121"/>
  <c r="E31" i="121" s="1"/>
  <c r="E14" i="119"/>
  <c r="E31" i="119" s="1"/>
  <c r="E14" i="118"/>
  <c r="E31" i="118" s="1"/>
  <c r="H14" i="121"/>
  <c r="H31" i="121" s="1"/>
  <c r="H14" i="119"/>
  <c r="H31" i="119" s="1"/>
  <c r="H14" i="118"/>
  <c r="H31" i="118" s="1"/>
  <c r="H16" i="121"/>
  <c r="H33" i="121" s="1"/>
  <c r="H16" i="119"/>
  <c r="H33" i="119" s="1"/>
  <c r="H16" i="118"/>
  <c r="H33" i="118" s="1"/>
  <c r="E16" i="121"/>
  <c r="E33" i="121" s="1"/>
  <c r="E16" i="119"/>
  <c r="E33" i="119" s="1"/>
  <c r="E16" i="118"/>
  <c r="E33" i="118" s="1"/>
  <c r="D14" i="118"/>
  <c r="D31" i="118" s="1"/>
  <c r="D14" i="119"/>
  <c r="D31" i="119" s="1"/>
  <c r="D14" i="121"/>
  <c r="D31" i="121" s="1"/>
  <c r="F14" i="121"/>
  <c r="F31" i="121" s="1"/>
  <c r="F14" i="119"/>
  <c r="F31" i="119" s="1"/>
  <c r="F14" i="118"/>
  <c r="F31" i="118" s="1"/>
  <c r="B16" i="121"/>
  <c r="B33" i="121" s="1"/>
  <c r="B16" i="119"/>
  <c r="B33" i="119" s="1"/>
  <c r="B16" i="118"/>
  <c r="B33" i="118" s="1"/>
  <c r="G14" i="121"/>
  <c r="G31" i="121" s="1"/>
  <c r="G14" i="119"/>
  <c r="G31" i="119" s="1"/>
  <c r="G14" i="118"/>
  <c r="G31" i="118" s="1"/>
  <c r="C14" i="121"/>
  <c r="C31" i="121" s="1"/>
  <c r="C14" i="119"/>
  <c r="C31" i="119" s="1"/>
  <c r="C14" i="118"/>
  <c r="C31" i="118" s="1"/>
  <c r="D16" i="121"/>
  <c r="D33" i="121" s="1"/>
  <c r="D16" i="119"/>
  <c r="D33" i="119" s="1"/>
  <c r="D16" i="118"/>
  <c r="D33" i="118" s="1"/>
  <c r="F16" i="121"/>
  <c r="F33" i="121" s="1"/>
  <c r="F16" i="119"/>
  <c r="F33" i="119" s="1"/>
  <c r="F16" i="118"/>
  <c r="F33" i="118" s="1"/>
  <c r="B14" i="121"/>
  <c r="B31" i="121" s="1"/>
  <c r="B14" i="119"/>
  <c r="B31" i="119" s="1"/>
  <c r="B14" i="118"/>
  <c r="B31" i="118" s="1"/>
  <c r="G16" i="121"/>
  <c r="G33" i="121" s="1"/>
  <c r="G16" i="119"/>
  <c r="G33" i="119" s="1"/>
  <c r="G16" i="118"/>
  <c r="G33" i="118" s="1"/>
  <c r="J16" i="118"/>
  <c r="J33" i="118" s="1"/>
  <c r="J16" i="121"/>
  <c r="J33" i="121" s="1"/>
  <c r="J16" i="119"/>
  <c r="J33" i="119" s="1"/>
  <c r="I14" i="121"/>
  <c r="I31" i="121" s="1"/>
  <c r="I14" i="119"/>
  <c r="I31" i="119" s="1"/>
  <c r="I14" i="118"/>
  <c r="I31" i="118" s="1"/>
  <c r="J14" i="121"/>
  <c r="J31" i="121" s="1"/>
  <c r="J14" i="119"/>
  <c r="J31" i="119" s="1"/>
  <c r="J14" i="118"/>
  <c r="J31" i="118" s="1"/>
  <c r="C15" i="111"/>
  <c r="C15" i="110"/>
  <c r="C27" i="110" s="1"/>
  <c r="AM16" i="83"/>
  <c r="AM16" i="82"/>
  <c r="AM33" i="82" s="1"/>
  <c r="AM16" i="78"/>
  <c r="AM33" i="78" s="1"/>
  <c r="AL16" i="83"/>
  <c r="AL16" i="82"/>
  <c r="AL33" i="82" s="1"/>
  <c r="AL16" i="78"/>
  <c r="AL33" i="78" s="1"/>
  <c r="AM13" i="83"/>
  <c r="AM13" i="82"/>
  <c r="AM30" i="82" s="1"/>
  <c r="AM13" i="78"/>
  <c r="AM30" i="78" s="1"/>
  <c r="AM10" i="83"/>
  <c r="AM10" i="82"/>
  <c r="AM27" i="82" s="1"/>
  <c r="AM10" i="78"/>
  <c r="AM27" i="78" s="1"/>
  <c r="AL10" i="78"/>
  <c r="AL27" i="78" s="1"/>
  <c r="AL10" i="83"/>
  <c r="AL10" i="82"/>
  <c r="AL27" i="82" s="1"/>
  <c r="AL13" i="78"/>
  <c r="AL30" i="78" s="1"/>
  <c r="AL13" i="83"/>
  <c r="AL13" i="82"/>
  <c r="AL30" i="82" s="1"/>
  <c r="AM19" i="83"/>
  <c r="AM19" i="78"/>
  <c r="AM36" i="78" s="1"/>
  <c r="AM19" i="82"/>
  <c r="AM36" i="82" s="1"/>
  <c r="AL19" i="78"/>
  <c r="AL36" i="78" s="1"/>
  <c r="AL19" i="83"/>
  <c r="AL19" i="82"/>
  <c r="AL36" i="82" s="1"/>
  <c r="AL8" i="78"/>
  <c r="AL25" i="78" s="1"/>
  <c r="AL8" i="83"/>
  <c r="AL8" i="82"/>
  <c r="AL25" i="82" s="1"/>
  <c r="AM8" i="82"/>
  <c r="AM25" i="82" s="1"/>
  <c r="AM8" i="78"/>
  <c r="AM25" i="78" s="1"/>
  <c r="AM8" i="83"/>
  <c r="L19" i="99"/>
  <c r="D19" i="99"/>
  <c r="U5" i="89"/>
  <c r="V5" i="89"/>
  <c r="W5" i="89"/>
  <c r="U6" i="89"/>
  <c r="V6" i="89"/>
  <c r="W6" i="89"/>
  <c r="U5" i="88"/>
  <c r="U17" i="88" s="1"/>
  <c r="V5" i="88"/>
  <c r="V17" i="88" s="1"/>
  <c r="W5" i="88"/>
  <c r="W17" i="88" s="1"/>
  <c r="U6" i="88"/>
  <c r="U18" i="88" s="1"/>
  <c r="V6" i="88"/>
  <c r="V18" i="88" s="1"/>
  <c r="W6" i="88"/>
  <c r="W18" i="88" s="1"/>
  <c r="U5" i="77"/>
  <c r="U17" i="77" s="1"/>
  <c r="V5" i="77"/>
  <c r="V17" i="77" s="1"/>
  <c r="U6" i="77"/>
  <c r="U18" i="77" s="1"/>
  <c r="V6" i="77"/>
  <c r="V18" i="77" s="1"/>
  <c r="AG4" i="83"/>
  <c r="AH4" i="83"/>
  <c r="AI4" i="83"/>
  <c r="AG5" i="83"/>
  <c r="AH5" i="83"/>
  <c r="AI5" i="83"/>
  <c r="AG4" i="82"/>
  <c r="AG21" i="82" s="1"/>
  <c r="AH4" i="82"/>
  <c r="AH21" i="82" s="1"/>
  <c r="AI4" i="82"/>
  <c r="AI21" i="82" s="1"/>
  <c r="AG5" i="82"/>
  <c r="AG22" i="82" s="1"/>
  <c r="AH5" i="82"/>
  <c r="AH22" i="82" s="1"/>
  <c r="AI5" i="82"/>
  <c r="AI22" i="82" s="1"/>
  <c r="AG4" i="78"/>
  <c r="AG21" i="78" s="1"/>
  <c r="AH4" i="78"/>
  <c r="AH21" i="78" s="1"/>
  <c r="AI4" i="78"/>
  <c r="AI21" i="78" s="1"/>
  <c r="AG5" i="78"/>
  <c r="AG22" i="78" s="1"/>
  <c r="AH5" i="78"/>
  <c r="AH22" i="78" s="1"/>
  <c r="AI5" i="78"/>
  <c r="AI22" i="78" s="1"/>
  <c r="E17" i="121" l="1"/>
  <c r="E34" i="121" s="1"/>
  <c r="E17" i="119"/>
  <c r="E34" i="119" s="1"/>
  <c r="E17" i="118"/>
  <c r="E34" i="118" s="1"/>
  <c r="D17" i="121"/>
  <c r="D34" i="121" s="1"/>
  <c r="D17" i="119"/>
  <c r="D34" i="119" s="1"/>
  <c r="D17" i="118"/>
  <c r="D34" i="118" s="1"/>
  <c r="B17" i="121"/>
  <c r="B34" i="121" s="1"/>
  <c r="B17" i="119"/>
  <c r="B34" i="119" s="1"/>
  <c r="B17" i="118"/>
  <c r="B34" i="118" s="1"/>
  <c r="F17" i="121"/>
  <c r="F34" i="121" s="1"/>
  <c r="F17" i="119"/>
  <c r="F34" i="119" s="1"/>
  <c r="F17" i="118"/>
  <c r="F34" i="118" s="1"/>
  <c r="I17" i="121"/>
  <c r="I34" i="121" s="1"/>
  <c r="I17" i="119"/>
  <c r="I34" i="119" s="1"/>
  <c r="I17" i="118"/>
  <c r="I34" i="118" s="1"/>
  <c r="H17" i="119"/>
  <c r="H34" i="119" s="1"/>
  <c r="H17" i="118"/>
  <c r="H34" i="118" s="1"/>
  <c r="H17" i="121"/>
  <c r="H34" i="121" s="1"/>
  <c r="G17" i="121"/>
  <c r="G34" i="121" s="1"/>
  <c r="G17" i="119"/>
  <c r="G34" i="119" s="1"/>
  <c r="G17" i="118"/>
  <c r="G34" i="118" s="1"/>
  <c r="C17" i="121"/>
  <c r="C34" i="121" s="1"/>
  <c r="C17" i="119"/>
  <c r="C34" i="119" s="1"/>
  <c r="C17" i="118"/>
  <c r="C34" i="118" s="1"/>
  <c r="J17" i="121"/>
  <c r="J34" i="121" s="1"/>
  <c r="J17" i="119"/>
  <c r="J34" i="119" s="1"/>
  <c r="J17" i="118"/>
  <c r="J34" i="118" s="1"/>
  <c r="AM17" i="82"/>
  <c r="AM34" i="82" s="1"/>
  <c r="AM17" i="78"/>
  <c r="AM34" i="78" s="1"/>
  <c r="AM17" i="83"/>
  <c r="AM14" i="82"/>
  <c r="AM31" i="82" s="1"/>
  <c r="AM14" i="78"/>
  <c r="AM31" i="78" s="1"/>
  <c r="AM14" i="83"/>
  <c r="AL14" i="83"/>
  <c r="AL14" i="82"/>
  <c r="AL31" i="82" s="1"/>
  <c r="AL14" i="78"/>
  <c r="AL31" i="78" s="1"/>
  <c r="AM11" i="82"/>
  <c r="AM28" i="82" s="1"/>
  <c r="AM11" i="83"/>
  <c r="AM11" i="78"/>
  <c r="AM28" i="78" s="1"/>
  <c r="AL17" i="83"/>
  <c r="AL17" i="82"/>
  <c r="AL34" i="82" s="1"/>
  <c r="AL17" i="78"/>
  <c r="AL34" i="78" s="1"/>
  <c r="AL11" i="82"/>
  <c r="AL28" i="82" s="1"/>
  <c r="AL11" i="78"/>
  <c r="AL28" i="78" s="1"/>
  <c r="AL11" i="83"/>
  <c r="AE4" i="78"/>
  <c r="AE21" i="78" s="1"/>
  <c r="AF4" i="78"/>
  <c r="AF21" i="78" s="1"/>
  <c r="AE5" i="78"/>
  <c r="AE22" i="78" s="1"/>
  <c r="AF5" i="78"/>
  <c r="AF22" i="78" s="1"/>
  <c r="AE7" i="78"/>
  <c r="AE24" i="78" s="1"/>
  <c r="H19" i="121" l="1"/>
  <c r="H36" i="121" s="1"/>
  <c r="H19" i="119"/>
  <c r="H36" i="119" s="1"/>
  <c r="H19" i="118"/>
  <c r="H36" i="118" s="1"/>
  <c r="C19" i="121"/>
  <c r="C36" i="121" s="1"/>
  <c r="C19" i="119"/>
  <c r="C36" i="119" s="1"/>
  <c r="C19" i="118"/>
  <c r="C36" i="118" s="1"/>
  <c r="E19" i="121"/>
  <c r="E36" i="121" s="1"/>
  <c r="E19" i="119"/>
  <c r="E36" i="119" s="1"/>
  <c r="E19" i="118"/>
  <c r="E36" i="118" s="1"/>
  <c r="G19" i="121"/>
  <c r="G36" i="121" s="1"/>
  <c r="G19" i="119"/>
  <c r="G36" i="119" s="1"/>
  <c r="G19" i="118"/>
  <c r="G36" i="118" s="1"/>
  <c r="I19" i="121"/>
  <c r="I36" i="121" s="1"/>
  <c r="I19" i="119"/>
  <c r="I36" i="119" s="1"/>
  <c r="I19" i="118"/>
  <c r="I36" i="118" s="1"/>
  <c r="B19" i="121"/>
  <c r="B36" i="121" s="1"/>
  <c r="B19" i="119"/>
  <c r="B36" i="119" s="1"/>
  <c r="B19" i="118"/>
  <c r="B36" i="118" s="1"/>
  <c r="D19" i="121"/>
  <c r="D36" i="121" s="1"/>
  <c r="D19" i="119"/>
  <c r="D36" i="119" s="1"/>
  <c r="D19" i="118"/>
  <c r="D36" i="118" s="1"/>
  <c r="J19" i="121"/>
  <c r="J36" i="121" s="1"/>
  <c r="J19" i="119"/>
  <c r="J36" i="119" s="1"/>
  <c r="J19" i="118"/>
  <c r="J36" i="118" s="1"/>
  <c r="F19" i="118"/>
  <c r="F36" i="118" s="1"/>
  <c r="F19" i="121"/>
  <c r="F36" i="121" s="1"/>
  <c r="F19" i="119"/>
  <c r="F36" i="119" s="1"/>
  <c r="W4" i="83" l="1"/>
  <c r="Y4" i="83"/>
  <c r="Z4" i="83"/>
  <c r="AA4" i="83"/>
  <c r="AB4" i="83"/>
  <c r="AC4" i="83"/>
  <c r="AD4" i="83"/>
  <c r="AE4" i="83"/>
  <c r="AF4" i="83"/>
  <c r="W5" i="83"/>
  <c r="X5" i="83"/>
  <c r="Y5" i="83"/>
  <c r="Z5" i="83"/>
  <c r="AA5" i="83"/>
  <c r="AB5" i="83"/>
  <c r="AC5" i="83"/>
  <c r="AD5" i="83"/>
  <c r="AE5" i="83"/>
  <c r="AF5" i="83"/>
  <c r="W4" i="82"/>
  <c r="W21" i="82" s="1"/>
  <c r="Y4" i="82"/>
  <c r="Y21" i="82" s="1"/>
  <c r="Z4" i="82"/>
  <c r="Z21" i="82" s="1"/>
  <c r="AA4" i="82"/>
  <c r="AA21" i="82" s="1"/>
  <c r="AB4" i="82"/>
  <c r="AB21" i="82" s="1"/>
  <c r="AC4" i="82"/>
  <c r="AC21" i="82" s="1"/>
  <c r="AD4" i="82"/>
  <c r="AD21" i="82" s="1"/>
  <c r="AE4" i="82"/>
  <c r="AE21" i="82" s="1"/>
  <c r="AF4" i="82"/>
  <c r="AF21" i="82" s="1"/>
  <c r="W5" i="82"/>
  <c r="W22" i="82" s="1"/>
  <c r="X5" i="82"/>
  <c r="X22" i="82" s="1"/>
  <c r="Y5" i="82"/>
  <c r="Y22" i="82" s="1"/>
  <c r="Z5" i="82"/>
  <c r="Z22" i="82" s="1"/>
  <c r="AA5" i="82"/>
  <c r="AA22" i="82" s="1"/>
  <c r="AB5" i="82"/>
  <c r="AB22" i="82" s="1"/>
  <c r="AC5" i="82"/>
  <c r="AC22" i="82" s="1"/>
  <c r="AD5" i="82"/>
  <c r="AD22" i="82" s="1"/>
  <c r="AE5" i="82"/>
  <c r="AE22" i="82" s="1"/>
  <c r="AF5" i="82"/>
  <c r="AF22" i="82" s="1"/>
  <c r="W4" i="78"/>
  <c r="W21" i="78" s="1"/>
  <c r="Y4" i="78"/>
  <c r="Y21" i="78" s="1"/>
  <c r="Z4" i="78"/>
  <c r="Z21" i="78" s="1"/>
  <c r="AA4" i="78"/>
  <c r="AA21" i="78" s="1"/>
  <c r="AB4" i="78"/>
  <c r="AB21" i="78" s="1"/>
  <c r="AC4" i="78"/>
  <c r="AC21" i="78" s="1"/>
  <c r="AD4" i="78"/>
  <c r="AD21" i="78" s="1"/>
  <c r="W5" i="78"/>
  <c r="W22" i="78" s="1"/>
  <c r="X5" i="78"/>
  <c r="X22" i="78" s="1"/>
  <c r="Y5" i="78"/>
  <c r="Y22" i="78" s="1"/>
  <c r="Z5" i="78"/>
  <c r="Z22" i="78" s="1"/>
  <c r="AA5" i="78"/>
  <c r="AA22" i="78" s="1"/>
  <c r="AB5" i="78"/>
  <c r="AB22" i="78" s="1"/>
  <c r="AC5" i="78"/>
  <c r="AC22" i="78" s="1"/>
  <c r="AD5" i="78"/>
  <c r="AD22" i="78" s="1"/>
  <c r="J5" i="77" l="1"/>
  <c r="J17" i="77" s="1"/>
  <c r="K5" i="77"/>
  <c r="K17" i="77" s="1"/>
  <c r="M5" i="77"/>
  <c r="M17" i="77" s="1"/>
  <c r="N5" i="77"/>
  <c r="N17" i="77" s="1"/>
  <c r="O5" i="77"/>
  <c r="O17" i="77" s="1"/>
  <c r="P5" i="77"/>
  <c r="P17" i="77" s="1"/>
  <c r="Q5" i="77"/>
  <c r="Q17" i="77" s="1"/>
  <c r="R5" i="77"/>
  <c r="R17" i="77" s="1"/>
  <c r="S5" i="77"/>
  <c r="S17" i="77" s="1"/>
  <c r="T5" i="77"/>
  <c r="T17" i="77" s="1"/>
  <c r="J6" i="77"/>
  <c r="J18" i="77" s="1"/>
  <c r="K6" i="77"/>
  <c r="K18" i="77" s="1"/>
  <c r="L6" i="77"/>
  <c r="L18" i="77" s="1"/>
  <c r="M6" i="77"/>
  <c r="M18" i="77" s="1"/>
  <c r="N6" i="77"/>
  <c r="N18" i="77" s="1"/>
  <c r="O6" i="77"/>
  <c r="O18" i="77" s="1"/>
  <c r="P6" i="77"/>
  <c r="P18" i="77" s="1"/>
  <c r="Q6" i="77"/>
  <c r="Q18" i="77" s="1"/>
  <c r="R6" i="77"/>
  <c r="R18" i="77" s="1"/>
  <c r="S6" i="77"/>
  <c r="S18" i="77" s="1"/>
  <c r="T6" i="77"/>
  <c r="T18" i="77" s="1"/>
  <c r="V4" i="78"/>
  <c r="V21" i="78" s="1"/>
  <c r="V5" i="78"/>
  <c r="V22" i="78" s="1"/>
  <c r="V4" i="83" l="1"/>
  <c r="V5" i="83"/>
  <c r="U4" i="82"/>
  <c r="U21" i="82" s="1"/>
  <c r="V4" i="82"/>
  <c r="V21" i="82" s="1"/>
  <c r="U5" i="82"/>
  <c r="U22" i="82" s="1"/>
  <c r="V5" i="82"/>
  <c r="V22" i="82" s="1"/>
  <c r="I5" i="89" l="1"/>
  <c r="J5" i="89"/>
  <c r="K5" i="89"/>
  <c r="M5" i="89"/>
  <c r="N5" i="89"/>
  <c r="O5" i="89"/>
  <c r="P5" i="89"/>
  <c r="Q5" i="89"/>
  <c r="R5" i="89"/>
  <c r="S5" i="89"/>
  <c r="T5" i="89"/>
  <c r="I6" i="89"/>
  <c r="J6" i="89"/>
  <c r="K6" i="89"/>
  <c r="L6" i="89"/>
  <c r="M6" i="89"/>
  <c r="N6" i="89"/>
  <c r="O6" i="89"/>
  <c r="P6" i="89"/>
  <c r="Q6" i="89"/>
  <c r="R6" i="89"/>
  <c r="S6" i="89"/>
  <c r="T6" i="89"/>
  <c r="I5" i="88"/>
  <c r="I17" i="88" s="1"/>
  <c r="J5" i="88"/>
  <c r="J17" i="88" s="1"/>
  <c r="K5" i="88"/>
  <c r="K17" i="88" s="1"/>
  <c r="M5" i="88"/>
  <c r="M17" i="88" s="1"/>
  <c r="N5" i="88"/>
  <c r="N17" i="88" s="1"/>
  <c r="O5" i="88"/>
  <c r="O17" i="88" s="1"/>
  <c r="P5" i="88"/>
  <c r="P17" i="88" s="1"/>
  <c r="Q5" i="88"/>
  <c r="Q17" i="88" s="1"/>
  <c r="R5" i="88"/>
  <c r="R17" i="88" s="1"/>
  <c r="S5" i="88"/>
  <c r="S17" i="88" s="1"/>
  <c r="T5" i="88"/>
  <c r="T17" i="88" s="1"/>
  <c r="I6" i="88"/>
  <c r="I18" i="88" s="1"/>
  <c r="J6" i="88"/>
  <c r="J18" i="88" s="1"/>
  <c r="K6" i="88"/>
  <c r="K18" i="88" s="1"/>
  <c r="L6" i="88"/>
  <c r="L18" i="88" s="1"/>
  <c r="M6" i="88"/>
  <c r="M18" i="88" s="1"/>
  <c r="N6" i="88"/>
  <c r="N18" i="88" s="1"/>
  <c r="O6" i="88"/>
  <c r="O18" i="88" s="1"/>
  <c r="P6" i="88"/>
  <c r="P18" i="88" s="1"/>
  <c r="Q6" i="88"/>
  <c r="Q18" i="88" s="1"/>
  <c r="R6" i="88"/>
  <c r="R18" i="88" s="1"/>
  <c r="S6" i="88"/>
  <c r="S18" i="88" s="1"/>
  <c r="T6" i="88"/>
  <c r="T18" i="88" s="1"/>
  <c r="I5" i="77"/>
  <c r="I17" i="77" s="1"/>
  <c r="I6" i="77"/>
  <c r="I18" i="77" s="1"/>
  <c r="A17" i="105"/>
  <c r="A16" i="105"/>
  <c r="A14" i="105"/>
  <c r="A13" i="105"/>
  <c r="A11" i="105"/>
  <c r="A10" i="105"/>
  <c r="A34" i="104"/>
  <c r="A33" i="104"/>
  <c r="A31" i="104"/>
  <c r="A30" i="104"/>
  <c r="A28" i="104"/>
  <c r="A27" i="104"/>
  <c r="A17" i="104"/>
  <c r="A16" i="104"/>
  <c r="A14" i="104"/>
  <c r="A13" i="104"/>
  <c r="A11" i="104"/>
  <c r="A10" i="104"/>
  <c r="A34" i="103"/>
  <c r="A33" i="103"/>
  <c r="A31" i="103"/>
  <c r="A30" i="103"/>
  <c r="A28" i="103"/>
  <c r="A27" i="103"/>
  <c r="A17" i="103"/>
  <c r="A16" i="103"/>
  <c r="A14" i="103"/>
  <c r="A13" i="103"/>
  <c r="A11" i="103"/>
  <c r="A10" i="103"/>
  <c r="U7" i="82" l="1"/>
  <c r="U24" i="82" s="1"/>
  <c r="I8" i="89"/>
  <c r="I8" i="88"/>
  <c r="I20" i="88" s="1"/>
  <c r="I8" i="77"/>
  <c r="I20" i="77" s="1"/>
  <c r="A18" i="100"/>
  <c r="A17" i="100"/>
  <c r="A15" i="100"/>
  <c r="A14" i="100"/>
  <c r="U8" i="82" l="1"/>
  <c r="U25" i="82" s="1"/>
  <c r="I9" i="89"/>
  <c r="I9" i="88"/>
  <c r="I21" i="88" s="1"/>
  <c r="I9" i="77"/>
  <c r="I21" i="77" s="1"/>
  <c r="S4" i="83"/>
  <c r="T4" i="83"/>
  <c r="U4" i="83"/>
  <c r="S5" i="83"/>
  <c r="T5" i="83"/>
  <c r="U5" i="83"/>
  <c r="S7" i="83"/>
  <c r="T7" i="83"/>
  <c r="U7" i="83"/>
  <c r="T8" i="83"/>
  <c r="U8" i="83"/>
  <c r="T10" i="83"/>
  <c r="S13" i="83"/>
  <c r="T13" i="83"/>
  <c r="T14" i="83"/>
  <c r="T16" i="83"/>
  <c r="T19" i="83"/>
  <c r="S4" i="82"/>
  <c r="S21" i="82" s="1"/>
  <c r="T4" i="82"/>
  <c r="T21" i="82" s="1"/>
  <c r="S5" i="82"/>
  <c r="S22" i="82" s="1"/>
  <c r="T5" i="82"/>
  <c r="T22" i="82" s="1"/>
  <c r="S7" i="82"/>
  <c r="S24" i="82" s="1"/>
  <c r="T7" i="82"/>
  <c r="T24" i="82" s="1"/>
  <c r="T8" i="82"/>
  <c r="T25" i="82" s="1"/>
  <c r="T10" i="82"/>
  <c r="T27" i="82" s="1"/>
  <c r="S13" i="82"/>
  <c r="S30" i="82" s="1"/>
  <c r="T13" i="82"/>
  <c r="T30" i="82" s="1"/>
  <c r="T14" i="82"/>
  <c r="T31" i="82" s="1"/>
  <c r="T16" i="82"/>
  <c r="T33" i="82" s="1"/>
  <c r="T19" i="82"/>
  <c r="T36" i="82" s="1"/>
  <c r="S4" i="78"/>
  <c r="S21" i="78" s="1"/>
  <c r="T4" i="78"/>
  <c r="T21" i="78" s="1"/>
  <c r="U4" i="78"/>
  <c r="U21" i="78" s="1"/>
  <c r="S5" i="78"/>
  <c r="S22" i="78" s="1"/>
  <c r="T5" i="78"/>
  <c r="T22" i="78" s="1"/>
  <c r="U5" i="78"/>
  <c r="U22" i="78" s="1"/>
  <c r="S7" i="78"/>
  <c r="S24" i="78" s="1"/>
  <c r="T7" i="78"/>
  <c r="T24" i="78" s="1"/>
  <c r="U7" i="78"/>
  <c r="U24" i="78" s="1"/>
  <c r="T8" i="78"/>
  <c r="T25" i="78" s="1"/>
  <c r="U8" i="78"/>
  <c r="U25" i="78" s="1"/>
  <c r="T10" i="78"/>
  <c r="T27" i="78" s="1"/>
  <c r="S13" i="78"/>
  <c r="S30" i="78" s="1"/>
  <c r="T13" i="78"/>
  <c r="T30" i="78" s="1"/>
  <c r="T14" i="78"/>
  <c r="T31" i="78" s="1"/>
  <c r="S16" i="78"/>
  <c r="S33" i="78" s="1"/>
  <c r="T16" i="78"/>
  <c r="T33" i="78" s="1"/>
  <c r="T19" i="78"/>
  <c r="T36" i="78" s="1"/>
  <c r="T17" i="83" l="1"/>
  <c r="T17" i="78"/>
  <c r="T34" i="78" s="1"/>
  <c r="T17" i="82"/>
  <c r="T34" i="82" s="1"/>
  <c r="T11" i="83"/>
  <c r="T11" i="82"/>
  <c r="T28" i="82" s="1"/>
  <c r="T11" i="78"/>
  <c r="T28" i="78" s="1"/>
  <c r="S14" i="82"/>
  <c r="S31" i="82" s="1"/>
  <c r="S14" i="83"/>
  <c r="S14" i="78"/>
  <c r="S31" i="78" s="1"/>
  <c r="U16" i="83"/>
  <c r="S16" i="83"/>
  <c r="U10" i="78"/>
  <c r="U27" i="78" s="1"/>
  <c r="S8" i="82"/>
  <c r="S25" i="82" s="1"/>
  <c r="U10" i="83"/>
  <c r="S10" i="78"/>
  <c r="S27" i="78" s="1"/>
  <c r="S10" i="83"/>
  <c r="U16" i="78"/>
  <c r="U33" i="78" s="1"/>
  <c r="S16" i="82"/>
  <c r="S33" i="82" s="1"/>
  <c r="S10" i="82"/>
  <c r="S27" i="82" s="1"/>
  <c r="S11" i="83"/>
  <c r="U13" i="82"/>
  <c r="U30" i="82" s="1"/>
  <c r="U19" i="82"/>
  <c r="U36" i="82" s="1"/>
  <c r="U10" i="82"/>
  <c r="U27" i="82" s="1"/>
  <c r="U16" i="82"/>
  <c r="U33" i="82" s="1"/>
  <c r="I14" i="89"/>
  <c r="I14" i="88"/>
  <c r="I26" i="88" s="1"/>
  <c r="I14" i="77"/>
  <c r="I26" i="77" s="1"/>
  <c r="I11" i="89"/>
  <c r="I11" i="88"/>
  <c r="I23" i="88" s="1"/>
  <c r="I11" i="77"/>
  <c r="I23" i="77" s="1"/>
  <c r="U13" i="83"/>
  <c r="S19" i="82"/>
  <c r="S36" i="82" s="1"/>
  <c r="U13" i="78"/>
  <c r="U30" i="78" s="1"/>
  <c r="S8" i="83"/>
  <c r="S8" i="78"/>
  <c r="S25" i="78" s="1"/>
  <c r="S19" i="78"/>
  <c r="S36" i="78" s="1"/>
  <c r="S19" i="83"/>
  <c r="U19" i="78"/>
  <c r="U36" i="78" s="1"/>
  <c r="U19" i="83"/>
  <c r="S17" i="83" l="1"/>
  <c r="S17" i="78"/>
  <c r="S34" i="78" s="1"/>
  <c r="S11" i="78"/>
  <c r="S28" i="78" s="1"/>
  <c r="S17" i="82"/>
  <c r="S34" i="82" s="1"/>
  <c r="U14" i="83"/>
  <c r="S11" i="82"/>
  <c r="S28" i="82" s="1"/>
  <c r="U11" i="82"/>
  <c r="U28" i="82" s="1"/>
  <c r="U17" i="82"/>
  <c r="U34" i="82" s="1"/>
  <c r="U14" i="82"/>
  <c r="U31" i="82" s="1"/>
  <c r="U14" i="78"/>
  <c r="U31" i="78" s="1"/>
  <c r="I15" i="89"/>
  <c r="I15" i="88"/>
  <c r="I27" i="88" s="1"/>
  <c r="I15" i="77"/>
  <c r="I27" i="77" s="1"/>
  <c r="U17" i="83"/>
  <c r="U17" i="78"/>
  <c r="U34" i="78" s="1"/>
  <c r="I12" i="89"/>
  <c r="I12" i="88"/>
  <c r="I24" i="88" s="1"/>
  <c r="I12" i="77"/>
  <c r="I24" i="77" s="1"/>
  <c r="U11" i="83"/>
  <c r="U11" i="78"/>
  <c r="U28" i="78" s="1"/>
  <c r="A28" i="99"/>
  <c r="A27" i="99"/>
  <c r="A25" i="99"/>
  <c r="A24" i="99"/>
  <c r="A14" i="99"/>
  <c r="A13" i="99"/>
  <c r="A11" i="99"/>
  <c r="A10" i="99"/>
  <c r="B18" i="99" l="1"/>
  <c r="B19" i="99"/>
  <c r="A17" i="97" l="1"/>
  <c r="A16" i="97"/>
  <c r="A14" i="97"/>
  <c r="A13" i="97"/>
  <c r="A11" i="97"/>
  <c r="A10" i="97"/>
  <c r="A17" i="96"/>
  <c r="A16" i="96"/>
  <c r="A14" i="96"/>
  <c r="A13" i="96"/>
  <c r="A11" i="96"/>
  <c r="A10" i="96"/>
  <c r="A34" i="95"/>
  <c r="A33" i="95"/>
  <c r="A31" i="95"/>
  <c r="A30" i="95"/>
  <c r="A28" i="95"/>
  <c r="A27" i="95"/>
  <c r="A17" i="95"/>
  <c r="A16" i="95"/>
  <c r="A14" i="95"/>
  <c r="A13" i="95"/>
  <c r="A11" i="95"/>
  <c r="A10" i="95"/>
  <c r="A15" i="89"/>
  <c r="D14" i="89"/>
  <c r="D15" i="89" s="1"/>
  <c r="C14" i="89"/>
  <c r="C15" i="89" s="1"/>
  <c r="B14" i="89"/>
  <c r="B15" i="89" s="1"/>
  <c r="A14" i="89"/>
  <c r="A12" i="89"/>
  <c r="D11" i="89"/>
  <c r="C11" i="89"/>
  <c r="B11" i="89"/>
  <c r="A11" i="89"/>
  <c r="D9" i="89"/>
  <c r="D12" i="89" s="1"/>
  <c r="C9" i="89"/>
  <c r="C12" i="89" s="1"/>
  <c r="B9" i="89"/>
  <c r="B12" i="89" s="1"/>
  <c r="H6" i="89"/>
  <c r="G6" i="89"/>
  <c r="F6" i="89"/>
  <c r="E6" i="89"/>
  <c r="H5" i="89"/>
  <c r="G5" i="89"/>
  <c r="F5" i="89"/>
  <c r="E5" i="89"/>
  <c r="A27" i="88"/>
  <c r="A26" i="88"/>
  <c r="A24" i="88"/>
  <c r="A23" i="88"/>
  <c r="D20" i="88"/>
  <c r="C20" i="88"/>
  <c r="B20" i="88"/>
  <c r="A15" i="88"/>
  <c r="D14" i="88"/>
  <c r="D15" i="88" s="1"/>
  <c r="D27" i="88" s="1"/>
  <c r="C14" i="88"/>
  <c r="C15" i="88" s="1"/>
  <c r="C27" i="88" s="1"/>
  <c r="B14" i="88"/>
  <c r="A14" i="88"/>
  <c r="A12" i="88"/>
  <c r="D11" i="88"/>
  <c r="D23" i="88" s="1"/>
  <c r="C11" i="88"/>
  <c r="C23" i="88" s="1"/>
  <c r="B11" i="88"/>
  <c r="B23" i="88" s="1"/>
  <c r="A11" i="88"/>
  <c r="D9" i="88"/>
  <c r="D21" i="88" s="1"/>
  <c r="C9" i="88"/>
  <c r="C21" i="88" s="1"/>
  <c r="B9" i="88"/>
  <c r="B12" i="88" s="1"/>
  <c r="B24" i="88" s="1"/>
  <c r="H6" i="88"/>
  <c r="H18" i="88" s="1"/>
  <c r="G6" i="88"/>
  <c r="G18" i="88" s="1"/>
  <c r="F6" i="88"/>
  <c r="F18" i="88" s="1"/>
  <c r="E6" i="88"/>
  <c r="E18" i="88" s="1"/>
  <c r="H5" i="88"/>
  <c r="H17" i="88" s="1"/>
  <c r="G5" i="88"/>
  <c r="G17" i="88" s="1"/>
  <c r="F5" i="88"/>
  <c r="F17" i="88" s="1"/>
  <c r="E5" i="88"/>
  <c r="E17" i="88" s="1"/>
  <c r="F5" i="77"/>
  <c r="F17" i="77" s="1"/>
  <c r="G5" i="77"/>
  <c r="G17" i="77" s="1"/>
  <c r="H5" i="77"/>
  <c r="H17" i="77" s="1"/>
  <c r="F6" i="77"/>
  <c r="F18" i="77" s="1"/>
  <c r="G6" i="77"/>
  <c r="G18" i="77" s="1"/>
  <c r="H6" i="77"/>
  <c r="H18" i="77" s="1"/>
  <c r="E6" i="77"/>
  <c r="E18" i="77" s="1"/>
  <c r="E5" i="77"/>
  <c r="E17" i="77" s="1"/>
  <c r="A27" i="77"/>
  <c r="A26" i="77"/>
  <c r="A24" i="77"/>
  <c r="A23" i="77"/>
  <c r="A15" i="77"/>
  <c r="A14" i="77"/>
  <c r="A12" i="77"/>
  <c r="A11" i="77"/>
  <c r="L4" i="83"/>
  <c r="M4" i="83"/>
  <c r="N4" i="83"/>
  <c r="O4" i="83"/>
  <c r="P4" i="83"/>
  <c r="Q4" i="83"/>
  <c r="R4" i="83"/>
  <c r="L5" i="83"/>
  <c r="M5" i="83"/>
  <c r="N5" i="83"/>
  <c r="O5" i="83"/>
  <c r="P5" i="83"/>
  <c r="Q5" i="83"/>
  <c r="R5" i="83"/>
  <c r="L4" i="82"/>
  <c r="L21" i="82" s="1"/>
  <c r="M4" i="82"/>
  <c r="M21" i="82" s="1"/>
  <c r="N4" i="82"/>
  <c r="N21" i="82" s="1"/>
  <c r="O4" i="82"/>
  <c r="O21" i="82" s="1"/>
  <c r="P4" i="82"/>
  <c r="P21" i="82" s="1"/>
  <c r="Q4" i="82"/>
  <c r="Q21" i="82" s="1"/>
  <c r="R4" i="82"/>
  <c r="R21" i="82" s="1"/>
  <c r="L5" i="82"/>
  <c r="L22" i="82" s="1"/>
  <c r="M5" i="82"/>
  <c r="M22" i="82" s="1"/>
  <c r="N5" i="82"/>
  <c r="N22" i="82" s="1"/>
  <c r="O5" i="82"/>
  <c r="O22" i="82" s="1"/>
  <c r="P5" i="82"/>
  <c r="P22" i="82" s="1"/>
  <c r="Q5" i="82"/>
  <c r="Q22" i="82" s="1"/>
  <c r="R5" i="82"/>
  <c r="R22" i="82" s="1"/>
  <c r="L4" i="78"/>
  <c r="L21" i="78" s="1"/>
  <c r="M4" i="78"/>
  <c r="M21" i="78" s="1"/>
  <c r="N4" i="78"/>
  <c r="N21" i="78" s="1"/>
  <c r="O4" i="78"/>
  <c r="O21" i="78" s="1"/>
  <c r="P4" i="78"/>
  <c r="P21" i="78" s="1"/>
  <c r="Q4" i="78"/>
  <c r="Q21" i="78" s="1"/>
  <c r="R4" i="78"/>
  <c r="R21" i="78" s="1"/>
  <c r="L5" i="78"/>
  <c r="L22" i="78" s="1"/>
  <c r="M5" i="78"/>
  <c r="M22" i="78" s="1"/>
  <c r="N5" i="78"/>
  <c r="N22" i="78" s="1"/>
  <c r="O5" i="78"/>
  <c r="O22" i="78" s="1"/>
  <c r="P5" i="78"/>
  <c r="P22" i="78" s="1"/>
  <c r="Q5" i="78"/>
  <c r="Q22" i="78" s="1"/>
  <c r="R5" i="78"/>
  <c r="R22" i="78" s="1"/>
  <c r="A39" i="76"/>
  <c r="A38" i="76"/>
  <c r="A36" i="76"/>
  <c r="A35" i="76"/>
  <c r="A15" i="76"/>
  <c r="A14" i="76"/>
  <c r="H19" i="83"/>
  <c r="G19" i="83"/>
  <c r="F19" i="83"/>
  <c r="E19" i="83"/>
  <c r="D19" i="83"/>
  <c r="C19" i="83"/>
  <c r="B19" i="83"/>
  <c r="A17" i="83"/>
  <c r="H16" i="83"/>
  <c r="G16" i="83"/>
  <c r="G17" i="83" s="1"/>
  <c r="F16" i="83"/>
  <c r="F17" i="83" s="1"/>
  <c r="E16" i="83"/>
  <c r="D16" i="83"/>
  <c r="D17" i="83" s="1"/>
  <c r="C16" i="83"/>
  <c r="C17" i="83" s="1"/>
  <c r="B16" i="83"/>
  <c r="B17" i="83" s="1"/>
  <c r="A16" i="83"/>
  <c r="A14" i="83"/>
  <c r="H13" i="83"/>
  <c r="H14" i="83" s="1"/>
  <c r="G13" i="83"/>
  <c r="G14" i="83" s="1"/>
  <c r="F13" i="83"/>
  <c r="F14" i="83" s="1"/>
  <c r="E13" i="83"/>
  <c r="E14" i="83" s="1"/>
  <c r="D13" i="83"/>
  <c r="D14" i="83" s="1"/>
  <c r="C13" i="83"/>
  <c r="C14" i="83" s="1"/>
  <c r="B13" i="83"/>
  <c r="B14" i="83" s="1"/>
  <c r="A13" i="83"/>
  <c r="A11" i="83"/>
  <c r="H10" i="83"/>
  <c r="G10" i="83"/>
  <c r="F10" i="83"/>
  <c r="E10" i="83"/>
  <c r="D10" i="83"/>
  <c r="C10" i="83"/>
  <c r="B10" i="83"/>
  <c r="A10" i="83"/>
  <c r="H8" i="83"/>
  <c r="H11" i="83" s="1"/>
  <c r="G8" i="83"/>
  <c r="G11" i="83" s="1"/>
  <c r="F8" i="83"/>
  <c r="F11" i="83" s="1"/>
  <c r="E8" i="83"/>
  <c r="E11" i="83" s="1"/>
  <c r="D8" i="83"/>
  <c r="D11" i="83" s="1"/>
  <c r="C8" i="83"/>
  <c r="B8" i="83"/>
  <c r="J7" i="83"/>
  <c r="I7" i="83"/>
  <c r="K5" i="83"/>
  <c r="K4" i="83"/>
  <c r="A34" i="82"/>
  <c r="A33" i="82"/>
  <c r="A31" i="82"/>
  <c r="A30" i="82"/>
  <c r="A28" i="82"/>
  <c r="A27" i="82"/>
  <c r="H24" i="82"/>
  <c r="G24" i="82"/>
  <c r="F24" i="82"/>
  <c r="E24" i="82"/>
  <c r="D24" i="82"/>
  <c r="C24" i="82"/>
  <c r="B24" i="82"/>
  <c r="J22" i="82"/>
  <c r="I22" i="82"/>
  <c r="H22" i="82"/>
  <c r="G22" i="82"/>
  <c r="F22" i="82"/>
  <c r="E22" i="82"/>
  <c r="J21" i="82"/>
  <c r="I21" i="82"/>
  <c r="H21" i="82"/>
  <c r="G21" i="82"/>
  <c r="F21" i="82"/>
  <c r="E21" i="82"/>
  <c r="H19" i="82"/>
  <c r="H36" i="82" s="1"/>
  <c r="G19" i="82"/>
  <c r="G36" i="82" s="1"/>
  <c r="F19" i="82"/>
  <c r="F36" i="82" s="1"/>
  <c r="E19" i="82"/>
  <c r="E36" i="82" s="1"/>
  <c r="D19" i="82"/>
  <c r="D36" i="82" s="1"/>
  <c r="C19" i="82"/>
  <c r="C36" i="82" s="1"/>
  <c r="B19" i="82"/>
  <c r="B36" i="82" s="1"/>
  <c r="A17" i="82"/>
  <c r="H16" i="82"/>
  <c r="H17" i="82" s="1"/>
  <c r="H34" i="82" s="1"/>
  <c r="G16" i="82"/>
  <c r="G33" i="82" s="1"/>
  <c r="F16" i="82"/>
  <c r="F17" i="82" s="1"/>
  <c r="F34" i="82" s="1"/>
  <c r="E16" i="82"/>
  <c r="E33" i="82" s="1"/>
  <c r="D16" i="82"/>
  <c r="D33" i="82" s="1"/>
  <c r="C16" i="82"/>
  <c r="C33" i="82" s="1"/>
  <c r="B16" i="82"/>
  <c r="B17" i="82" s="1"/>
  <c r="B34" i="82" s="1"/>
  <c r="A16" i="82"/>
  <c r="A14" i="82"/>
  <c r="H13" i="82"/>
  <c r="H30" i="82" s="1"/>
  <c r="G13" i="82"/>
  <c r="G30" i="82" s="1"/>
  <c r="F13" i="82"/>
  <c r="F30" i="82" s="1"/>
  <c r="E13" i="82"/>
  <c r="E30" i="82" s="1"/>
  <c r="D13" i="82"/>
  <c r="D30" i="82" s="1"/>
  <c r="C13" i="82"/>
  <c r="C30" i="82" s="1"/>
  <c r="B13" i="82"/>
  <c r="B30" i="82" s="1"/>
  <c r="B14" i="82"/>
  <c r="B31" i="82" s="1"/>
  <c r="A13" i="82"/>
  <c r="A11" i="82"/>
  <c r="H10" i="82"/>
  <c r="H27" i="82" s="1"/>
  <c r="G10" i="82"/>
  <c r="G27" i="82" s="1"/>
  <c r="F10" i="82"/>
  <c r="F27" i="82" s="1"/>
  <c r="E10" i="82"/>
  <c r="E27" i="82" s="1"/>
  <c r="D10" i="82"/>
  <c r="D27" i="82" s="1"/>
  <c r="C10" i="82"/>
  <c r="C27" i="82" s="1"/>
  <c r="B10" i="82"/>
  <c r="B27" i="82" s="1"/>
  <c r="A10" i="82"/>
  <c r="H8" i="82"/>
  <c r="H11" i="82" s="1"/>
  <c r="H28" i="82" s="1"/>
  <c r="G8" i="82"/>
  <c r="G25" i="82" s="1"/>
  <c r="F8" i="82"/>
  <c r="F25" i="82" s="1"/>
  <c r="E8" i="82"/>
  <c r="E25" i="82" s="1"/>
  <c r="D8" i="82"/>
  <c r="D25" i="82" s="1"/>
  <c r="C8" i="82"/>
  <c r="C11" i="82" s="1"/>
  <c r="C28" i="82" s="1"/>
  <c r="B8" i="82"/>
  <c r="B25" i="82" s="1"/>
  <c r="J7" i="82"/>
  <c r="J24" i="82" s="1"/>
  <c r="I7" i="82"/>
  <c r="I24" i="82" s="1"/>
  <c r="K5" i="82"/>
  <c r="K22" i="82" s="1"/>
  <c r="K4" i="82"/>
  <c r="K21" i="82" s="1"/>
  <c r="K5" i="78"/>
  <c r="K22" i="78" s="1"/>
  <c r="K4" i="78"/>
  <c r="K21" i="78" s="1"/>
  <c r="A34" i="78"/>
  <c r="A33" i="78"/>
  <c r="A31" i="78"/>
  <c r="A30" i="78"/>
  <c r="A28" i="78"/>
  <c r="A27" i="78"/>
  <c r="A17" i="78"/>
  <c r="A16" i="78"/>
  <c r="A14" i="78"/>
  <c r="A13" i="78"/>
  <c r="A11" i="78"/>
  <c r="A10" i="78"/>
  <c r="A34" i="81"/>
  <c r="A33" i="81"/>
  <c r="A31" i="81"/>
  <c r="A30" i="81"/>
  <c r="A28" i="81"/>
  <c r="A27" i="81"/>
  <c r="A17" i="81"/>
  <c r="A16" i="81"/>
  <c r="A14" i="81"/>
  <c r="A13" i="81"/>
  <c r="A11" i="81"/>
  <c r="A10" i="81"/>
  <c r="A40" i="80"/>
  <c r="A39" i="80"/>
  <c r="A37" i="80"/>
  <c r="A36" i="80"/>
  <c r="A34" i="80"/>
  <c r="A33" i="80"/>
  <c r="A20" i="80"/>
  <c r="A19" i="80"/>
  <c r="A17" i="80"/>
  <c r="A16" i="80"/>
  <c r="A14" i="80"/>
  <c r="A13" i="80"/>
  <c r="A20" i="54"/>
  <c r="A19" i="54"/>
  <c r="A17" i="54"/>
  <c r="A16" i="54"/>
  <c r="A14" i="54"/>
  <c r="A13" i="54"/>
  <c r="J7" i="78"/>
  <c r="J24" i="78" s="1"/>
  <c r="I7" i="78"/>
  <c r="I24" i="78" s="1"/>
  <c r="B11" i="63"/>
  <c r="B12" i="63"/>
  <c r="B6" i="62"/>
  <c r="B5" i="62" s="1"/>
  <c r="B17" i="62" s="1"/>
  <c r="C6" i="62"/>
  <c r="C5" i="62" s="1"/>
  <c r="C17" i="62" s="1"/>
  <c r="D6" i="62"/>
  <c r="D5" i="62" s="1"/>
  <c r="D17" i="62" s="1"/>
  <c r="E6" i="62"/>
  <c r="E18" i="62" s="1"/>
  <c r="F6" i="62"/>
  <c r="F18" i="62" s="1"/>
  <c r="G6" i="62"/>
  <c r="G5" i="62" s="1"/>
  <c r="G17" i="62" s="1"/>
  <c r="H6" i="62"/>
  <c r="H5" i="62" s="1"/>
  <c r="H17" i="62" s="1"/>
  <c r="I6" i="62"/>
  <c r="I18" i="62" s="1"/>
  <c r="J6" i="62"/>
  <c r="J5" i="62" s="1"/>
  <c r="J17" i="62" s="1"/>
  <c r="B9" i="62"/>
  <c r="B8" i="62" s="1"/>
  <c r="B20" i="62" s="1"/>
  <c r="C9" i="62"/>
  <c r="C21" i="62" s="1"/>
  <c r="D9" i="62"/>
  <c r="D8" i="62" s="1"/>
  <c r="D20" i="62" s="1"/>
  <c r="E9" i="62"/>
  <c r="E21" i="62" s="1"/>
  <c r="F9" i="62"/>
  <c r="F8" i="62" s="1"/>
  <c r="F20" i="62" s="1"/>
  <c r="G9" i="62"/>
  <c r="G8" i="62" s="1"/>
  <c r="G20" i="62" s="1"/>
  <c r="H9" i="62"/>
  <c r="H8" i="62" s="1"/>
  <c r="H20" i="62" s="1"/>
  <c r="I9" i="62"/>
  <c r="I8" i="62" s="1"/>
  <c r="I20" i="62" s="1"/>
  <c r="J9" i="62"/>
  <c r="J8" i="62" s="1"/>
  <c r="J20" i="62" s="1"/>
  <c r="B12" i="62"/>
  <c r="B11" i="62" s="1"/>
  <c r="B23" i="62" s="1"/>
  <c r="C12" i="62"/>
  <c r="C11" i="62" s="1"/>
  <c r="C23" i="62" s="1"/>
  <c r="D12" i="62"/>
  <c r="D11" i="62" s="1"/>
  <c r="D23" i="62" s="1"/>
  <c r="E12" i="62"/>
  <c r="E24" i="62" s="1"/>
  <c r="F12" i="62"/>
  <c r="F11" i="62" s="1"/>
  <c r="F23" i="62" s="1"/>
  <c r="G12" i="62"/>
  <c r="G11" i="62" s="1"/>
  <c r="G23" i="62" s="1"/>
  <c r="H12" i="62"/>
  <c r="H24" i="62" s="1"/>
  <c r="I12" i="62"/>
  <c r="I24" i="62" s="1"/>
  <c r="J12" i="62"/>
  <c r="J24" i="62" s="1"/>
  <c r="B15" i="62"/>
  <c r="C15" i="62"/>
  <c r="J15" i="62"/>
  <c r="B5" i="59"/>
  <c r="B21" i="59" s="1"/>
  <c r="C5" i="59"/>
  <c r="C21" i="59" s="1"/>
  <c r="D5" i="59"/>
  <c r="D21" i="59" s="1"/>
  <c r="E5" i="59"/>
  <c r="E21" i="59" s="1"/>
  <c r="F5" i="59"/>
  <c r="F21" i="59" s="1"/>
  <c r="G5" i="59"/>
  <c r="G21" i="59" s="1"/>
  <c r="H5" i="59"/>
  <c r="H21" i="59" s="1"/>
  <c r="I5" i="59"/>
  <c r="I21" i="59" s="1"/>
  <c r="B6" i="59"/>
  <c r="B22" i="59" s="1"/>
  <c r="C6" i="59"/>
  <c r="C22" i="59" s="1"/>
  <c r="D6" i="59"/>
  <c r="D22" i="59" s="1"/>
  <c r="E6" i="59"/>
  <c r="E22" i="59" s="1"/>
  <c r="F6" i="59"/>
  <c r="F22" i="59" s="1"/>
  <c r="G6" i="59"/>
  <c r="G22" i="59" s="1"/>
  <c r="H6" i="59"/>
  <c r="H22" i="59" s="1"/>
  <c r="I6" i="59"/>
  <c r="I22" i="59" s="1"/>
  <c r="B8" i="59"/>
  <c r="B24" i="59" s="1"/>
  <c r="C8" i="59"/>
  <c r="C24" i="59" s="1"/>
  <c r="D8" i="59"/>
  <c r="D24" i="59" s="1"/>
  <c r="E8" i="59"/>
  <c r="E24" i="59" s="1"/>
  <c r="F8" i="59"/>
  <c r="F24" i="59" s="1"/>
  <c r="G8" i="59"/>
  <c r="G24" i="59" s="1"/>
  <c r="H8" i="59"/>
  <c r="H24" i="59" s="1"/>
  <c r="I8" i="59"/>
  <c r="I24" i="59" s="1"/>
  <c r="B9" i="59"/>
  <c r="B25" i="59" s="1"/>
  <c r="C9" i="59"/>
  <c r="C25" i="59" s="1"/>
  <c r="D9" i="59"/>
  <c r="D25" i="59" s="1"/>
  <c r="E9" i="59"/>
  <c r="E25" i="59" s="1"/>
  <c r="F9" i="59"/>
  <c r="F25" i="59" s="1"/>
  <c r="G9" i="59"/>
  <c r="G25" i="59" s="1"/>
  <c r="H9" i="59"/>
  <c r="H25" i="59" s="1"/>
  <c r="I9" i="59"/>
  <c r="I25" i="59" s="1"/>
  <c r="B11" i="59"/>
  <c r="B27" i="59" s="1"/>
  <c r="C11" i="59"/>
  <c r="C27" i="59" s="1"/>
  <c r="D11" i="59"/>
  <c r="D27" i="59" s="1"/>
  <c r="E11" i="59"/>
  <c r="E27" i="59" s="1"/>
  <c r="F11" i="59"/>
  <c r="F27" i="59" s="1"/>
  <c r="G11" i="59"/>
  <c r="G27" i="59" s="1"/>
  <c r="H11" i="59"/>
  <c r="H27" i="59" s="1"/>
  <c r="I11" i="59"/>
  <c r="I27" i="59" s="1"/>
  <c r="B12" i="59"/>
  <c r="B28" i="59" s="1"/>
  <c r="C12" i="59"/>
  <c r="C28" i="59" s="1"/>
  <c r="D12" i="59"/>
  <c r="D28" i="59" s="1"/>
  <c r="E12" i="59"/>
  <c r="E28" i="59" s="1"/>
  <c r="F12" i="59"/>
  <c r="F28" i="59" s="1"/>
  <c r="G12" i="59"/>
  <c r="G28" i="59" s="1"/>
  <c r="H12" i="59"/>
  <c r="H28" i="59" s="1"/>
  <c r="I12" i="59"/>
  <c r="I28" i="59" s="1"/>
  <c r="B14" i="59"/>
  <c r="B30" i="59" s="1"/>
  <c r="C14" i="59"/>
  <c r="C30" i="59" s="1"/>
  <c r="D14" i="59"/>
  <c r="D30" i="59" s="1"/>
  <c r="E14" i="59"/>
  <c r="E30" i="59" s="1"/>
  <c r="F14" i="59"/>
  <c r="F30" i="59" s="1"/>
  <c r="G14" i="59"/>
  <c r="G30" i="59" s="1"/>
  <c r="H14" i="59"/>
  <c r="H30" i="59" s="1"/>
  <c r="I14" i="59"/>
  <c r="I30" i="59" s="1"/>
  <c r="B16" i="59"/>
  <c r="B32" i="59" s="1"/>
  <c r="C16" i="59"/>
  <c r="C32" i="59" s="1"/>
  <c r="D16" i="59"/>
  <c r="D32" i="59" s="1"/>
  <c r="E16" i="59"/>
  <c r="E32" i="59" s="1"/>
  <c r="F16" i="59"/>
  <c r="F32" i="59" s="1"/>
  <c r="G16" i="59"/>
  <c r="G32" i="59" s="1"/>
  <c r="H16" i="59"/>
  <c r="H32" i="59" s="1"/>
  <c r="I16" i="59"/>
  <c r="I32" i="59" s="1"/>
  <c r="B19" i="59"/>
  <c r="C19" i="59"/>
  <c r="D19" i="59"/>
  <c r="E19" i="59"/>
  <c r="F19" i="59"/>
  <c r="G19" i="59"/>
  <c r="H19" i="59"/>
  <c r="I19" i="59"/>
  <c r="B9" i="77"/>
  <c r="C9" i="77"/>
  <c r="C21" i="77" s="1"/>
  <c r="D9" i="77"/>
  <c r="D21" i="77" s="1"/>
  <c r="B11" i="77"/>
  <c r="B23" i="77" s="1"/>
  <c r="C11" i="77"/>
  <c r="C23" i="77" s="1"/>
  <c r="D11" i="77"/>
  <c r="D23" i="77" s="1"/>
  <c r="B14" i="77"/>
  <c r="B15" i="77" s="1"/>
  <c r="B27" i="77" s="1"/>
  <c r="C14" i="77"/>
  <c r="D14" i="77"/>
  <c r="D15" i="77" s="1"/>
  <c r="D27" i="77" s="1"/>
  <c r="B20" i="77"/>
  <c r="C20" i="77"/>
  <c r="D20" i="77"/>
  <c r="B8" i="78"/>
  <c r="B11" i="78" s="1"/>
  <c r="B28" i="78" s="1"/>
  <c r="C8" i="78"/>
  <c r="C25" i="78" s="1"/>
  <c r="D8" i="78"/>
  <c r="D25" i="78" s="1"/>
  <c r="E8" i="78"/>
  <c r="E25" i="78" s="1"/>
  <c r="F8" i="78"/>
  <c r="F25" i="78" s="1"/>
  <c r="G8" i="78"/>
  <c r="G11" i="78" s="1"/>
  <c r="G28" i="78" s="1"/>
  <c r="H8" i="78"/>
  <c r="H25" i="78" s="1"/>
  <c r="B10" i="78"/>
  <c r="B27" i="78" s="1"/>
  <c r="C10" i="78"/>
  <c r="C27" i="78" s="1"/>
  <c r="D10" i="78"/>
  <c r="D27" i="78" s="1"/>
  <c r="E10" i="78"/>
  <c r="E27" i="78" s="1"/>
  <c r="F10" i="78"/>
  <c r="F27" i="78" s="1"/>
  <c r="G10" i="78"/>
  <c r="G27" i="78" s="1"/>
  <c r="H10" i="78"/>
  <c r="H27" i="78" s="1"/>
  <c r="B13" i="78"/>
  <c r="B14" i="78" s="1"/>
  <c r="B31" i="78" s="1"/>
  <c r="C13" i="78"/>
  <c r="C14" i="78" s="1"/>
  <c r="C31" i="78" s="1"/>
  <c r="D13" i="78"/>
  <c r="D30" i="78" s="1"/>
  <c r="E13" i="78"/>
  <c r="E30" i="78" s="1"/>
  <c r="F13" i="78"/>
  <c r="F30" i="78" s="1"/>
  <c r="G13" i="78"/>
  <c r="G30" i="78" s="1"/>
  <c r="H13" i="78"/>
  <c r="H14" i="78" s="1"/>
  <c r="H31" i="78" s="1"/>
  <c r="B16" i="78"/>
  <c r="C16" i="78"/>
  <c r="C17" i="78" s="1"/>
  <c r="C34" i="78" s="1"/>
  <c r="D16" i="78"/>
  <c r="D33" i="78" s="1"/>
  <c r="E16" i="78"/>
  <c r="E17" i="78" s="1"/>
  <c r="E34" i="78" s="1"/>
  <c r="F16" i="78"/>
  <c r="F33" i="78" s="1"/>
  <c r="G16" i="78"/>
  <c r="G33" i="78" s="1"/>
  <c r="H16" i="78"/>
  <c r="H17" i="78" s="1"/>
  <c r="H34" i="78" s="1"/>
  <c r="B17" i="78"/>
  <c r="B34" i="78" s="1"/>
  <c r="B19" i="78"/>
  <c r="B36" i="78" s="1"/>
  <c r="C19" i="78"/>
  <c r="D19" i="78"/>
  <c r="D36" i="78" s="1"/>
  <c r="E19" i="78"/>
  <c r="E36" i="78" s="1"/>
  <c r="F19" i="78"/>
  <c r="F36" i="78" s="1"/>
  <c r="G19" i="78"/>
  <c r="G36" i="78" s="1"/>
  <c r="H19" i="78"/>
  <c r="H36" i="78" s="1"/>
  <c r="E21" i="78"/>
  <c r="F21" i="78"/>
  <c r="G21" i="78"/>
  <c r="H21" i="78"/>
  <c r="I21" i="78"/>
  <c r="J21" i="78"/>
  <c r="E22" i="78"/>
  <c r="F22" i="78"/>
  <c r="G22" i="78"/>
  <c r="H22" i="78"/>
  <c r="I22" i="78"/>
  <c r="J22" i="78"/>
  <c r="B24" i="78"/>
  <c r="C24" i="78"/>
  <c r="D24" i="78"/>
  <c r="E24" i="78"/>
  <c r="F24" i="78"/>
  <c r="G24" i="78"/>
  <c r="H24" i="78"/>
  <c r="B33" i="78"/>
  <c r="C36" i="78"/>
  <c r="C30" i="78"/>
  <c r="D14" i="82"/>
  <c r="D31" i="82" s="1"/>
  <c r="C11" i="83"/>
  <c r="H17" i="83"/>
  <c r="E17" i="83"/>
  <c r="B11" i="83"/>
  <c r="E17" i="82"/>
  <c r="E34" i="82" s="1"/>
  <c r="F33" i="82"/>
  <c r="B11" i="82"/>
  <c r="B28" i="82" s="1"/>
  <c r="G14" i="82"/>
  <c r="G31" i="82" s="1"/>
  <c r="C17" i="82"/>
  <c r="C34" i="82" s="1"/>
  <c r="F11" i="78"/>
  <c r="F28" i="78" s="1"/>
  <c r="P7" i="83"/>
  <c r="P7" i="82"/>
  <c r="P24" i="82" s="1"/>
  <c r="P7" i="78"/>
  <c r="P24" i="78" s="1"/>
  <c r="C14" i="82" l="1"/>
  <c r="C31" i="82" s="1"/>
  <c r="H33" i="78"/>
  <c r="C12" i="77"/>
  <c r="C24" i="77" s="1"/>
  <c r="B33" i="82"/>
  <c r="D12" i="88"/>
  <c r="D24" i="88" s="1"/>
  <c r="C12" i="88"/>
  <c r="C24" i="88" s="1"/>
  <c r="H25" i="82"/>
  <c r="G14" i="78"/>
  <c r="G31" i="78" s="1"/>
  <c r="C11" i="78"/>
  <c r="C28" i="78" s="1"/>
  <c r="C25" i="82"/>
  <c r="I13" i="78"/>
  <c r="I30" i="78" s="1"/>
  <c r="P10" i="83"/>
  <c r="J10" i="78"/>
  <c r="J27" i="78" s="1"/>
  <c r="I10" i="78"/>
  <c r="I27" i="78" s="1"/>
  <c r="J19" i="78"/>
  <c r="J36" i="78" s="1"/>
  <c r="J13" i="78"/>
  <c r="J30" i="78" s="1"/>
  <c r="I19" i="78"/>
  <c r="I36" i="78" s="1"/>
  <c r="G18" i="62"/>
  <c r="I11" i="62"/>
  <c r="I23" i="62" s="1"/>
  <c r="J11" i="62"/>
  <c r="J23" i="62" s="1"/>
  <c r="G21" i="62"/>
  <c r="D11" i="82"/>
  <c r="D28" i="82" s="1"/>
  <c r="C18" i="62"/>
  <c r="C8" i="62"/>
  <c r="C20" i="62" s="1"/>
  <c r="E8" i="62"/>
  <c r="E20" i="62" s="1"/>
  <c r="D24" i="62"/>
  <c r="F17" i="78"/>
  <c r="F34" i="78" s="1"/>
  <c r="E11" i="78"/>
  <c r="E28" i="78" s="1"/>
  <c r="B26" i="77"/>
  <c r="D11" i="78"/>
  <c r="D28" i="78" s="1"/>
  <c r="E33" i="78"/>
  <c r="D12" i="77"/>
  <c r="D24" i="77" s="1"/>
  <c r="C33" i="78"/>
  <c r="G11" i="82"/>
  <c r="G28" i="82" s="1"/>
  <c r="E14" i="82"/>
  <c r="E31" i="82" s="1"/>
  <c r="D26" i="77"/>
  <c r="B18" i="62"/>
  <c r="B25" i="78"/>
  <c r="F11" i="82"/>
  <c r="F28" i="82" s="1"/>
  <c r="H14" i="82"/>
  <c r="H31" i="82" s="1"/>
  <c r="F14" i="78"/>
  <c r="F31" i="78" s="1"/>
  <c r="B21" i="62"/>
  <c r="G24" i="62"/>
  <c r="E11" i="62"/>
  <c r="E23" i="62" s="1"/>
  <c r="F21" i="62"/>
  <c r="I21" i="62"/>
  <c r="H21" i="62"/>
  <c r="M7" i="83"/>
  <c r="J18" i="62"/>
  <c r="F5" i="62"/>
  <c r="F17" i="62" s="1"/>
  <c r="H11" i="62"/>
  <c r="H23" i="62" s="1"/>
  <c r="I5" i="62"/>
  <c r="I17" i="62" s="1"/>
  <c r="H11" i="78"/>
  <c r="H28" i="78" s="1"/>
  <c r="G17" i="78"/>
  <c r="G34" i="78" s="1"/>
  <c r="E14" i="78"/>
  <c r="E31" i="78" s="1"/>
  <c r="H30" i="78"/>
  <c r="B24" i="62"/>
  <c r="E5" i="62"/>
  <c r="E17" i="62" s="1"/>
  <c r="D18" i="62"/>
  <c r="D21" i="62"/>
  <c r="H18" i="62"/>
  <c r="J21" i="62"/>
  <c r="C15" i="77"/>
  <c r="C27" i="77" s="1"/>
  <c r="C26" i="77"/>
  <c r="F24" i="62"/>
  <c r="C24" i="62"/>
  <c r="D17" i="78"/>
  <c r="D34" i="78" s="1"/>
  <c r="B12" i="77"/>
  <c r="B24" i="77" s="1"/>
  <c r="B21" i="77"/>
  <c r="B26" i="88"/>
  <c r="B15" i="88"/>
  <c r="B27" i="88" s="1"/>
  <c r="G17" i="82"/>
  <c r="G34" i="82" s="1"/>
  <c r="F14" i="82"/>
  <c r="F31" i="82" s="1"/>
  <c r="E11" i="82"/>
  <c r="E28" i="82" s="1"/>
  <c r="D17" i="82"/>
  <c r="D34" i="82" s="1"/>
  <c r="P10" i="82"/>
  <c r="P27" i="82" s="1"/>
  <c r="I19" i="83"/>
  <c r="I19" i="82"/>
  <c r="I36" i="82" s="1"/>
  <c r="J13" i="83"/>
  <c r="J13" i="82"/>
  <c r="J30" i="82" s="1"/>
  <c r="J10" i="82"/>
  <c r="J27" i="82" s="1"/>
  <c r="J10" i="83"/>
  <c r="J19" i="82"/>
  <c r="J36" i="82" s="1"/>
  <c r="J19" i="83"/>
  <c r="I13" i="82"/>
  <c r="I30" i="82" s="1"/>
  <c r="I13" i="83"/>
  <c r="I10" i="83"/>
  <c r="I10" i="82"/>
  <c r="I27" i="82" s="1"/>
  <c r="H33" i="82"/>
  <c r="D26" i="88"/>
  <c r="B21" i="88"/>
  <c r="C26" i="88"/>
  <c r="I8" i="83"/>
  <c r="M7" i="82"/>
  <c r="M24" i="82" s="1"/>
  <c r="P10" i="78"/>
  <c r="P27" i="78" s="1"/>
  <c r="G25" i="78"/>
  <c r="B30" i="78"/>
  <c r="D14" i="78"/>
  <c r="D31" i="78" s="1"/>
  <c r="P13" i="82"/>
  <c r="P30" i="82" s="1"/>
  <c r="N7" i="83"/>
  <c r="N7" i="82"/>
  <c r="N24" i="82" s="1"/>
  <c r="N7" i="78"/>
  <c r="N24" i="78" s="1"/>
  <c r="L7" i="78"/>
  <c r="L24" i="78" s="1"/>
  <c r="L7" i="83"/>
  <c r="J16" i="82"/>
  <c r="J33" i="82" s="1"/>
  <c r="J16" i="78"/>
  <c r="J33" i="78" s="1"/>
  <c r="L7" i="82"/>
  <c r="L24" i="82" s="1"/>
  <c r="P11" i="78"/>
  <c r="P28" i="78" s="1"/>
  <c r="I16" i="83"/>
  <c r="I16" i="82"/>
  <c r="I33" i="82" s="1"/>
  <c r="P13" i="83"/>
  <c r="P8" i="78"/>
  <c r="P25" i="78" s="1"/>
  <c r="P8" i="82"/>
  <c r="P25" i="82" s="1"/>
  <c r="P13" i="78"/>
  <c r="P30" i="78" s="1"/>
  <c r="P8" i="83"/>
  <c r="O7" i="82"/>
  <c r="O24" i="82" s="1"/>
  <c r="O7" i="83"/>
  <c r="O7" i="78"/>
  <c r="O24" i="78" s="1"/>
  <c r="K7" i="78"/>
  <c r="K24" i="78" s="1"/>
  <c r="K7" i="83"/>
  <c r="J8" i="82"/>
  <c r="J25" i="82" s="1"/>
  <c r="P19" i="82"/>
  <c r="P36" i="82" s="1"/>
  <c r="M7" i="78"/>
  <c r="M24" i="78" s="1"/>
  <c r="P19" i="83"/>
  <c r="J8" i="78"/>
  <c r="J25" i="78" s="1"/>
  <c r="I16" i="78"/>
  <c r="I33" i="78" s="1"/>
  <c r="K7" i="82"/>
  <c r="K24" i="82" s="1"/>
  <c r="P19" i="78"/>
  <c r="P36" i="78" s="1"/>
  <c r="I8" i="78"/>
  <c r="I25" i="78" s="1"/>
  <c r="I8" i="82"/>
  <c r="I25" i="82" s="1"/>
  <c r="J8" i="83"/>
  <c r="J16" i="83"/>
  <c r="I14" i="82" l="1"/>
  <c r="I31" i="82" s="1"/>
  <c r="I14" i="83"/>
  <c r="J14" i="83"/>
  <c r="I14" i="78"/>
  <c r="I31" i="78" s="1"/>
  <c r="M10" i="78"/>
  <c r="M27" i="78" s="1"/>
  <c r="I17" i="78"/>
  <c r="I34" i="78" s="1"/>
  <c r="J17" i="83"/>
  <c r="J11" i="78"/>
  <c r="J28" i="78" s="1"/>
  <c r="I17" i="83"/>
  <c r="J17" i="82"/>
  <c r="J34" i="82" s="1"/>
  <c r="J14" i="78"/>
  <c r="J31" i="78" s="1"/>
  <c r="M10" i="83"/>
  <c r="M10" i="82"/>
  <c r="M27" i="82" s="1"/>
  <c r="J17" i="78"/>
  <c r="J34" i="78" s="1"/>
  <c r="J11" i="82"/>
  <c r="J28" i="82" s="1"/>
  <c r="M19" i="83"/>
  <c r="M19" i="78"/>
  <c r="M36" i="78" s="1"/>
  <c r="J11" i="83"/>
  <c r="J14" i="82"/>
  <c r="J31" i="82" s="1"/>
  <c r="M8" i="82"/>
  <c r="M25" i="82" s="1"/>
  <c r="M11" i="78"/>
  <c r="M28" i="78" s="1"/>
  <c r="M8" i="83"/>
  <c r="M8" i="78"/>
  <c r="M25" i="78" s="1"/>
  <c r="I17" i="82"/>
  <c r="I34" i="82" s="1"/>
  <c r="M16" i="78"/>
  <c r="M33" i="78" s="1"/>
  <c r="M19" i="82"/>
  <c r="M36" i="82" s="1"/>
  <c r="K13" i="82"/>
  <c r="K30" i="82" s="1"/>
  <c r="N8" i="78"/>
  <c r="N25" i="78" s="1"/>
  <c r="L13" i="83"/>
  <c r="K13" i="78"/>
  <c r="K30" i="78" s="1"/>
  <c r="N13" i="82"/>
  <c r="N30" i="82" s="1"/>
  <c r="L13" i="78"/>
  <c r="L30" i="78" s="1"/>
  <c r="N16" i="83"/>
  <c r="N16" i="78"/>
  <c r="N33" i="78" s="1"/>
  <c r="M16" i="83"/>
  <c r="M16" i="82"/>
  <c r="M33" i="82" s="1"/>
  <c r="N16" i="82"/>
  <c r="N33" i="82" s="1"/>
  <c r="M13" i="83"/>
  <c r="M13" i="78"/>
  <c r="M30" i="78" s="1"/>
  <c r="M13" i="82"/>
  <c r="M30" i="82" s="1"/>
  <c r="P11" i="82"/>
  <c r="P28" i="82" s="1"/>
  <c r="P11" i="83"/>
  <c r="L19" i="78"/>
  <c r="L36" i="78" s="1"/>
  <c r="L19" i="83"/>
  <c r="L19" i="82"/>
  <c r="L36" i="82" s="1"/>
  <c r="L10" i="78"/>
  <c r="L27" i="78" s="1"/>
  <c r="L10" i="83"/>
  <c r="L10" i="82"/>
  <c r="L27" i="82" s="1"/>
  <c r="L13" i="82"/>
  <c r="L30" i="82" s="1"/>
  <c r="L16" i="83"/>
  <c r="L16" i="78"/>
  <c r="L33" i="78" s="1"/>
  <c r="L16" i="82"/>
  <c r="L33" i="82" s="1"/>
  <c r="L8" i="78"/>
  <c r="L25" i="78" s="1"/>
  <c r="L8" i="83"/>
  <c r="L8" i="82"/>
  <c r="L25" i="82" s="1"/>
  <c r="N10" i="82"/>
  <c r="N27" i="82" s="1"/>
  <c r="N10" i="78"/>
  <c r="N27" i="78" s="1"/>
  <c r="N10" i="83"/>
  <c r="N8" i="83"/>
  <c r="N8" i="82"/>
  <c r="N25" i="82" s="1"/>
  <c r="N19" i="83"/>
  <c r="N19" i="78"/>
  <c r="N36" i="78" s="1"/>
  <c r="N19" i="82"/>
  <c r="N36" i="82" s="1"/>
  <c r="N13" i="78"/>
  <c r="N30" i="78" s="1"/>
  <c r="N13" i="83"/>
  <c r="P14" i="78"/>
  <c r="P31" i="78" s="1"/>
  <c r="P14" i="83"/>
  <c r="P14" i="82"/>
  <c r="P31" i="82" s="1"/>
  <c r="K13" i="83"/>
  <c r="K16" i="82"/>
  <c r="K33" i="82" s="1"/>
  <c r="K16" i="78"/>
  <c r="K33" i="78" s="1"/>
  <c r="K16" i="83"/>
  <c r="O10" i="82"/>
  <c r="O27" i="82" s="1"/>
  <c r="O10" i="83"/>
  <c r="O10" i="78"/>
  <c r="O27" i="78" s="1"/>
  <c r="K10" i="82"/>
  <c r="K27" i="82" s="1"/>
  <c r="K10" i="83"/>
  <c r="K10" i="78"/>
  <c r="K27" i="78" s="1"/>
  <c r="K19" i="83"/>
  <c r="K19" i="78"/>
  <c r="K36" i="78" s="1"/>
  <c r="K19" i="82"/>
  <c r="K36" i="82" s="1"/>
  <c r="K8" i="83"/>
  <c r="K8" i="78"/>
  <c r="K25" i="78" s="1"/>
  <c r="K8" i="82"/>
  <c r="K25" i="82" s="1"/>
  <c r="O16" i="83"/>
  <c r="O16" i="78"/>
  <c r="O33" i="78" s="1"/>
  <c r="O16" i="82"/>
  <c r="O33" i="82" s="1"/>
  <c r="O8" i="78"/>
  <c r="O25" i="78" s="1"/>
  <c r="O8" i="82"/>
  <c r="O25" i="82" s="1"/>
  <c r="O8" i="83"/>
  <c r="O19" i="83"/>
  <c r="O19" i="78"/>
  <c r="O36" i="78" s="1"/>
  <c r="O19" i="82"/>
  <c r="O36" i="82" s="1"/>
  <c r="O13" i="78"/>
  <c r="O30" i="78" s="1"/>
  <c r="O13" i="83"/>
  <c r="O13" i="82"/>
  <c r="O30" i="82" s="1"/>
  <c r="P16" i="78"/>
  <c r="P33" i="78" s="1"/>
  <c r="P16" i="83"/>
  <c r="P16" i="82"/>
  <c r="P33" i="82" s="1"/>
  <c r="I11" i="83"/>
  <c r="I11" i="78"/>
  <c r="I28" i="78" s="1"/>
  <c r="I11" i="82"/>
  <c r="I28" i="82" s="1"/>
  <c r="N17" i="78" l="1"/>
  <c r="N34" i="78" s="1"/>
  <c r="M14" i="82"/>
  <c r="M31" i="82" s="1"/>
  <c r="M17" i="78"/>
  <c r="M34" i="78" s="1"/>
  <c r="L11" i="83"/>
  <c r="M17" i="83"/>
  <c r="M11" i="83"/>
  <c r="M11" i="82"/>
  <c r="M28" i="82" s="1"/>
  <c r="L11" i="82"/>
  <c r="L28" i="82" s="1"/>
  <c r="L11" i="78"/>
  <c r="L28" i="78" s="1"/>
  <c r="N17" i="82"/>
  <c r="N34" i="82" s="1"/>
  <c r="N11" i="82"/>
  <c r="N28" i="82" s="1"/>
  <c r="N11" i="83"/>
  <c r="N11" i="78"/>
  <c r="N28" i="78" s="1"/>
  <c r="M14" i="83"/>
  <c r="N17" i="83"/>
  <c r="M17" i="82"/>
  <c r="M34" i="82" s="1"/>
  <c r="M14" i="78"/>
  <c r="M31" i="78" s="1"/>
  <c r="K14" i="78"/>
  <c r="K31" i="78" s="1"/>
  <c r="K14" i="83"/>
  <c r="K14" i="82"/>
  <c r="K31" i="82" s="1"/>
  <c r="L14" i="82"/>
  <c r="L31" i="82" s="1"/>
  <c r="L14" i="78"/>
  <c r="L31" i="78" s="1"/>
  <c r="L14" i="83"/>
  <c r="L17" i="78"/>
  <c r="L34" i="78" s="1"/>
  <c r="L17" i="82"/>
  <c r="L34" i="82" s="1"/>
  <c r="L17" i="83"/>
  <c r="O14" i="83"/>
  <c r="N14" i="82"/>
  <c r="N31" i="82" s="1"/>
  <c r="N14" i="78"/>
  <c r="N31" i="78" s="1"/>
  <c r="N14" i="83"/>
  <c r="K11" i="82"/>
  <c r="K28" i="82" s="1"/>
  <c r="K11" i="78"/>
  <c r="K28" i="78" s="1"/>
  <c r="K11" i="83"/>
  <c r="O14" i="78"/>
  <c r="O31" i="78" s="1"/>
  <c r="K17" i="78"/>
  <c r="K34" i="78" s="1"/>
  <c r="K17" i="83"/>
  <c r="K17" i="82"/>
  <c r="K34" i="82" s="1"/>
  <c r="O17" i="78"/>
  <c r="O34" i="78" s="1"/>
  <c r="O17" i="83"/>
  <c r="O17" i="82"/>
  <c r="O34" i="82" s="1"/>
  <c r="O14" i="82"/>
  <c r="O31" i="82" s="1"/>
  <c r="O11" i="78"/>
  <c r="O28" i="78" s="1"/>
  <c r="O11" i="83"/>
  <c r="O11" i="82"/>
  <c r="O28" i="82" s="1"/>
  <c r="P17" i="78"/>
  <c r="P34" i="78" s="1"/>
  <c r="P17" i="83"/>
  <c r="P17" i="82"/>
  <c r="P34" i="82" s="1"/>
  <c r="Q7" i="78" l="1"/>
  <c r="Q24" i="78" s="1"/>
  <c r="Q7" i="82"/>
  <c r="Q24" i="82" s="1"/>
  <c r="E8" i="77"/>
  <c r="E20" i="77" s="1"/>
  <c r="E8" i="88"/>
  <c r="E20" i="88" s="1"/>
  <c r="Q7" i="83"/>
  <c r="E8" i="89"/>
  <c r="Q8" i="82" l="1"/>
  <c r="Q25" i="82" s="1"/>
  <c r="Q8" i="78"/>
  <c r="Q25" i="78" s="1"/>
  <c r="Q8" i="83"/>
  <c r="E9" i="88"/>
  <c r="E21" i="88" s="1"/>
  <c r="E9" i="89"/>
  <c r="E9" i="77"/>
  <c r="E21" i="77" s="1"/>
  <c r="Q10" i="78"/>
  <c r="Q27" i="78" s="1"/>
  <c r="Q10" i="82"/>
  <c r="Q27" i="82" s="1"/>
  <c r="E11" i="89"/>
  <c r="E11" i="88"/>
  <c r="E23" i="88" s="1"/>
  <c r="E11" i="77"/>
  <c r="E23" i="77" s="1"/>
  <c r="Q10" i="83"/>
  <c r="Q19" i="78"/>
  <c r="Q36" i="78" s="1"/>
  <c r="Q19" i="83"/>
  <c r="Q19" i="82"/>
  <c r="Q36" i="82" s="1"/>
  <c r="Q16" i="82"/>
  <c r="Q33" i="82" s="1"/>
  <c r="Q16" i="83"/>
  <c r="Q16" i="78"/>
  <c r="Q33" i="78" s="1"/>
  <c r="Q13" i="83"/>
  <c r="E14" i="88"/>
  <c r="E26" i="88" s="1"/>
  <c r="E14" i="89"/>
  <c r="E14" i="77"/>
  <c r="E26" i="77" s="1"/>
  <c r="Q13" i="78"/>
  <c r="Q30" i="78" s="1"/>
  <c r="Q13" i="82"/>
  <c r="Q30" i="82" s="1"/>
  <c r="E15" i="89" l="1"/>
  <c r="E15" i="77"/>
  <c r="E27" i="77" s="1"/>
  <c r="Q14" i="78"/>
  <c r="Q31" i="78" s="1"/>
  <c r="E15" i="88"/>
  <c r="E27" i="88" s="1"/>
  <c r="Q14" i="83"/>
  <c r="Q14" i="82"/>
  <c r="Q31" i="82" s="1"/>
  <c r="E12" i="89"/>
  <c r="E12" i="77"/>
  <c r="E24" i="77" s="1"/>
  <c r="Q11" i="83"/>
  <c r="Q11" i="82"/>
  <c r="Q28" i="82" s="1"/>
  <c r="Q11" i="78"/>
  <c r="Q28" i="78" s="1"/>
  <c r="E12" i="88"/>
  <c r="E24" i="88" s="1"/>
  <c r="Q17" i="83"/>
  <c r="Q17" i="78"/>
  <c r="Q34" i="78" s="1"/>
  <c r="Q17" i="82"/>
  <c r="Q34" i="82" s="1"/>
  <c r="F8" i="88" l="1"/>
  <c r="F20" i="88" s="1"/>
  <c r="R7" i="83"/>
  <c r="R7" i="78"/>
  <c r="R24" i="78" s="1"/>
  <c r="F8" i="77"/>
  <c r="F20" i="77" s="1"/>
  <c r="F8" i="89"/>
  <c r="R7" i="82"/>
  <c r="R24" i="82" s="1"/>
  <c r="H8" i="77"/>
  <c r="H20" i="77" s="1"/>
  <c r="H8" i="88"/>
  <c r="H20" i="88" s="1"/>
  <c r="H8" i="89"/>
  <c r="G8" i="77"/>
  <c r="G20" i="77" s="1"/>
  <c r="G8" i="88"/>
  <c r="G20" i="88" s="1"/>
  <c r="G8" i="89"/>
  <c r="F9" i="89" l="1"/>
  <c r="F9" i="77"/>
  <c r="F21" i="77" s="1"/>
  <c r="R8" i="78"/>
  <c r="R25" i="78" s="1"/>
  <c r="R8" i="83"/>
  <c r="F9" i="88"/>
  <c r="F21" i="88" s="1"/>
  <c r="R8" i="82"/>
  <c r="R25" i="82" s="1"/>
  <c r="R13" i="78"/>
  <c r="R30" i="78" s="1"/>
  <c r="R13" i="82"/>
  <c r="R30" i="82" s="1"/>
  <c r="F14" i="88"/>
  <c r="F26" i="88" s="1"/>
  <c r="R13" i="83"/>
  <c r="F14" i="77"/>
  <c r="F26" i="77" s="1"/>
  <c r="F14" i="89"/>
  <c r="R10" i="78"/>
  <c r="R27" i="78" s="1"/>
  <c r="R10" i="82"/>
  <c r="R27" i="82" s="1"/>
  <c r="F11" i="77"/>
  <c r="F23" i="77" s="1"/>
  <c r="F11" i="89"/>
  <c r="F11" i="88"/>
  <c r="F23" i="88" s="1"/>
  <c r="R10" i="83"/>
  <c r="G11" i="89"/>
  <c r="G11" i="88"/>
  <c r="G23" i="88" s="1"/>
  <c r="G11" i="77"/>
  <c r="G23" i="77" s="1"/>
  <c r="H9" i="88"/>
  <c r="H21" i="88" s="1"/>
  <c r="H9" i="77"/>
  <c r="H21" i="77" s="1"/>
  <c r="H9" i="89"/>
  <c r="G9" i="77"/>
  <c r="G21" i="77" s="1"/>
  <c r="G9" i="89"/>
  <c r="G9" i="88"/>
  <c r="G21" i="88" s="1"/>
  <c r="G14" i="88"/>
  <c r="G26" i="88" s="1"/>
  <c r="G14" i="77"/>
  <c r="G26" i="77" s="1"/>
  <c r="G14" i="89"/>
  <c r="H11" i="77"/>
  <c r="H23" i="77" s="1"/>
  <c r="H11" i="88"/>
  <c r="H23" i="88" s="1"/>
  <c r="H11" i="89"/>
  <c r="R19" i="83"/>
  <c r="R19" i="78"/>
  <c r="R36" i="78" s="1"/>
  <c r="R19" i="82"/>
  <c r="R36" i="82" s="1"/>
  <c r="H14" i="88"/>
  <c r="H26" i="88" s="1"/>
  <c r="H14" i="89"/>
  <c r="H14" i="77"/>
  <c r="H26" i="77" s="1"/>
  <c r="R16" i="82"/>
  <c r="R33" i="82" s="1"/>
  <c r="R16" i="78"/>
  <c r="R33" i="78" s="1"/>
  <c r="R16" i="83"/>
  <c r="R17" i="78" l="1"/>
  <c r="R34" i="78" s="1"/>
  <c r="R17" i="82"/>
  <c r="R34" i="82" s="1"/>
  <c r="R17" i="83"/>
  <c r="R11" i="82"/>
  <c r="R28" i="82" s="1"/>
  <c r="F12" i="88"/>
  <c r="F24" i="88" s="1"/>
  <c r="R11" i="78"/>
  <c r="R28" i="78" s="1"/>
  <c r="R11" i="83"/>
  <c r="F12" i="89"/>
  <c r="F12" i="77"/>
  <c r="F24" i="77" s="1"/>
  <c r="G12" i="89"/>
  <c r="G12" i="88"/>
  <c r="G24" i="88" s="1"/>
  <c r="G12" i="77"/>
  <c r="G24" i="77" s="1"/>
  <c r="H15" i="77"/>
  <c r="H27" i="77" s="1"/>
  <c r="H15" i="89"/>
  <c r="H15" i="88"/>
  <c r="H27" i="88" s="1"/>
  <c r="H12" i="77"/>
  <c r="H24" i="77" s="1"/>
  <c r="H12" i="89"/>
  <c r="H12" i="88"/>
  <c r="H24" i="88" s="1"/>
  <c r="G15" i="89"/>
  <c r="G15" i="88"/>
  <c r="G27" i="88" s="1"/>
  <c r="G15" i="77"/>
  <c r="G27" i="77" s="1"/>
  <c r="R14" i="83"/>
  <c r="R14" i="78"/>
  <c r="R31" i="78" s="1"/>
  <c r="F15" i="89"/>
  <c r="F15" i="77"/>
  <c r="F27" i="77" s="1"/>
  <c r="R14" i="82"/>
  <c r="R31" i="82" s="1"/>
  <c r="F15" i="88"/>
  <c r="F27" i="88" s="1"/>
  <c r="V7" i="78" l="1"/>
  <c r="V24" i="78" s="1"/>
  <c r="V7" i="82"/>
  <c r="V24" i="82" s="1"/>
  <c r="V7" i="83"/>
  <c r="J8" i="88"/>
  <c r="J20" i="88" s="1"/>
  <c r="J8" i="77"/>
  <c r="J20" i="77" s="1"/>
  <c r="J8" i="89"/>
  <c r="J11" i="77" l="1"/>
  <c r="J23" i="77" s="1"/>
  <c r="V10" i="82"/>
  <c r="V27" i="82" s="1"/>
  <c r="V10" i="83"/>
  <c r="J11" i="89"/>
  <c r="V10" i="78"/>
  <c r="V27" i="78" s="1"/>
  <c r="J11" i="88"/>
  <c r="J23" i="88" s="1"/>
  <c r="V19" i="78"/>
  <c r="V36" i="78" s="1"/>
  <c r="V19" i="83"/>
  <c r="V19" i="82"/>
  <c r="V36" i="82" s="1"/>
  <c r="V8" i="78"/>
  <c r="V25" i="78" s="1"/>
  <c r="J9" i="89"/>
  <c r="J9" i="88"/>
  <c r="J21" i="88" s="1"/>
  <c r="J9" i="77"/>
  <c r="J21" i="77" s="1"/>
  <c r="V8" i="82"/>
  <c r="V25" i="82" s="1"/>
  <c r="V8" i="83"/>
  <c r="V16" i="83"/>
  <c r="V16" i="78"/>
  <c r="V33" i="78" s="1"/>
  <c r="V16" i="82"/>
  <c r="V33" i="82" s="1"/>
  <c r="J14" i="77"/>
  <c r="J26" i="77" s="1"/>
  <c r="V13" i="78"/>
  <c r="V30" i="78" s="1"/>
  <c r="J14" i="88"/>
  <c r="J26" i="88" s="1"/>
  <c r="V13" i="82"/>
  <c r="V30" i="82" s="1"/>
  <c r="J14" i="89"/>
  <c r="V13" i="83"/>
  <c r="J12" i="88" l="1"/>
  <c r="J24" i="88" s="1"/>
  <c r="V11" i="78"/>
  <c r="V28" i="78" s="1"/>
  <c r="J12" i="77"/>
  <c r="J24" i="77" s="1"/>
  <c r="V11" i="83"/>
  <c r="J12" i="89"/>
  <c r="V11" i="82"/>
  <c r="V28" i="82" s="1"/>
  <c r="V17" i="83"/>
  <c r="V17" i="82"/>
  <c r="V34" i="82" s="1"/>
  <c r="V17" i="78"/>
  <c r="V34" i="78" s="1"/>
  <c r="J15" i="88"/>
  <c r="J27" i="88" s="1"/>
  <c r="V14" i="83"/>
  <c r="J15" i="77"/>
  <c r="J27" i="77" s="1"/>
  <c r="J15" i="89"/>
  <c r="V14" i="78"/>
  <c r="V31" i="78" s="1"/>
  <c r="V14" i="82"/>
  <c r="V31" i="82" s="1"/>
  <c r="W7" i="83" l="1"/>
  <c r="W7" i="82"/>
  <c r="W24" i="82" s="1"/>
  <c r="W7" i="78"/>
  <c r="W24" i="78" s="1"/>
  <c r="X7" i="83"/>
  <c r="X7" i="82"/>
  <c r="X24" i="82" s="1"/>
  <c r="X7" i="78"/>
  <c r="X24" i="78" s="1"/>
  <c r="AB7" i="83"/>
  <c r="AB7" i="82"/>
  <c r="AB24" i="82" s="1"/>
  <c r="AB7" i="78"/>
  <c r="AB24" i="78" s="1"/>
  <c r="AC7" i="78"/>
  <c r="AC24" i="78" s="1"/>
  <c r="AC7" i="83"/>
  <c r="AC7" i="82"/>
  <c r="AC24" i="82" s="1"/>
  <c r="Z7" i="83"/>
  <c r="Z7" i="82"/>
  <c r="Z24" i="82" s="1"/>
  <c r="Z7" i="78"/>
  <c r="Z24" i="78" s="1"/>
  <c r="AE7" i="83"/>
  <c r="AE7" i="82"/>
  <c r="AE24" i="82" s="1"/>
  <c r="AD7" i="78"/>
  <c r="AD24" i="78" s="1"/>
  <c r="AD7" i="83"/>
  <c r="AD7" i="82"/>
  <c r="AD24" i="82" s="1"/>
  <c r="AA7" i="83"/>
  <c r="AA7" i="82"/>
  <c r="AA24" i="82" s="1"/>
  <c r="AA7" i="78"/>
  <c r="AA24" i="78" s="1"/>
  <c r="Y7" i="83"/>
  <c r="Y7" i="82"/>
  <c r="Y24" i="82" s="1"/>
  <c r="Y7" i="78"/>
  <c r="Y24" i="78" s="1"/>
  <c r="N8" i="89"/>
  <c r="N8" i="77"/>
  <c r="N20" i="77" s="1"/>
  <c r="N8" i="88"/>
  <c r="N20" i="88" s="1"/>
  <c r="K8" i="77"/>
  <c r="K20" i="77" s="1"/>
  <c r="K8" i="89"/>
  <c r="K8" i="88"/>
  <c r="K20" i="88" s="1"/>
  <c r="L8" i="89"/>
  <c r="L8" i="77"/>
  <c r="L20" i="77" s="1"/>
  <c r="L8" i="88"/>
  <c r="L20" i="88" s="1"/>
  <c r="Q8" i="77"/>
  <c r="Q20" i="77" s="1"/>
  <c r="Q8" i="89"/>
  <c r="Q8" i="88"/>
  <c r="Q20" i="88" s="1"/>
  <c r="M8" i="77"/>
  <c r="M20" i="77" s="1"/>
  <c r="M8" i="88"/>
  <c r="M20" i="88" s="1"/>
  <c r="M8" i="89"/>
  <c r="O8" i="88"/>
  <c r="O20" i="88" s="1"/>
  <c r="O8" i="77"/>
  <c r="O20" i="77" s="1"/>
  <c r="O8" i="89"/>
  <c r="P8" i="89"/>
  <c r="P8" i="88"/>
  <c r="P20" i="88" s="1"/>
  <c r="P8" i="77"/>
  <c r="P20" i="77" s="1"/>
  <c r="S8" i="77"/>
  <c r="S20" i="77" s="1"/>
  <c r="S8" i="88"/>
  <c r="S20" i="88" s="1"/>
  <c r="S8" i="89"/>
  <c r="R8" i="89"/>
  <c r="R8" i="88"/>
  <c r="R20" i="88" s="1"/>
  <c r="R8" i="77"/>
  <c r="R20" i="77" s="1"/>
  <c r="AE13" i="78" l="1"/>
  <c r="AE30" i="78" s="1"/>
  <c r="AE8" i="78"/>
  <c r="AE25" i="78" s="1"/>
  <c r="AE19" i="78"/>
  <c r="AE36" i="78" s="1"/>
  <c r="AE16" i="78"/>
  <c r="AE33" i="78" s="1"/>
  <c r="AE10" i="78"/>
  <c r="AE27" i="78" s="1"/>
  <c r="AD19" i="78"/>
  <c r="AD36" i="78" s="1"/>
  <c r="AD19" i="83"/>
  <c r="AD19" i="82"/>
  <c r="AD36" i="82" s="1"/>
  <c r="Y16" i="83"/>
  <c r="Y16" i="82"/>
  <c r="Y33" i="82" s="1"/>
  <c r="Y16" i="78"/>
  <c r="Y33" i="78" s="1"/>
  <c r="AC8" i="78"/>
  <c r="AC25" i="78" s="1"/>
  <c r="AC8" i="83"/>
  <c r="AC8" i="82"/>
  <c r="AC25" i="82" s="1"/>
  <c r="AD8" i="78"/>
  <c r="AD25" i="78" s="1"/>
  <c r="AD8" i="83"/>
  <c r="AD8" i="82"/>
  <c r="AD25" i="82" s="1"/>
  <c r="AD10" i="78"/>
  <c r="AD27" i="78" s="1"/>
  <c r="AD10" i="83"/>
  <c r="AD10" i="82"/>
  <c r="AD27" i="82" s="1"/>
  <c r="AE13" i="83"/>
  <c r="AE13" i="82"/>
  <c r="AE30" i="82" s="1"/>
  <c r="AB10" i="83"/>
  <c r="AB10" i="82"/>
  <c r="AB27" i="82" s="1"/>
  <c r="AB10" i="78"/>
  <c r="AB27" i="78" s="1"/>
  <c r="AB8" i="83"/>
  <c r="AB8" i="82"/>
  <c r="AB25" i="82" s="1"/>
  <c r="AB8" i="78"/>
  <c r="AB25" i="78" s="1"/>
  <c r="AA19" i="83"/>
  <c r="AA19" i="82"/>
  <c r="AA36" i="82" s="1"/>
  <c r="AA19" i="78"/>
  <c r="AA36" i="78" s="1"/>
  <c r="AA16" i="83"/>
  <c r="AA16" i="82"/>
  <c r="AA33" i="82" s="1"/>
  <c r="AA16" i="78"/>
  <c r="AA33" i="78" s="1"/>
  <c r="Y19" i="83"/>
  <c r="Y19" i="82"/>
  <c r="Y36" i="82" s="1"/>
  <c r="Y19" i="78"/>
  <c r="Y36" i="78" s="1"/>
  <c r="Y13" i="83"/>
  <c r="Y13" i="82"/>
  <c r="Y30" i="82" s="1"/>
  <c r="Y13" i="78"/>
  <c r="Y30" i="78" s="1"/>
  <c r="AC13" i="78"/>
  <c r="AC30" i="78" s="1"/>
  <c r="AC13" i="83"/>
  <c r="AC13" i="82"/>
  <c r="AC30" i="82" s="1"/>
  <c r="AC10" i="78"/>
  <c r="AC27" i="78" s="1"/>
  <c r="AC10" i="83"/>
  <c r="AC10" i="82"/>
  <c r="AC27" i="82" s="1"/>
  <c r="X16" i="83"/>
  <c r="X16" i="82"/>
  <c r="X33" i="82" s="1"/>
  <c r="X16" i="78"/>
  <c r="X33" i="78" s="1"/>
  <c r="X8" i="83"/>
  <c r="X8" i="82"/>
  <c r="X25" i="82" s="1"/>
  <c r="X8" i="78"/>
  <c r="X25" i="78" s="1"/>
  <c r="W16" i="83"/>
  <c r="W16" i="82"/>
  <c r="W33" i="82" s="1"/>
  <c r="W16" i="78"/>
  <c r="W33" i="78" s="1"/>
  <c r="AB19" i="83"/>
  <c r="AB19" i="82"/>
  <c r="AB36" i="82" s="1"/>
  <c r="AB19" i="78"/>
  <c r="AB36" i="78" s="1"/>
  <c r="Y10" i="83"/>
  <c r="Y10" i="82"/>
  <c r="Y27" i="82" s="1"/>
  <c r="Y10" i="78"/>
  <c r="Y27" i="78" s="1"/>
  <c r="AC16" i="78"/>
  <c r="AC33" i="78" s="1"/>
  <c r="AC16" i="83"/>
  <c r="AC16" i="82"/>
  <c r="AC33" i="82" s="1"/>
  <c r="X10" i="83"/>
  <c r="X10" i="82"/>
  <c r="X27" i="82" s="1"/>
  <c r="X10" i="78"/>
  <c r="X27" i="78" s="1"/>
  <c r="Z13" i="83"/>
  <c r="Z13" i="82"/>
  <c r="Z30" i="82" s="1"/>
  <c r="Z13" i="78"/>
  <c r="Z30" i="78" s="1"/>
  <c r="Z8" i="83"/>
  <c r="Z8" i="82"/>
  <c r="Z25" i="82" s="1"/>
  <c r="Z8" i="78"/>
  <c r="Z25" i="78" s="1"/>
  <c r="AE19" i="83"/>
  <c r="AE19" i="82"/>
  <c r="AE36" i="82" s="1"/>
  <c r="AE16" i="83"/>
  <c r="AE16" i="82"/>
  <c r="AE33" i="82" s="1"/>
  <c r="AB13" i="83"/>
  <c r="AB13" i="82"/>
  <c r="AB30" i="82" s="1"/>
  <c r="AB13" i="78"/>
  <c r="AB30" i="78" s="1"/>
  <c r="AA8" i="83"/>
  <c r="AA8" i="82"/>
  <c r="AA25" i="82" s="1"/>
  <c r="AA8" i="78"/>
  <c r="AA25" i="78" s="1"/>
  <c r="AA10" i="83"/>
  <c r="AA10" i="82"/>
  <c r="AA27" i="82" s="1"/>
  <c r="AA10" i="78"/>
  <c r="AA27" i="78" s="1"/>
  <c r="Y8" i="83"/>
  <c r="Y8" i="82"/>
  <c r="Y25" i="82" s="1"/>
  <c r="Y8" i="78"/>
  <c r="Y25" i="78" s="1"/>
  <c r="AC19" i="78"/>
  <c r="AC36" i="78" s="1"/>
  <c r="AC19" i="83"/>
  <c r="AC19" i="82"/>
  <c r="AC36" i="82" s="1"/>
  <c r="X13" i="83"/>
  <c r="X13" i="82"/>
  <c r="X30" i="82" s="1"/>
  <c r="X13" i="78"/>
  <c r="X30" i="78" s="1"/>
  <c r="Z19" i="83"/>
  <c r="Z19" i="82"/>
  <c r="Z36" i="82" s="1"/>
  <c r="Z19" i="78"/>
  <c r="Z36" i="78" s="1"/>
  <c r="Z10" i="83"/>
  <c r="Z10" i="82"/>
  <c r="Z27" i="82" s="1"/>
  <c r="Z10" i="78"/>
  <c r="Z27" i="78" s="1"/>
  <c r="AD16" i="78"/>
  <c r="AD33" i="78" s="1"/>
  <c r="AD16" i="83"/>
  <c r="AD16" i="82"/>
  <c r="AD33" i="82" s="1"/>
  <c r="AE8" i="83"/>
  <c r="AE8" i="82"/>
  <c r="AE25" i="82" s="1"/>
  <c r="W13" i="83"/>
  <c r="W13" i="82"/>
  <c r="W30" i="82" s="1"/>
  <c r="W13" i="78"/>
  <c r="W30" i="78" s="1"/>
  <c r="AD13" i="78"/>
  <c r="AD30" i="78" s="1"/>
  <c r="AD13" i="83"/>
  <c r="AD13" i="82"/>
  <c r="AD30" i="82" s="1"/>
  <c r="AE10" i="83"/>
  <c r="AE10" i="82"/>
  <c r="AE27" i="82" s="1"/>
  <c r="AB16" i="83"/>
  <c r="AB16" i="82"/>
  <c r="AB33" i="82" s="1"/>
  <c r="AB16" i="78"/>
  <c r="AB33" i="78" s="1"/>
  <c r="AA13" i="83"/>
  <c r="AA13" i="82"/>
  <c r="AA30" i="82" s="1"/>
  <c r="AA13" i="78"/>
  <c r="AA30" i="78" s="1"/>
  <c r="X19" i="83"/>
  <c r="X19" i="82"/>
  <c r="X36" i="82" s="1"/>
  <c r="X19" i="78"/>
  <c r="X36" i="78" s="1"/>
  <c r="W10" i="83"/>
  <c r="W10" i="82"/>
  <c r="W27" i="82" s="1"/>
  <c r="W10" i="78"/>
  <c r="W27" i="78" s="1"/>
  <c r="W8" i="83"/>
  <c r="W8" i="82"/>
  <c r="W25" i="82" s="1"/>
  <c r="W8" i="78"/>
  <c r="W25" i="78" s="1"/>
  <c r="W19" i="83"/>
  <c r="W19" i="82"/>
  <c r="W36" i="82" s="1"/>
  <c r="W19" i="78"/>
  <c r="W36" i="78" s="1"/>
  <c r="Z16" i="83"/>
  <c r="Z16" i="82"/>
  <c r="Z33" i="82" s="1"/>
  <c r="Z16" i="78"/>
  <c r="Z33" i="78" s="1"/>
  <c r="R14" i="77"/>
  <c r="R26" i="77" s="1"/>
  <c r="R14" i="88"/>
  <c r="R26" i="88" s="1"/>
  <c r="R14" i="89"/>
  <c r="S14" i="77"/>
  <c r="S26" i="77" s="1"/>
  <c r="S14" i="89"/>
  <c r="S14" i="88"/>
  <c r="S26" i="88" s="1"/>
  <c r="P14" i="77"/>
  <c r="P26" i="77" s="1"/>
  <c r="P14" i="88"/>
  <c r="P26" i="88" s="1"/>
  <c r="P14" i="89"/>
  <c r="O14" i="77"/>
  <c r="O26" i="77" s="1"/>
  <c r="O14" i="89"/>
  <c r="O14" i="88"/>
  <c r="O26" i="88" s="1"/>
  <c r="M14" i="77"/>
  <c r="M26" i="77" s="1"/>
  <c r="M14" i="89"/>
  <c r="M14" i="88"/>
  <c r="M26" i="88" s="1"/>
  <c r="Q14" i="77"/>
  <c r="Q26" i="77" s="1"/>
  <c r="Q14" i="88"/>
  <c r="Q26" i="88" s="1"/>
  <c r="Q14" i="89"/>
  <c r="Q11" i="77"/>
  <c r="Q23" i="77" s="1"/>
  <c r="Q11" i="89"/>
  <c r="Q11" i="88"/>
  <c r="Q23" i="88" s="1"/>
  <c r="L9" i="77"/>
  <c r="L21" i="77" s="1"/>
  <c r="L9" i="88"/>
  <c r="L21" i="88" s="1"/>
  <c r="L9" i="89"/>
  <c r="R9" i="77"/>
  <c r="R21" i="77" s="1"/>
  <c r="R9" i="89"/>
  <c r="R9" i="88"/>
  <c r="R21" i="88" s="1"/>
  <c r="S9" i="77"/>
  <c r="S21" i="77" s="1"/>
  <c r="S9" i="89"/>
  <c r="S9" i="88"/>
  <c r="S21" i="88" s="1"/>
  <c r="O11" i="77"/>
  <c r="O23" i="77" s="1"/>
  <c r="O11" i="89"/>
  <c r="O11" i="88"/>
  <c r="O23" i="88" s="1"/>
  <c r="M11" i="77"/>
  <c r="M23" i="77" s="1"/>
  <c r="M11" i="88"/>
  <c r="M23" i="88" s="1"/>
  <c r="M11" i="89"/>
  <c r="L11" i="77"/>
  <c r="L23" i="77" s="1"/>
  <c r="L11" i="88"/>
  <c r="L23" i="88" s="1"/>
  <c r="L11" i="89"/>
  <c r="P9" i="77"/>
  <c r="P21" i="77" s="1"/>
  <c r="P9" i="89"/>
  <c r="P9" i="88"/>
  <c r="P21" i="88" s="1"/>
  <c r="L14" i="77"/>
  <c r="L26" i="77" s="1"/>
  <c r="L14" i="89"/>
  <c r="L14" i="88"/>
  <c r="L26" i="88" s="1"/>
  <c r="K11" i="77"/>
  <c r="K23" i="77" s="1"/>
  <c r="K11" i="89"/>
  <c r="K11" i="88"/>
  <c r="K23" i="88" s="1"/>
  <c r="K9" i="77"/>
  <c r="K21" i="77" s="1"/>
  <c r="K9" i="88"/>
  <c r="K21" i="88" s="1"/>
  <c r="K9" i="89"/>
  <c r="N14" i="77"/>
  <c r="N26" i="77" s="1"/>
  <c r="N14" i="88"/>
  <c r="N26" i="88" s="1"/>
  <c r="N14" i="89"/>
  <c r="N11" i="77"/>
  <c r="N23" i="77" s="1"/>
  <c r="N11" i="88"/>
  <c r="N23" i="88" s="1"/>
  <c r="N11" i="89"/>
  <c r="N9" i="77"/>
  <c r="N21" i="77" s="1"/>
  <c r="N9" i="89"/>
  <c r="N9" i="88"/>
  <c r="N21" i="88" s="1"/>
  <c r="R11" i="77"/>
  <c r="R23" i="77" s="1"/>
  <c r="R11" i="89"/>
  <c r="R11" i="88"/>
  <c r="R23" i="88" s="1"/>
  <c r="S11" i="77"/>
  <c r="S23" i="77" s="1"/>
  <c r="S11" i="89"/>
  <c r="S11" i="88"/>
  <c r="S23" i="88" s="1"/>
  <c r="P11" i="77"/>
  <c r="P23" i="77" s="1"/>
  <c r="P11" i="88"/>
  <c r="P23" i="88" s="1"/>
  <c r="P11" i="89"/>
  <c r="O9" i="77"/>
  <c r="O21" i="77" s="1"/>
  <c r="O9" i="88"/>
  <c r="O21" i="88" s="1"/>
  <c r="O9" i="89"/>
  <c r="M9" i="77"/>
  <c r="M21" i="77" s="1"/>
  <c r="M9" i="89"/>
  <c r="M9" i="88"/>
  <c r="M21" i="88" s="1"/>
  <c r="Q9" i="77"/>
  <c r="Q21" i="77" s="1"/>
  <c r="Q9" i="89"/>
  <c r="Q9" i="88"/>
  <c r="Q21" i="88" s="1"/>
  <c r="K14" i="77"/>
  <c r="K26" i="77" s="1"/>
  <c r="K14" i="89"/>
  <c r="K14" i="88"/>
  <c r="K26" i="88" s="1"/>
  <c r="AE14" i="78" l="1"/>
  <c r="AE31" i="78" s="1"/>
  <c r="AE11" i="78"/>
  <c r="AE28" i="78" s="1"/>
  <c r="AE17" i="78"/>
  <c r="AE34" i="78" s="1"/>
  <c r="W14" i="83"/>
  <c r="W14" i="82"/>
  <c r="W31" i="82" s="1"/>
  <c r="W14" i="78"/>
  <c r="W31" i="78" s="1"/>
  <c r="AD11" i="78"/>
  <c r="AD28" i="78" s="1"/>
  <c r="AD11" i="83"/>
  <c r="AD11" i="82"/>
  <c r="AD28" i="82" s="1"/>
  <c r="Z14" i="83"/>
  <c r="Z14" i="82"/>
  <c r="Z31" i="82" s="1"/>
  <c r="Z14" i="78"/>
  <c r="Z31" i="78" s="1"/>
  <c r="Z11" i="83"/>
  <c r="Z11" i="82"/>
  <c r="Z28" i="82" s="1"/>
  <c r="Z11" i="78"/>
  <c r="Z28" i="78" s="1"/>
  <c r="W11" i="83"/>
  <c r="W11" i="82"/>
  <c r="W28" i="82" s="1"/>
  <c r="W11" i="78"/>
  <c r="W28" i="78" s="1"/>
  <c r="AA17" i="83"/>
  <c r="AA17" i="82"/>
  <c r="AA34" i="82" s="1"/>
  <c r="AA17" i="78"/>
  <c r="AA34" i="78" s="1"/>
  <c r="AA11" i="83"/>
  <c r="AA11" i="82"/>
  <c r="AA28" i="82" s="1"/>
  <c r="AA11" i="78"/>
  <c r="AA28" i="78" s="1"/>
  <c r="AC11" i="78"/>
  <c r="AC28" i="78" s="1"/>
  <c r="AC11" i="83"/>
  <c r="AC11" i="82"/>
  <c r="AC28" i="82" s="1"/>
  <c r="AC14" i="78"/>
  <c r="AC31" i="78" s="1"/>
  <c r="AC14" i="83"/>
  <c r="AC14" i="82"/>
  <c r="AC31" i="82" s="1"/>
  <c r="AA14" i="83"/>
  <c r="AA14" i="82"/>
  <c r="AA31" i="82" s="1"/>
  <c r="AA14" i="78"/>
  <c r="AA31" i="78" s="1"/>
  <c r="AB14" i="83"/>
  <c r="AB14" i="82"/>
  <c r="AB31" i="82" s="1"/>
  <c r="AB14" i="78"/>
  <c r="AB31" i="78" s="1"/>
  <c r="AE17" i="83"/>
  <c r="AE17" i="82"/>
  <c r="AE34" i="82" s="1"/>
  <c r="AB11" i="83"/>
  <c r="AB11" i="82"/>
  <c r="AB28" i="82" s="1"/>
  <c r="AB11" i="78"/>
  <c r="AB28" i="78" s="1"/>
  <c r="AE11" i="83"/>
  <c r="AE11" i="82"/>
  <c r="AE28" i="82" s="1"/>
  <c r="X14" i="83"/>
  <c r="X14" i="82"/>
  <c r="X31" i="82" s="1"/>
  <c r="X14" i="78"/>
  <c r="X31" i="78" s="1"/>
  <c r="AB17" i="83"/>
  <c r="AB17" i="82"/>
  <c r="AB34" i="82" s="1"/>
  <c r="AB17" i="78"/>
  <c r="AB34" i="78" s="1"/>
  <c r="AD14" i="78"/>
  <c r="AD31" i="78" s="1"/>
  <c r="AD14" i="83"/>
  <c r="AD14" i="82"/>
  <c r="AD31" i="82" s="1"/>
  <c r="X11" i="83"/>
  <c r="X11" i="82"/>
  <c r="X28" i="82" s="1"/>
  <c r="X11" i="78"/>
  <c r="X28" i="78" s="1"/>
  <c r="X17" i="83"/>
  <c r="X17" i="82"/>
  <c r="X34" i="82" s="1"/>
  <c r="X17" i="78"/>
  <c r="X34" i="78" s="1"/>
  <c r="AD17" i="78"/>
  <c r="AD34" i="78" s="1"/>
  <c r="AD17" i="83"/>
  <c r="AD17" i="82"/>
  <c r="AD34" i="82" s="1"/>
  <c r="Y17" i="83"/>
  <c r="Y17" i="82"/>
  <c r="Y34" i="82" s="1"/>
  <c r="Y17" i="78"/>
  <c r="Y34" i="78" s="1"/>
  <c r="W17" i="83"/>
  <c r="W17" i="82"/>
  <c r="W34" i="82" s="1"/>
  <c r="W17" i="78"/>
  <c r="W34" i="78" s="1"/>
  <c r="Y11" i="83"/>
  <c r="Y11" i="82"/>
  <c r="Y28" i="82" s="1"/>
  <c r="Y11" i="78"/>
  <c r="Y28" i="78" s="1"/>
  <c r="AE14" i="83"/>
  <c r="AE14" i="82"/>
  <c r="AE31" i="82" s="1"/>
  <c r="AC17" i="78"/>
  <c r="AC34" i="78" s="1"/>
  <c r="AC17" i="83"/>
  <c r="AC17" i="82"/>
  <c r="AC34" i="82" s="1"/>
  <c r="Z17" i="83"/>
  <c r="Z17" i="82"/>
  <c r="Z34" i="82" s="1"/>
  <c r="Z17" i="78"/>
  <c r="Z34" i="78" s="1"/>
  <c r="Y14" i="83"/>
  <c r="Y14" i="82"/>
  <c r="Y31" i="82" s="1"/>
  <c r="Y14" i="78"/>
  <c r="Y31" i="78" s="1"/>
  <c r="N12" i="89"/>
  <c r="N12" i="77"/>
  <c r="N24" i="77" s="1"/>
  <c r="N12" i="88"/>
  <c r="N24" i="88" s="1"/>
  <c r="N15" i="77"/>
  <c r="N27" i="77" s="1"/>
  <c r="N15" i="88"/>
  <c r="N27" i="88" s="1"/>
  <c r="N15" i="89"/>
  <c r="K12" i="89"/>
  <c r="K12" i="77"/>
  <c r="K24" i="77" s="1"/>
  <c r="K12" i="88"/>
  <c r="K24" i="88" s="1"/>
  <c r="O12" i="77"/>
  <c r="O24" i="77" s="1"/>
  <c r="O12" i="89"/>
  <c r="O12" i="88"/>
  <c r="O24" i="88" s="1"/>
  <c r="Q12" i="89"/>
  <c r="Q12" i="77"/>
  <c r="Q24" i="77" s="1"/>
  <c r="Q12" i="88"/>
  <c r="Q24" i="88" s="1"/>
  <c r="S15" i="89"/>
  <c r="S15" i="88"/>
  <c r="S27" i="88" s="1"/>
  <c r="S15" i="77"/>
  <c r="S27" i="77" s="1"/>
  <c r="K15" i="89"/>
  <c r="K15" i="88"/>
  <c r="K27" i="88" s="1"/>
  <c r="K15" i="77"/>
  <c r="K27" i="77" s="1"/>
  <c r="S12" i="77"/>
  <c r="S24" i="77" s="1"/>
  <c r="S12" i="88"/>
  <c r="S24" i="88" s="1"/>
  <c r="S12" i="89"/>
  <c r="M15" i="77"/>
  <c r="M27" i="77" s="1"/>
  <c r="M15" i="88"/>
  <c r="M27" i="88" s="1"/>
  <c r="M15" i="89"/>
  <c r="P15" i="77"/>
  <c r="P27" i="77" s="1"/>
  <c r="P15" i="88"/>
  <c r="P27" i="88" s="1"/>
  <c r="P15" i="89"/>
  <c r="P12" i="89"/>
  <c r="P12" i="77"/>
  <c r="P24" i="77" s="1"/>
  <c r="P12" i="88"/>
  <c r="P24" i="88" s="1"/>
  <c r="R12" i="89"/>
  <c r="R12" i="77"/>
  <c r="R24" i="77" s="1"/>
  <c r="R12" i="88"/>
  <c r="R24" i="88" s="1"/>
  <c r="L15" i="88"/>
  <c r="L27" i="88" s="1"/>
  <c r="L15" i="77"/>
  <c r="L27" i="77" s="1"/>
  <c r="L15" i="89"/>
  <c r="O15" i="77"/>
  <c r="O27" i="77" s="1"/>
  <c r="O15" i="89"/>
  <c r="O15" i="88"/>
  <c r="O27" i="88" s="1"/>
  <c r="R15" i="89"/>
  <c r="R15" i="77"/>
  <c r="R27" i="77" s="1"/>
  <c r="R15" i="88"/>
  <c r="R27" i="88" s="1"/>
  <c r="L12" i="89"/>
  <c r="L12" i="88"/>
  <c r="L24" i="88" s="1"/>
  <c r="L12" i="77"/>
  <c r="L24" i="77" s="1"/>
  <c r="M12" i="88"/>
  <c r="M24" i="88" s="1"/>
  <c r="M12" i="77"/>
  <c r="M24" i="77" s="1"/>
  <c r="M12" i="89"/>
  <c r="Q15" i="89"/>
  <c r="Q15" i="77"/>
  <c r="Q27" i="77" s="1"/>
  <c r="Q15" i="88"/>
  <c r="Q27" i="88" s="1"/>
  <c r="H21" i="99" l="1"/>
  <c r="M21" i="99" l="1"/>
  <c r="S21" i="99"/>
  <c r="J21" i="99"/>
  <c r="K21" i="99"/>
  <c r="P21" i="99"/>
  <c r="N21" i="99"/>
  <c r="R21" i="99"/>
  <c r="I21" i="99"/>
  <c r="L21" i="99"/>
  <c r="Q21" i="99"/>
  <c r="AF7" i="78" l="1"/>
  <c r="AF24" i="78" s="1"/>
  <c r="AF7" i="83"/>
  <c r="T8" i="88"/>
  <c r="T20" i="88" s="1"/>
  <c r="AF7" i="82"/>
  <c r="AF24" i="82" s="1"/>
  <c r="T8" i="77"/>
  <c r="T20" i="77" s="1"/>
  <c r="T8" i="89"/>
  <c r="W8" i="77"/>
  <c r="W20" i="77" s="1"/>
  <c r="W8" i="88"/>
  <c r="W20" i="88" s="1"/>
  <c r="AI7" i="78"/>
  <c r="AI24" i="78" s="1"/>
  <c r="AI7" i="83"/>
  <c r="W8" i="89"/>
  <c r="AI7" i="82"/>
  <c r="AI24" i="82" s="1"/>
  <c r="U8" i="88"/>
  <c r="U20" i="88" s="1"/>
  <c r="AG7" i="78"/>
  <c r="AG24" i="78" s="1"/>
  <c r="AG7" i="82"/>
  <c r="AG24" i="82" s="1"/>
  <c r="AG7" i="83"/>
  <c r="U8" i="77"/>
  <c r="U20" i="77" s="1"/>
  <c r="U8" i="89"/>
  <c r="V8" i="89"/>
  <c r="AH7" i="83"/>
  <c r="V8" i="77"/>
  <c r="V20" i="77" s="1"/>
  <c r="AH7" i="82"/>
  <c r="AH24" i="82" s="1"/>
  <c r="V8" i="88"/>
  <c r="V20" i="88" s="1"/>
  <c r="AH7" i="78"/>
  <c r="AH24" i="78" s="1"/>
  <c r="AO19" i="82" l="1"/>
  <c r="AO36" i="82" s="1"/>
  <c r="AO19" i="83"/>
  <c r="AO19" i="78"/>
  <c r="AO36" i="78" s="1"/>
  <c r="AO10" i="82"/>
  <c r="AO27" i="82" s="1"/>
  <c r="AO10" i="78"/>
  <c r="AO27" i="78" s="1"/>
  <c r="AO10" i="83"/>
  <c r="AN10" i="83"/>
  <c r="AN10" i="82"/>
  <c r="AN27" i="82" s="1"/>
  <c r="AN10" i="78"/>
  <c r="AN27" i="78" s="1"/>
  <c r="AK16" i="82"/>
  <c r="AK33" i="82" s="1"/>
  <c r="AK16" i="83"/>
  <c r="AK16" i="78"/>
  <c r="AK33" i="78" s="1"/>
  <c r="AJ8" i="78"/>
  <c r="AJ25" i="78" s="1"/>
  <c r="AJ8" i="83"/>
  <c r="AJ8" i="82"/>
  <c r="AJ25" i="82" s="1"/>
  <c r="AO8" i="83"/>
  <c r="AO8" i="82"/>
  <c r="AO25" i="82" s="1"/>
  <c r="AO8" i="78"/>
  <c r="AO25" i="78" s="1"/>
  <c r="AN16" i="83"/>
  <c r="AN16" i="82"/>
  <c r="AN33" i="82" s="1"/>
  <c r="AN16" i="78"/>
  <c r="AN33" i="78" s="1"/>
  <c r="AN8" i="78"/>
  <c r="AN25" i="78" s="1"/>
  <c r="AN8" i="83"/>
  <c r="AN8" i="82"/>
  <c r="AN25" i="82" s="1"/>
  <c r="AK13" i="82"/>
  <c r="AK30" i="82" s="1"/>
  <c r="AK13" i="78"/>
  <c r="AK30" i="78" s="1"/>
  <c r="AK13" i="83"/>
  <c r="AJ10" i="78"/>
  <c r="AJ27" i="78" s="1"/>
  <c r="AJ10" i="83"/>
  <c r="AJ10" i="82"/>
  <c r="AJ27" i="82" s="1"/>
  <c r="AO16" i="82"/>
  <c r="AO33" i="82" s="1"/>
  <c r="AO16" i="78"/>
  <c r="AO33" i="78" s="1"/>
  <c r="AO16" i="83"/>
  <c r="AN13" i="78"/>
  <c r="AN30" i="78" s="1"/>
  <c r="AN13" i="83"/>
  <c r="AN13" i="82"/>
  <c r="AN30" i="82" s="1"/>
  <c r="AK19" i="82"/>
  <c r="AK36" i="82" s="1"/>
  <c r="AK19" i="78"/>
  <c r="AK36" i="78" s="1"/>
  <c r="AK19" i="83"/>
  <c r="AJ19" i="83"/>
  <c r="AJ19" i="82"/>
  <c r="AJ36" i="82" s="1"/>
  <c r="AJ19" i="78"/>
  <c r="AJ36" i="78" s="1"/>
  <c r="AJ16" i="82"/>
  <c r="AJ33" i="82" s="1"/>
  <c r="AJ16" i="83"/>
  <c r="AJ16" i="78"/>
  <c r="AJ33" i="78" s="1"/>
  <c r="AJ13" i="78"/>
  <c r="AJ30" i="78" s="1"/>
  <c r="AJ13" i="83"/>
  <c r="AJ13" i="82"/>
  <c r="AJ30" i="82" s="1"/>
  <c r="AO13" i="82"/>
  <c r="AO30" i="82" s="1"/>
  <c r="AO13" i="78"/>
  <c r="AO30" i="78" s="1"/>
  <c r="AO13" i="83"/>
  <c r="AN19" i="82"/>
  <c r="AN36" i="82" s="1"/>
  <c r="AN19" i="83"/>
  <c r="AN19" i="78"/>
  <c r="AN36" i="78" s="1"/>
  <c r="AK10" i="82"/>
  <c r="AK27" i="82" s="1"/>
  <c r="AK10" i="78"/>
  <c r="AK27" i="78" s="1"/>
  <c r="AK10" i="83"/>
  <c r="AK8" i="83"/>
  <c r="AK8" i="78"/>
  <c r="AK25" i="78" s="1"/>
  <c r="AK8" i="82"/>
  <c r="AK25" i="82" s="1"/>
  <c r="AF16" i="82"/>
  <c r="AF33" i="82" s="1"/>
  <c r="AF16" i="83"/>
  <c r="AF16" i="78"/>
  <c r="AF33" i="78" s="1"/>
  <c r="AF10" i="78"/>
  <c r="AF27" i="78" s="1"/>
  <c r="AF10" i="82"/>
  <c r="AF27" i="82" s="1"/>
  <c r="T11" i="77"/>
  <c r="T23" i="77" s="1"/>
  <c r="AF10" i="83"/>
  <c r="T11" i="89"/>
  <c r="T11" i="88"/>
  <c r="T23" i="88" s="1"/>
  <c r="AF19" i="83"/>
  <c r="AF19" i="78"/>
  <c r="AF36" i="78" s="1"/>
  <c r="AF19" i="82"/>
  <c r="AF36" i="82" s="1"/>
  <c r="AF13" i="83"/>
  <c r="T14" i="77"/>
  <c r="T26" i="77" s="1"/>
  <c r="AF13" i="82"/>
  <c r="AF30" i="82" s="1"/>
  <c r="T14" i="89"/>
  <c r="AF13" i="78"/>
  <c r="AF30" i="78" s="1"/>
  <c r="T14" i="88"/>
  <c r="T26" i="88" s="1"/>
  <c r="T9" i="88"/>
  <c r="T21" i="88" s="1"/>
  <c r="AF8" i="78"/>
  <c r="AF25" i="78" s="1"/>
  <c r="T9" i="89"/>
  <c r="AF8" i="83"/>
  <c r="T9" i="77"/>
  <c r="T21" i="77" s="1"/>
  <c r="AF8" i="82"/>
  <c r="AF25" i="82" s="1"/>
  <c r="AH19" i="83"/>
  <c r="AH19" i="82"/>
  <c r="AH36" i="82" s="1"/>
  <c r="AH19" i="78"/>
  <c r="AH36" i="78" s="1"/>
  <c r="U14" i="88"/>
  <c r="U26" i="88" s="1"/>
  <c r="AG13" i="82"/>
  <c r="AG30" i="82" s="1"/>
  <c r="AG13" i="83"/>
  <c r="U14" i="77"/>
  <c r="U26" i="77" s="1"/>
  <c r="AG13" i="78"/>
  <c r="AG30" i="78" s="1"/>
  <c r="U14" i="89"/>
  <c r="W11" i="77"/>
  <c r="W23" i="77" s="1"/>
  <c r="W11" i="89"/>
  <c r="AI10" i="78"/>
  <c r="AI27" i="78" s="1"/>
  <c r="AI10" i="82"/>
  <c r="AI27" i="82" s="1"/>
  <c r="W11" i="88"/>
  <c r="W23" i="88" s="1"/>
  <c r="AI10" i="83"/>
  <c r="V14" i="77"/>
  <c r="V26" i="77" s="1"/>
  <c r="V14" i="88"/>
  <c r="V26" i="88" s="1"/>
  <c r="AH13" i="82"/>
  <c r="AH30" i="82" s="1"/>
  <c r="V14" i="89"/>
  <c r="AH13" i="78"/>
  <c r="AH30" i="78" s="1"/>
  <c r="AH13" i="83"/>
  <c r="V9" i="89"/>
  <c r="V9" i="77"/>
  <c r="V21" i="77" s="1"/>
  <c r="V9" i="88"/>
  <c r="V21" i="88" s="1"/>
  <c r="AH8" i="78"/>
  <c r="AH25" i="78" s="1"/>
  <c r="AH8" i="82"/>
  <c r="AH25" i="82" s="1"/>
  <c r="AH8" i="83"/>
  <c r="AG19" i="78"/>
  <c r="AG36" i="78" s="1"/>
  <c r="AG19" i="82"/>
  <c r="AG36" i="82" s="1"/>
  <c r="AG19" i="83"/>
  <c r="AI19" i="78"/>
  <c r="AI36" i="78" s="1"/>
  <c r="AI19" i="82"/>
  <c r="AI36" i="82" s="1"/>
  <c r="AI19" i="83"/>
  <c r="AH10" i="78"/>
  <c r="AH27" i="78" s="1"/>
  <c r="V11" i="77"/>
  <c r="V23" i="77" s="1"/>
  <c r="V11" i="89"/>
  <c r="AH10" i="83"/>
  <c r="V11" i="88"/>
  <c r="V23" i="88" s="1"/>
  <c r="AH10" i="82"/>
  <c r="AH27" i="82" s="1"/>
  <c r="U9" i="89"/>
  <c r="U9" i="88"/>
  <c r="U21" i="88" s="1"/>
  <c r="AG8" i="83"/>
  <c r="AG8" i="82"/>
  <c r="AG25" i="82" s="1"/>
  <c r="AG8" i="78"/>
  <c r="AG25" i="78" s="1"/>
  <c r="U9" i="77"/>
  <c r="U21" i="77" s="1"/>
  <c r="U11" i="88"/>
  <c r="U23" i="88" s="1"/>
  <c r="AG10" i="82"/>
  <c r="AG27" i="82" s="1"/>
  <c r="U11" i="77"/>
  <c r="U23" i="77" s="1"/>
  <c r="U11" i="89"/>
  <c r="AG10" i="83"/>
  <c r="AG10" i="78"/>
  <c r="AG27" i="78" s="1"/>
  <c r="W9" i="77"/>
  <c r="W21" i="77" s="1"/>
  <c r="W9" i="89"/>
  <c r="AI8" i="78"/>
  <c r="AI25" i="78" s="1"/>
  <c r="AI8" i="83"/>
  <c r="AI8" i="82"/>
  <c r="AI25" i="82" s="1"/>
  <c r="W9" i="88"/>
  <c r="W21" i="88" s="1"/>
  <c r="AH16" i="83"/>
  <c r="AH16" i="82"/>
  <c r="AH33" i="82" s="1"/>
  <c r="AH16" i="78"/>
  <c r="AH33" i="78" s="1"/>
  <c r="AG16" i="83"/>
  <c r="AG16" i="78"/>
  <c r="AG33" i="78" s="1"/>
  <c r="AG16" i="82"/>
  <c r="AG33" i="82" s="1"/>
  <c r="W14" i="77"/>
  <c r="W26" i="77" s="1"/>
  <c r="W14" i="89"/>
  <c r="AI13" i="82"/>
  <c r="AI30" i="82" s="1"/>
  <c r="W14" i="88"/>
  <c r="W26" i="88" s="1"/>
  <c r="AI13" i="78"/>
  <c r="AI30" i="78" s="1"/>
  <c r="AI13" i="83"/>
  <c r="AI16" i="78"/>
  <c r="AI33" i="78" s="1"/>
  <c r="AI16" i="82"/>
  <c r="AI33" i="82" s="1"/>
  <c r="AI16" i="83"/>
  <c r="AJ11" i="78" l="1"/>
  <c r="AJ28" i="78" s="1"/>
  <c r="AJ11" i="83"/>
  <c r="AJ11" i="82"/>
  <c r="AJ28" i="82" s="1"/>
  <c r="AN14" i="78"/>
  <c r="AN31" i="78" s="1"/>
  <c r="AN14" i="83"/>
  <c r="AN14" i="82"/>
  <c r="AN31" i="82" s="1"/>
  <c r="AN17" i="78"/>
  <c r="AN34" i="78" s="1"/>
  <c r="AN17" i="82"/>
  <c r="AN34" i="82" s="1"/>
  <c r="AN17" i="83"/>
  <c r="AJ14" i="78"/>
  <c r="AJ31" i="78" s="1"/>
  <c r="AJ14" i="83"/>
  <c r="AJ14" i="82"/>
  <c r="AJ31" i="82" s="1"/>
  <c r="AK14" i="83"/>
  <c r="AK14" i="82"/>
  <c r="AK31" i="82" s="1"/>
  <c r="AK14" i="78"/>
  <c r="AK31" i="78" s="1"/>
  <c r="AO11" i="83"/>
  <c r="AO11" i="78"/>
  <c r="AO28" i="78" s="1"/>
  <c r="AO11" i="82"/>
  <c r="AO28" i="82" s="1"/>
  <c r="AO14" i="83"/>
  <c r="AO14" i="78"/>
  <c r="AO31" i="78" s="1"/>
  <c r="AO14" i="82"/>
  <c r="AO31" i="82" s="1"/>
  <c r="AK11" i="83"/>
  <c r="AK11" i="78"/>
  <c r="AK28" i="78" s="1"/>
  <c r="AK11" i="82"/>
  <c r="AK28" i="82" s="1"/>
  <c r="AO17" i="83"/>
  <c r="AO17" i="82"/>
  <c r="AO34" i="82" s="1"/>
  <c r="AO17" i="78"/>
  <c r="AO34" i="78" s="1"/>
  <c r="AN11" i="78"/>
  <c r="AN28" i="78" s="1"/>
  <c r="AN11" i="83"/>
  <c r="AN11" i="82"/>
  <c r="AN28" i="82" s="1"/>
  <c r="AJ17" i="83"/>
  <c r="AJ17" i="82"/>
  <c r="AJ34" i="82" s="1"/>
  <c r="AJ17" i="78"/>
  <c r="AJ34" i="78" s="1"/>
  <c r="AK17" i="83"/>
  <c r="AK17" i="82"/>
  <c r="AK34" i="82" s="1"/>
  <c r="AK17" i="78"/>
  <c r="AK34" i="78" s="1"/>
  <c r="AF17" i="78"/>
  <c r="AF34" i="78" s="1"/>
  <c r="AF17" i="83"/>
  <c r="AF17" i="82"/>
  <c r="AF34" i="82" s="1"/>
  <c r="AF11" i="78"/>
  <c r="AF28" i="78" s="1"/>
  <c r="T12" i="77"/>
  <c r="T24" i="77" s="1"/>
  <c r="AF11" i="83"/>
  <c r="T12" i="89"/>
  <c r="AF11" i="82"/>
  <c r="AF28" i="82" s="1"/>
  <c r="T12" i="88"/>
  <c r="T24" i="88" s="1"/>
  <c r="AF14" i="83"/>
  <c r="T15" i="89"/>
  <c r="T15" i="88"/>
  <c r="T27" i="88" s="1"/>
  <c r="AF14" i="82"/>
  <c r="AF31" i="82" s="1"/>
  <c r="T15" i="77"/>
  <c r="T27" i="77" s="1"/>
  <c r="AF14" i="78"/>
  <c r="AF31" i="78" s="1"/>
  <c r="AH11" i="83"/>
  <c r="AH11" i="78"/>
  <c r="AH28" i="78" s="1"/>
  <c r="V12" i="89"/>
  <c r="V12" i="88"/>
  <c r="V24" i="88" s="1"/>
  <c r="AH11" i="82"/>
  <c r="AH28" i="82" s="1"/>
  <c r="V12" i="77"/>
  <c r="V24" i="77" s="1"/>
  <c r="W15" i="77"/>
  <c r="W27" i="77" s="1"/>
  <c r="AI14" i="83"/>
  <c r="AI14" i="82"/>
  <c r="AI31" i="82" s="1"/>
  <c r="W15" i="88"/>
  <c r="W27" i="88" s="1"/>
  <c r="AI14" i="78"/>
  <c r="AI31" i="78" s="1"/>
  <c r="W15" i="89"/>
  <c r="AG17" i="83"/>
  <c r="AG17" i="82"/>
  <c r="AG34" i="82" s="1"/>
  <c r="AG17" i="78"/>
  <c r="AG34" i="78" s="1"/>
  <c r="AH17" i="83"/>
  <c r="AH17" i="78"/>
  <c r="AH34" i="78" s="1"/>
  <c r="AH17" i="82"/>
  <c r="AH34" i="82" s="1"/>
  <c r="V15" i="77"/>
  <c r="V27" i="77" s="1"/>
  <c r="AH14" i="78"/>
  <c r="AH31" i="78" s="1"/>
  <c r="AH14" i="82"/>
  <c r="AH31" i="82" s="1"/>
  <c r="V15" i="89"/>
  <c r="V15" i="88"/>
  <c r="V27" i="88" s="1"/>
  <c r="AH14" i="83"/>
  <c r="AI17" i="82"/>
  <c r="AI34" i="82" s="1"/>
  <c r="AI17" i="83"/>
  <c r="AI17" i="78"/>
  <c r="AI34" i="78" s="1"/>
  <c r="U12" i="77"/>
  <c r="U24" i="77" s="1"/>
  <c r="AG11" i="82"/>
  <c r="AG28" i="82" s="1"/>
  <c r="U12" i="88"/>
  <c r="U24" i="88" s="1"/>
  <c r="AG11" i="83"/>
  <c r="AG11" i="78"/>
  <c r="AG28" i="78" s="1"/>
  <c r="U12" i="89"/>
  <c r="W12" i="77"/>
  <c r="W24" i="77" s="1"/>
  <c r="AI11" i="83"/>
  <c r="W12" i="89"/>
  <c r="W12" i="88"/>
  <c r="W24" i="88" s="1"/>
  <c r="AI11" i="82"/>
  <c r="AI28" i="82" s="1"/>
  <c r="AI11" i="78"/>
  <c r="AI28" i="78" s="1"/>
  <c r="U15" i="77"/>
  <c r="U27" i="77" s="1"/>
  <c r="AG14" i="83"/>
  <c r="AG14" i="78"/>
  <c r="AG31" i="78" s="1"/>
  <c r="AG14" i="82"/>
  <c r="AG31" i="82" s="1"/>
  <c r="U15" i="89"/>
  <c r="U15" i="88"/>
  <c r="U27" i="88" s="1"/>
  <c r="R8" i="118" l="1"/>
  <c r="R25" i="118" s="1"/>
  <c r="R8" i="121"/>
  <c r="R25" i="121" s="1"/>
  <c r="R8" i="119"/>
  <c r="R25" i="119" s="1"/>
  <c r="R10" i="118"/>
  <c r="R27" i="118" s="1"/>
  <c r="R10" i="121"/>
  <c r="R27" i="121" s="1"/>
  <c r="R10" i="119"/>
  <c r="R27" i="119" s="1"/>
  <c r="R11" i="121" l="1"/>
  <c r="R28" i="121" s="1"/>
  <c r="R11" i="119"/>
  <c r="R28" i="119" s="1"/>
  <c r="R11" i="118"/>
  <c r="R28" i="118" s="1"/>
  <c r="R13" i="121" l="1"/>
  <c r="R30" i="121" s="1"/>
  <c r="R13" i="119"/>
  <c r="R30" i="119" s="1"/>
  <c r="R13" i="118"/>
  <c r="R30" i="118" s="1"/>
  <c r="R16" i="118" l="1"/>
  <c r="R33" i="118" s="1"/>
  <c r="R16" i="121"/>
  <c r="R33" i="121" s="1"/>
  <c r="R16" i="119"/>
  <c r="R33" i="119" s="1"/>
  <c r="R14" i="121"/>
  <c r="R31" i="121" s="1"/>
  <c r="R14" i="119"/>
  <c r="R31" i="119" s="1"/>
  <c r="R14" i="118"/>
  <c r="R31" i="118" s="1"/>
  <c r="R17" i="121" l="1"/>
  <c r="R34" i="121" s="1"/>
  <c r="R17" i="119"/>
  <c r="R34" i="119" s="1"/>
  <c r="R17" i="118"/>
  <c r="R34" i="118" s="1"/>
  <c r="R19" i="121" l="1"/>
  <c r="R36" i="121" s="1"/>
  <c r="R19" i="119"/>
  <c r="R36" i="119" s="1"/>
  <c r="R19" i="118"/>
  <c r="R36" i="118" s="1"/>
  <c r="U7" i="118" l="1"/>
  <c r="U24" i="118" s="1"/>
  <c r="E10" i="99" l="1"/>
  <c r="E24" i="99" s="1"/>
  <c r="C10" i="99"/>
  <c r="C24" i="99" s="1"/>
  <c r="C8" i="99"/>
  <c r="C22" i="99" s="1"/>
  <c r="E8" i="99"/>
  <c r="E22" i="99" s="1"/>
  <c r="U10" i="118"/>
  <c r="U27" i="118" s="1"/>
  <c r="U8" i="118"/>
  <c r="U25" i="118" s="1"/>
  <c r="E11" i="99" l="1"/>
  <c r="E25" i="99" s="1"/>
  <c r="C11" i="99"/>
  <c r="C25" i="99" s="1"/>
  <c r="AR7" i="118"/>
  <c r="AR24" i="118" s="1"/>
  <c r="AM7" i="118"/>
  <c r="AM24" i="118" s="1"/>
  <c r="AP7" i="118"/>
  <c r="AP24" i="118" s="1"/>
  <c r="U11" i="118"/>
  <c r="U28" i="118" s="1"/>
  <c r="AO7" i="118"/>
  <c r="AO24" i="118" s="1"/>
  <c r="AN7" i="118"/>
  <c r="AN24" i="118" s="1"/>
  <c r="AQ7" i="118"/>
  <c r="AQ24" i="118" s="1"/>
  <c r="W7" i="118"/>
  <c r="W24" i="118" s="1"/>
  <c r="Z7" i="118"/>
  <c r="Z24" i="118" s="1"/>
  <c r="AC7" i="118"/>
  <c r="AC24" i="118" s="1"/>
  <c r="AD7" i="118"/>
  <c r="AD24" i="118" s="1"/>
  <c r="X7" i="118"/>
  <c r="X24" i="118" s="1"/>
  <c r="AA7" i="118"/>
  <c r="AA24" i="118" s="1"/>
  <c r="Y7" i="118"/>
  <c r="Y24" i="118" s="1"/>
  <c r="V7" i="118"/>
  <c r="V24" i="118" s="1"/>
  <c r="AB7" i="118"/>
  <c r="AB24" i="118" s="1"/>
  <c r="AJ7" i="118"/>
  <c r="AJ24" i="118" s="1"/>
  <c r="AL7" i="118"/>
  <c r="AL24" i="118" s="1"/>
  <c r="AF7" i="118"/>
  <c r="AF24" i="118" s="1"/>
  <c r="AK7" i="118"/>
  <c r="AK24" i="118" s="1"/>
  <c r="AI7" i="118"/>
  <c r="AI24" i="118" s="1"/>
  <c r="AG7" i="118"/>
  <c r="AG24" i="118" s="1"/>
  <c r="AH7" i="118"/>
  <c r="AH24" i="118" s="1"/>
  <c r="Q8" i="99" l="1"/>
  <c r="Q22" i="99" s="1"/>
  <c r="H10" i="99"/>
  <c r="H24" i="99" s="1"/>
  <c r="I10" i="99"/>
  <c r="I24" i="99" s="1"/>
  <c r="C13" i="99"/>
  <c r="C27" i="99" s="1"/>
  <c r="Q10" i="99"/>
  <c r="Q24" i="99" s="1"/>
  <c r="E13" i="99"/>
  <c r="E27" i="99" s="1"/>
  <c r="H8" i="99"/>
  <c r="H22" i="99" s="1"/>
  <c r="M10" i="99"/>
  <c r="M24" i="99" s="1"/>
  <c r="G8" i="99"/>
  <c r="G22" i="99" s="1"/>
  <c r="L10" i="99"/>
  <c r="L24" i="99" s="1"/>
  <c r="S8" i="99"/>
  <c r="S22" i="99" s="1"/>
  <c r="S10" i="99"/>
  <c r="S24" i="99" s="1"/>
  <c r="F8" i="99"/>
  <c r="F22" i="99" s="1"/>
  <c r="K8" i="99"/>
  <c r="K22" i="99" s="1"/>
  <c r="N10" i="99"/>
  <c r="N24" i="99" s="1"/>
  <c r="J10" i="99"/>
  <c r="J24" i="99" s="1"/>
  <c r="I8" i="99"/>
  <c r="I22" i="99" s="1"/>
  <c r="P8" i="99"/>
  <c r="P22" i="99" s="1"/>
  <c r="N8" i="99"/>
  <c r="N22" i="99" s="1"/>
  <c r="J8" i="99"/>
  <c r="J22" i="99" s="1"/>
  <c r="L8" i="99"/>
  <c r="L22" i="99" s="1"/>
  <c r="G10" i="99"/>
  <c r="G24" i="99" s="1"/>
  <c r="O8" i="99"/>
  <c r="O22" i="99" s="1"/>
  <c r="M8" i="99"/>
  <c r="M22" i="99" s="1"/>
  <c r="F10" i="99"/>
  <c r="F24" i="99" s="1"/>
  <c r="R8" i="99"/>
  <c r="R22" i="99" s="1"/>
  <c r="R10" i="99"/>
  <c r="R24" i="99" s="1"/>
  <c r="P10" i="99"/>
  <c r="P24" i="99" s="1"/>
  <c r="K10" i="99"/>
  <c r="K24" i="99" s="1"/>
  <c r="AE7" i="118"/>
  <c r="AE24" i="118" s="1"/>
  <c r="AO10" i="118"/>
  <c r="AO27" i="118" s="1"/>
  <c r="AM8" i="118"/>
  <c r="AM25" i="118" s="1"/>
  <c r="AP10" i="118"/>
  <c r="AP27" i="118" s="1"/>
  <c r="AN10" i="118"/>
  <c r="AN27" i="118" s="1"/>
  <c r="U13" i="118"/>
  <c r="U30" i="118" s="1"/>
  <c r="AO8" i="118"/>
  <c r="AO25" i="118" s="1"/>
  <c r="AR8" i="118"/>
  <c r="AR25" i="118" s="1"/>
  <c r="AP8" i="118"/>
  <c r="AP25" i="118" s="1"/>
  <c r="AM10" i="118"/>
  <c r="AM27" i="118" s="1"/>
  <c r="AN8" i="118"/>
  <c r="AN25" i="118" s="1"/>
  <c r="AQ8" i="118"/>
  <c r="AQ25" i="118" s="1"/>
  <c r="AQ10" i="118"/>
  <c r="AQ27" i="118" s="1"/>
  <c r="AR10" i="118"/>
  <c r="AR27" i="118" s="1"/>
  <c r="AD10" i="118"/>
  <c r="AD27" i="118" s="1"/>
  <c r="V10" i="118"/>
  <c r="V27" i="118" s="1"/>
  <c r="AA10" i="118"/>
  <c r="AA27" i="118" s="1"/>
  <c r="Y8" i="118"/>
  <c r="Y25" i="118" s="1"/>
  <c r="X10" i="118"/>
  <c r="X27" i="118" s="1"/>
  <c r="AD8" i="118"/>
  <c r="AD25" i="118" s="1"/>
  <c r="AC10" i="118"/>
  <c r="AC27" i="118" s="1"/>
  <c r="AB8" i="118"/>
  <c r="AB25" i="118" s="1"/>
  <c r="Z10" i="118"/>
  <c r="Z27" i="118" s="1"/>
  <c r="Y10" i="118"/>
  <c r="Y27" i="118" s="1"/>
  <c r="AB10" i="118"/>
  <c r="AB27" i="118" s="1"/>
  <c r="AC8" i="118"/>
  <c r="AC25" i="118" s="1"/>
  <c r="W10" i="118"/>
  <c r="W27" i="118" s="1"/>
  <c r="V8" i="118"/>
  <c r="V25" i="118" s="1"/>
  <c r="AA8" i="118"/>
  <c r="AA25" i="118" s="1"/>
  <c r="X8" i="118"/>
  <c r="X25" i="118" s="1"/>
  <c r="Z8" i="118"/>
  <c r="Z25" i="118" s="1"/>
  <c r="W8" i="118"/>
  <c r="W25" i="118" s="1"/>
  <c r="AG8" i="118"/>
  <c r="AG25" i="118" s="1"/>
  <c r="AL8" i="118"/>
  <c r="AL25" i="118" s="1"/>
  <c r="AF8" i="118"/>
  <c r="AF25" i="118" s="1"/>
  <c r="AH8" i="118"/>
  <c r="AH25" i="118" s="1"/>
  <c r="AE8" i="118"/>
  <c r="AE25" i="118" s="1"/>
  <c r="AI8" i="118"/>
  <c r="AI25" i="118" s="1"/>
  <c r="AF10" i="118"/>
  <c r="AF27" i="118" s="1"/>
  <c r="AI10" i="118"/>
  <c r="AI27" i="118" s="1"/>
  <c r="AL10" i="118"/>
  <c r="AL27" i="118" s="1"/>
  <c r="AJ8" i="118"/>
  <c r="AJ25" i="118" s="1"/>
  <c r="AK10" i="118"/>
  <c r="AK27" i="118" s="1"/>
  <c r="AH10" i="118"/>
  <c r="AH27" i="118" s="1"/>
  <c r="AK8" i="118"/>
  <c r="AK25" i="118" s="1"/>
  <c r="AG10" i="118"/>
  <c r="AG27" i="118" s="1"/>
  <c r="AJ10" i="118"/>
  <c r="AJ27" i="118" s="1"/>
  <c r="AE10" i="118" l="1"/>
  <c r="AE27" i="118" s="1"/>
  <c r="C14" i="99"/>
  <c r="C28" i="99" s="1"/>
  <c r="J11" i="99"/>
  <c r="J25" i="99" s="1"/>
  <c r="G11" i="99"/>
  <c r="G25" i="99" s="1"/>
  <c r="R11" i="99"/>
  <c r="R25" i="99" s="1"/>
  <c r="S11" i="99"/>
  <c r="S25" i="99" s="1"/>
  <c r="K11" i="99"/>
  <c r="K25" i="99" s="1"/>
  <c r="N11" i="99"/>
  <c r="N25" i="99" s="1"/>
  <c r="H11" i="99"/>
  <c r="H25" i="99" s="1"/>
  <c r="M11" i="99"/>
  <c r="M25" i="99" s="1"/>
  <c r="O10" i="99"/>
  <c r="O24" i="99" s="1"/>
  <c r="O11" i="99"/>
  <c r="O25" i="99" s="1"/>
  <c r="Q11" i="99"/>
  <c r="Q25" i="99" s="1"/>
  <c r="P11" i="99"/>
  <c r="P25" i="99" s="1"/>
  <c r="L11" i="99"/>
  <c r="L25" i="99" s="1"/>
  <c r="I11" i="99"/>
  <c r="I25" i="99" s="1"/>
  <c r="F11" i="99"/>
  <c r="F25" i="99" s="1"/>
  <c r="E14" i="99"/>
  <c r="E28" i="99" s="1"/>
  <c r="AN11" i="118"/>
  <c r="AN28" i="118" s="1"/>
  <c r="U16" i="118"/>
  <c r="U33" i="118" s="1"/>
  <c r="U14" i="118"/>
  <c r="U31" i="118" s="1"/>
  <c r="AP11" i="118"/>
  <c r="AP28" i="118" s="1"/>
  <c r="AM11" i="118"/>
  <c r="AM28" i="118" s="1"/>
  <c r="AO11" i="118"/>
  <c r="AO28" i="118" s="1"/>
  <c r="AR11" i="118"/>
  <c r="AR28" i="118" s="1"/>
  <c r="AQ11" i="118"/>
  <c r="AQ28" i="118" s="1"/>
  <c r="Z11" i="118"/>
  <c r="Z28" i="118" s="1"/>
  <c r="V11" i="118"/>
  <c r="V28" i="118" s="1"/>
  <c r="Y11" i="118"/>
  <c r="Y28" i="118" s="1"/>
  <c r="AD11" i="118"/>
  <c r="AD28" i="118" s="1"/>
  <c r="W11" i="118"/>
  <c r="W28" i="118" s="1"/>
  <c r="AC11" i="118"/>
  <c r="AC28" i="118" s="1"/>
  <c r="X11" i="118"/>
  <c r="X28" i="118" s="1"/>
  <c r="AA11" i="118"/>
  <c r="AA28" i="118" s="1"/>
  <c r="AB11" i="118"/>
  <c r="AB28" i="118" s="1"/>
  <c r="AF11" i="118"/>
  <c r="AF28" i="118" s="1"/>
  <c r="AH11" i="118"/>
  <c r="AH28" i="118" s="1"/>
  <c r="AE11" i="118"/>
  <c r="AE28" i="118" s="1"/>
  <c r="AG11" i="118"/>
  <c r="AG28" i="118" s="1"/>
  <c r="AK11" i="118"/>
  <c r="AK28" i="118" s="1"/>
  <c r="AL11" i="118"/>
  <c r="AL28" i="118" s="1"/>
  <c r="AJ11" i="118"/>
  <c r="AJ28" i="118" s="1"/>
  <c r="AI11" i="118"/>
  <c r="AI28" i="118" s="1"/>
  <c r="P13" i="99" l="1"/>
  <c r="P27" i="99" s="1"/>
  <c r="K13" i="99"/>
  <c r="K27" i="99" s="1"/>
  <c r="G13" i="99"/>
  <c r="G27" i="99" s="1"/>
  <c r="I13" i="99"/>
  <c r="I27" i="99" s="1"/>
  <c r="F13" i="99"/>
  <c r="F27" i="99" s="1"/>
  <c r="J13" i="99"/>
  <c r="J27" i="99" s="1"/>
  <c r="O13" i="99"/>
  <c r="O27" i="99" s="1"/>
  <c r="M13" i="99"/>
  <c r="M27" i="99" s="1"/>
  <c r="R13" i="99"/>
  <c r="R27" i="99" s="1"/>
  <c r="H13" i="99"/>
  <c r="H27" i="99" s="1"/>
  <c r="N13" i="99"/>
  <c r="N27" i="99" s="1"/>
  <c r="S13" i="99"/>
  <c r="S27" i="99" s="1"/>
  <c r="Q13" i="99"/>
  <c r="Q27" i="99" s="1"/>
  <c r="L13" i="99"/>
  <c r="L27" i="99" s="1"/>
  <c r="AM13" i="118"/>
  <c r="AM30" i="118" s="1"/>
  <c r="AN13" i="118"/>
  <c r="AN30" i="118" s="1"/>
  <c r="AO13" i="118"/>
  <c r="AO30" i="118" s="1"/>
  <c r="AQ13" i="118"/>
  <c r="AQ30" i="118" s="1"/>
  <c r="AR13" i="118"/>
  <c r="AR30" i="118" s="1"/>
  <c r="AP13" i="118"/>
  <c r="AP30" i="118" s="1"/>
  <c r="U17" i="118"/>
  <c r="U34" i="118" s="1"/>
  <c r="Y13" i="118"/>
  <c r="Y30" i="118" s="1"/>
  <c r="Z13" i="118"/>
  <c r="Z30" i="118" s="1"/>
  <c r="AB13" i="118"/>
  <c r="AB30" i="118" s="1"/>
  <c r="X13" i="118"/>
  <c r="X30" i="118" s="1"/>
  <c r="W13" i="118"/>
  <c r="W30" i="118" s="1"/>
  <c r="AA13" i="118"/>
  <c r="AA30" i="118" s="1"/>
  <c r="AC13" i="118"/>
  <c r="AC30" i="118" s="1"/>
  <c r="AD13" i="118"/>
  <c r="AD30" i="118" s="1"/>
  <c r="V13" i="118"/>
  <c r="V30" i="118" s="1"/>
  <c r="AJ13" i="118"/>
  <c r="AJ30" i="118" s="1"/>
  <c r="AK13" i="118"/>
  <c r="AK30" i="118" s="1"/>
  <c r="AF13" i="118"/>
  <c r="AF30" i="118" s="1"/>
  <c r="AG13" i="118"/>
  <c r="AG30" i="118" s="1"/>
  <c r="AH13" i="118"/>
  <c r="AH30" i="118" s="1"/>
  <c r="AE13" i="118"/>
  <c r="AE30" i="118" s="1"/>
  <c r="AI13" i="118"/>
  <c r="AI30" i="118" s="1"/>
  <c r="AL13" i="118"/>
  <c r="AL30" i="118" s="1"/>
  <c r="G14" i="99" l="1"/>
  <c r="G28" i="99" s="1"/>
  <c r="J14" i="99"/>
  <c r="J28" i="99" s="1"/>
  <c r="N14" i="99"/>
  <c r="N28" i="99" s="1"/>
  <c r="F14" i="99"/>
  <c r="F28" i="99" s="1"/>
  <c r="M14" i="99"/>
  <c r="M28" i="99" s="1"/>
  <c r="L14" i="99"/>
  <c r="L28" i="99" s="1"/>
  <c r="Q14" i="99"/>
  <c r="Q28" i="99" s="1"/>
  <c r="R14" i="99"/>
  <c r="R28" i="99" s="1"/>
  <c r="K14" i="99"/>
  <c r="K28" i="99" s="1"/>
  <c r="H14" i="99"/>
  <c r="H28" i="99" s="1"/>
  <c r="S14" i="99"/>
  <c r="S28" i="99" s="1"/>
  <c r="I14" i="99"/>
  <c r="I28" i="99" s="1"/>
  <c r="O14" i="99"/>
  <c r="O28" i="99" s="1"/>
  <c r="P14" i="99"/>
  <c r="P28" i="99" s="1"/>
  <c r="S7" i="118"/>
  <c r="S24" i="118" s="1"/>
  <c r="S7" i="121"/>
  <c r="S24" i="121" s="1"/>
  <c r="S7" i="119"/>
  <c r="S24" i="119" s="1"/>
  <c r="U19" i="118"/>
  <c r="U36" i="118" s="1"/>
  <c r="AP16" i="118"/>
  <c r="AP33" i="118" s="1"/>
  <c r="AN14" i="118"/>
  <c r="AN31" i="118" s="1"/>
  <c r="AR14" i="118"/>
  <c r="AR31" i="118" s="1"/>
  <c r="AR16" i="118"/>
  <c r="AR33" i="118" s="1"/>
  <c r="AQ16" i="118"/>
  <c r="AQ33" i="118" s="1"/>
  <c r="AM14" i="118"/>
  <c r="AM31" i="118" s="1"/>
  <c r="AP14" i="118"/>
  <c r="AP31" i="118" s="1"/>
  <c r="AQ14" i="118"/>
  <c r="AQ31" i="118" s="1"/>
  <c r="AM16" i="118"/>
  <c r="AM33" i="118" s="1"/>
  <c r="AO14" i="118"/>
  <c r="AO31" i="118" s="1"/>
  <c r="AN16" i="118"/>
  <c r="AN33" i="118" s="1"/>
  <c r="AO16" i="118"/>
  <c r="AO33" i="118" s="1"/>
  <c r="T7" i="118"/>
  <c r="T24" i="118" s="1"/>
  <c r="T7" i="121"/>
  <c r="T24" i="121" s="1"/>
  <c r="T7" i="119"/>
  <c r="T24" i="119" s="1"/>
  <c r="AB16" i="118"/>
  <c r="AB33" i="118" s="1"/>
  <c r="AB14" i="118"/>
  <c r="AB31" i="118" s="1"/>
  <c r="V14" i="118"/>
  <c r="V31" i="118" s="1"/>
  <c r="AD16" i="118"/>
  <c r="AD33" i="118" s="1"/>
  <c r="Z14" i="118"/>
  <c r="Z31" i="118" s="1"/>
  <c r="Y16" i="118"/>
  <c r="Y33" i="118" s="1"/>
  <c r="V16" i="118"/>
  <c r="V33" i="118" s="1"/>
  <c r="X14" i="118"/>
  <c r="X31" i="118" s="1"/>
  <c r="AA16" i="118"/>
  <c r="AA33" i="118" s="1"/>
  <c r="Z16" i="118"/>
  <c r="Z33" i="118" s="1"/>
  <c r="AA14" i="118"/>
  <c r="AA31" i="118" s="1"/>
  <c r="W14" i="118"/>
  <c r="W31" i="118" s="1"/>
  <c r="Y14" i="118"/>
  <c r="Y31" i="118" s="1"/>
  <c r="AC14" i="118"/>
  <c r="AC31" i="118" s="1"/>
  <c r="AC16" i="118"/>
  <c r="AC33" i="118" s="1"/>
  <c r="W16" i="118"/>
  <c r="W33" i="118" s="1"/>
  <c r="AD14" i="118"/>
  <c r="AD31" i="118" s="1"/>
  <c r="X16" i="118"/>
  <c r="X33" i="118" s="1"/>
  <c r="AG16" i="118"/>
  <c r="AG33" i="118" s="1"/>
  <c r="AI14" i="118"/>
  <c r="AI31" i="118" s="1"/>
  <c r="AE16" i="118"/>
  <c r="AE33" i="118" s="1"/>
  <c r="AH14" i="118"/>
  <c r="AH31" i="118" s="1"/>
  <c r="AG14" i="118"/>
  <c r="AG31" i="118" s="1"/>
  <c r="AK14" i="118"/>
  <c r="AK31" i="118" s="1"/>
  <c r="AJ14" i="118"/>
  <c r="AJ31" i="118" s="1"/>
  <c r="AJ16" i="118"/>
  <c r="AJ33" i="118" s="1"/>
  <c r="AL14" i="118"/>
  <c r="AL31" i="118" s="1"/>
  <c r="AE14" i="118"/>
  <c r="AE31" i="118" s="1"/>
  <c r="AF16" i="118"/>
  <c r="AF33" i="118" s="1"/>
  <c r="AK16" i="118"/>
  <c r="AK33" i="118" s="1"/>
  <c r="AH16" i="118"/>
  <c r="AH33" i="118" s="1"/>
  <c r="AI16" i="118"/>
  <c r="AI33" i="118" s="1"/>
  <c r="AF14" i="118"/>
  <c r="AF31" i="118" s="1"/>
  <c r="AL16" i="118"/>
  <c r="AL33" i="118" s="1"/>
  <c r="AM17" i="118" l="1"/>
  <c r="AM34" i="118" s="1"/>
  <c r="AO17" i="118"/>
  <c r="AO34" i="118" s="1"/>
  <c r="AR17" i="118"/>
  <c r="AR34" i="118" s="1"/>
  <c r="AQ17" i="118"/>
  <c r="AQ34" i="118" s="1"/>
  <c r="AP17" i="118"/>
  <c r="AP34" i="118" s="1"/>
  <c r="T10" i="118"/>
  <c r="T27" i="118" s="1"/>
  <c r="T10" i="121"/>
  <c r="T27" i="121" s="1"/>
  <c r="T10" i="119"/>
  <c r="T27" i="119" s="1"/>
  <c r="AN17" i="118"/>
  <c r="AN34" i="118" s="1"/>
  <c r="S8" i="121"/>
  <c r="S25" i="121" s="1"/>
  <c r="S8" i="119"/>
  <c r="S25" i="119" s="1"/>
  <c r="S8" i="118"/>
  <c r="S25" i="118" s="1"/>
  <c r="T8" i="118"/>
  <c r="T25" i="118" s="1"/>
  <c r="T8" i="121"/>
  <c r="T25" i="121" s="1"/>
  <c r="T8" i="119"/>
  <c r="T25" i="119" s="1"/>
  <c r="S10" i="119"/>
  <c r="S27" i="119" s="1"/>
  <c r="S10" i="118"/>
  <c r="S27" i="118" s="1"/>
  <c r="S10" i="121"/>
  <c r="S27" i="121" s="1"/>
  <c r="X17" i="118"/>
  <c r="X34" i="118" s="1"/>
  <c r="Y17" i="118"/>
  <c r="Y34" i="118" s="1"/>
  <c r="AC17" i="118"/>
  <c r="AC34" i="118" s="1"/>
  <c r="AA17" i="118"/>
  <c r="AA34" i="118" s="1"/>
  <c r="AB17" i="118"/>
  <c r="AB34" i="118" s="1"/>
  <c r="V17" i="118"/>
  <c r="V34" i="118" s="1"/>
  <c r="W17" i="118"/>
  <c r="W34" i="118" s="1"/>
  <c r="AD17" i="118"/>
  <c r="AD34" i="118" s="1"/>
  <c r="Z17" i="118"/>
  <c r="Z34" i="118" s="1"/>
  <c r="AF17" i="118"/>
  <c r="AF34" i="118" s="1"/>
  <c r="AG17" i="118"/>
  <c r="AG34" i="118" s="1"/>
  <c r="AH17" i="118"/>
  <c r="AH34" i="118" s="1"/>
  <c r="AE17" i="118"/>
  <c r="AE34" i="118" s="1"/>
  <c r="AI17" i="118"/>
  <c r="AI34" i="118" s="1"/>
  <c r="AL17" i="118"/>
  <c r="AL34" i="118" s="1"/>
  <c r="AK17" i="118"/>
  <c r="AK34" i="118" s="1"/>
  <c r="AJ17" i="118"/>
  <c r="AJ34" i="118" s="1"/>
  <c r="B6" i="86" l="1"/>
  <c r="B23" i="86" s="1"/>
  <c r="B6" i="87"/>
  <c r="B8" i="87"/>
  <c r="B8" i="86"/>
  <c r="B25" i="86" s="1"/>
  <c r="AN19" i="118"/>
  <c r="AN36" i="118" s="1"/>
  <c r="AR19" i="118"/>
  <c r="AR36" i="118" s="1"/>
  <c r="AQ19" i="118"/>
  <c r="AQ36" i="118" s="1"/>
  <c r="T11" i="121"/>
  <c r="T28" i="121" s="1"/>
  <c r="T11" i="119"/>
  <c r="T28" i="119" s="1"/>
  <c r="T11" i="118"/>
  <c r="T28" i="118" s="1"/>
  <c r="AO19" i="118"/>
  <c r="AO36" i="118" s="1"/>
  <c r="S11" i="121"/>
  <c r="S28" i="121" s="1"/>
  <c r="S11" i="119"/>
  <c r="S28" i="119" s="1"/>
  <c r="S11" i="118"/>
  <c r="S28" i="118" s="1"/>
  <c r="AP19" i="118"/>
  <c r="AP36" i="118" s="1"/>
  <c r="AM19" i="118"/>
  <c r="AM36" i="118" s="1"/>
  <c r="AD19" i="118"/>
  <c r="AD36" i="118" s="1"/>
  <c r="V19" i="118"/>
  <c r="V36" i="118" s="1"/>
  <c r="AC19" i="118"/>
  <c r="AC36" i="118" s="1"/>
  <c r="AB19" i="118"/>
  <c r="AB36" i="118" s="1"/>
  <c r="W19" i="118"/>
  <c r="W36" i="118" s="1"/>
  <c r="Z19" i="118"/>
  <c r="Z36" i="118" s="1"/>
  <c r="AA19" i="118"/>
  <c r="AA36" i="118" s="1"/>
  <c r="Y19" i="118"/>
  <c r="Y36" i="118" s="1"/>
  <c r="X19" i="118"/>
  <c r="X36" i="118" s="1"/>
  <c r="AH19" i="118"/>
  <c r="AH36" i="118" s="1"/>
  <c r="AJ19" i="118"/>
  <c r="AJ36" i="118" s="1"/>
  <c r="AI19" i="118"/>
  <c r="AI36" i="118" s="1"/>
  <c r="AF19" i="118"/>
  <c r="AF36" i="118" s="1"/>
  <c r="AE19" i="118"/>
  <c r="AE36" i="118" s="1"/>
  <c r="AG19" i="118"/>
  <c r="AG36" i="118" s="1"/>
  <c r="AL19" i="118"/>
  <c r="AL36" i="118" s="1"/>
  <c r="AK19" i="118"/>
  <c r="AK36" i="118" s="1"/>
  <c r="B9" i="86" l="1"/>
  <c r="B26" i="86" s="1"/>
  <c r="B9" i="87"/>
  <c r="T13" i="121"/>
  <c r="T30" i="121" s="1"/>
  <c r="T13" i="119"/>
  <c r="T30" i="119" s="1"/>
  <c r="T13" i="118"/>
  <c r="T30" i="118" s="1"/>
  <c r="S13" i="118"/>
  <c r="S30" i="118" s="1"/>
  <c r="S13" i="121"/>
  <c r="S30" i="121" s="1"/>
  <c r="S13" i="119"/>
  <c r="S30" i="119" s="1"/>
  <c r="B11" i="87" l="1"/>
  <c r="B11" i="86"/>
  <c r="B28" i="86" s="1"/>
  <c r="S14" i="121"/>
  <c r="S31" i="121" s="1"/>
  <c r="S14" i="119"/>
  <c r="S31" i="119" s="1"/>
  <c r="S14" i="118"/>
  <c r="S31" i="118" s="1"/>
  <c r="S16" i="121"/>
  <c r="S33" i="121" s="1"/>
  <c r="S16" i="119"/>
  <c r="S33" i="119" s="1"/>
  <c r="S16" i="118"/>
  <c r="S33" i="118" s="1"/>
  <c r="T16" i="118"/>
  <c r="T33" i="118" s="1"/>
  <c r="T16" i="121"/>
  <c r="T33" i="121" s="1"/>
  <c r="T16" i="119"/>
  <c r="T33" i="119" s="1"/>
  <c r="T14" i="121"/>
  <c r="T31" i="121" s="1"/>
  <c r="T14" i="119"/>
  <c r="T31" i="119" s="1"/>
  <c r="T14" i="118"/>
  <c r="T31" i="118" s="1"/>
  <c r="B12" i="87" l="1"/>
  <c r="B12" i="86"/>
  <c r="B29" i="86" s="1"/>
  <c r="B14" i="87"/>
  <c r="B14" i="86"/>
  <c r="B31" i="86" s="1"/>
  <c r="S17" i="118"/>
  <c r="S34" i="118" s="1"/>
  <c r="S17" i="121"/>
  <c r="S34" i="121" s="1"/>
  <c r="S17" i="119"/>
  <c r="S34" i="119" s="1"/>
  <c r="T17" i="121"/>
  <c r="T34" i="121" s="1"/>
  <c r="T17" i="118"/>
  <c r="T34" i="118" s="1"/>
  <c r="T17" i="119"/>
  <c r="T34" i="119" s="1"/>
  <c r="B15" i="87" l="1"/>
  <c r="B15" i="86"/>
  <c r="B32" i="86" s="1"/>
  <c r="T19" i="121"/>
  <c r="T36" i="121" s="1"/>
  <c r="T19" i="119"/>
  <c r="T36" i="119" s="1"/>
  <c r="T19" i="118"/>
  <c r="T36" i="118" s="1"/>
  <c r="S19" i="118"/>
  <c r="S36" i="118" s="1"/>
  <c r="S19" i="121"/>
  <c r="S36" i="121" s="1"/>
  <c r="S19" i="119"/>
  <c r="S36" i="119" s="1"/>
  <c r="B17" i="87" l="1"/>
  <c r="B17" i="86"/>
  <c r="B34" i="86" s="1"/>
  <c r="AM7" i="81" l="1"/>
  <c r="AM24" i="81" s="1"/>
  <c r="AM10" i="81" l="1"/>
  <c r="AM27" i="81" s="1"/>
  <c r="AM8" i="81"/>
  <c r="AM25" i="81" s="1"/>
  <c r="AM11" i="81" l="1"/>
  <c r="AM28" i="81" s="1"/>
  <c r="AM13" i="81" l="1"/>
  <c r="AM30" i="81" s="1"/>
  <c r="AM16" i="81" l="1"/>
  <c r="AM33" i="81" s="1"/>
  <c r="AM14" i="81"/>
  <c r="AM31" i="81" s="1"/>
  <c r="AM17" i="81" l="1"/>
  <c r="AM34" i="81" s="1"/>
  <c r="AM19" i="81" l="1"/>
  <c r="AM36" i="81" s="1"/>
  <c r="AH7" i="81" l="1"/>
  <c r="AH24" i="81" s="1"/>
  <c r="AE7" i="81"/>
  <c r="AE24" i="81" s="1"/>
  <c r="AF7" i="81"/>
  <c r="AF24" i="81" s="1"/>
  <c r="AG7" i="81"/>
  <c r="AG24" i="81" s="1"/>
  <c r="C8" i="129" l="1"/>
  <c r="C25" i="129" s="1"/>
  <c r="C10" i="129"/>
  <c r="C27" i="129" s="1"/>
  <c r="K8" i="97"/>
  <c r="K8" i="106"/>
  <c r="M8" i="106"/>
  <c r="M8" i="97"/>
  <c r="O8" i="106"/>
  <c r="O8" i="97"/>
  <c r="V8" i="106"/>
  <c r="V8" i="97"/>
  <c r="L10" i="106"/>
  <c r="L10" i="97"/>
  <c r="V10" i="97"/>
  <c r="V10" i="106"/>
  <c r="Q10" i="106"/>
  <c r="Q10" i="97"/>
  <c r="M10" i="106"/>
  <c r="M10" i="97"/>
  <c r="P10" i="97"/>
  <c r="P10" i="106"/>
  <c r="Q8" i="97"/>
  <c r="Q8" i="106"/>
  <c r="L8" i="97"/>
  <c r="L8" i="106"/>
  <c r="O10" i="97"/>
  <c r="O10" i="106"/>
  <c r="P8" i="106"/>
  <c r="P8" i="97"/>
  <c r="K10" i="106"/>
  <c r="K10" i="97"/>
  <c r="AF10" i="81"/>
  <c r="AF27" i="81" s="1"/>
  <c r="AF8" i="81"/>
  <c r="AF25" i="81" s="1"/>
  <c r="AE8" i="81"/>
  <c r="AE25" i="81" s="1"/>
  <c r="AG8" i="81"/>
  <c r="AG25" i="81" s="1"/>
  <c r="AH8" i="81"/>
  <c r="AH25" i="81" s="1"/>
  <c r="AG10" i="81"/>
  <c r="AG27" i="81" s="1"/>
  <c r="AE10" i="81"/>
  <c r="AE27" i="81" s="1"/>
  <c r="AH10" i="81"/>
  <c r="AH27" i="81" s="1"/>
  <c r="C11" i="129" l="1"/>
  <c r="C28" i="129" s="1"/>
  <c r="C19" i="129"/>
  <c r="C36" i="129" s="1"/>
  <c r="K10" i="96"/>
  <c r="K10" i="95"/>
  <c r="K27" i="95" s="1"/>
  <c r="O10" i="96"/>
  <c r="O10" i="95"/>
  <c r="O27" i="95" s="1"/>
  <c r="K11" i="97"/>
  <c r="K11" i="106"/>
  <c r="M11" i="106"/>
  <c r="M11" i="97"/>
  <c r="M10" i="96"/>
  <c r="M10" i="95"/>
  <c r="M27" i="95" s="1"/>
  <c r="Q10" i="96"/>
  <c r="Q10" i="95"/>
  <c r="Q27" i="95" s="1"/>
  <c r="L11" i="97"/>
  <c r="L11" i="106"/>
  <c r="P11" i="106"/>
  <c r="P11" i="97"/>
  <c r="Q11" i="106"/>
  <c r="Q11" i="97"/>
  <c r="V8" i="96"/>
  <c r="V8" i="95"/>
  <c r="V25" i="95" s="1"/>
  <c r="O11" i="106"/>
  <c r="O11" i="97"/>
  <c r="L8" i="96"/>
  <c r="L8" i="95"/>
  <c r="L25" i="95" s="1"/>
  <c r="O8" i="96"/>
  <c r="O8" i="95"/>
  <c r="O25" i="95" s="1"/>
  <c r="Q8" i="96"/>
  <c r="Q8" i="95"/>
  <c r="Q25" i="95" s="1"/>
  <c r="V10" i="96"/>
  <c r="V10" i="95"/>
  <c r="V27" i="95" s="1"/>
  <c r="M8" i="96"/>
  <c r="M8" i="95"/>
  <c r="M25" i="95" s="1"/>
  <c r="V11" i="106"/>
  <c r="V11" i="97"/>
  <c r="P10" i="96"/>
  <c r="P10" i="95"/>
  <c r="P27" i="95" s="1"/>
  <c r="P8" i="96"/>
  <c r="P8" i="95"/>
  <c r="P25" i="95" s="1"/>
  <c r="L10" i="96"/>
  <c r="L10" i="95"/>
  <c r="L27" i="95" s="1"/>
  <c r="K8" i="96"/>
  <c r="K8" i="95"/>
  <c r="K25" i="95" s="1"/>
  <c r="AE11" i="81"/>
  <c r="AE28" i="81" s="1"/>
  <c r="AF11" i="81"/>
  <c r="AF28" i="81" s="1"/>
  <c r="AH11" i="81"/>
  <c r="AH28" i="81" s="1"/>
  <c r="AG11" i="81"/>
  <c r="AG28" i="81" s="1"/>
  <c r="C13" i="129" l="1"/>
  <c r="C30" i="129" s="1"/>
  <c r="V13" i="97"/>
  <c r="V13" i="106"/>
  <c r="P11" i="96"/>
  <c r="P11" i="95"/>
  <c r="P28" i="95" s="1"/>
  <c r="K11" i="95"/>
  <c r="K28" i="95" s="1"/>
  <c r="K11" i="96"/>
  <c r="O13" i="106"/>
  <c r="O13" i="97"/>
  <c r="L13" i="106"/>
  <c r="L13" i="97"/>
  <c r="Q11" i="96"/>
  <c r="Q11" i="95"/>
  <c r="Q28" i="95" s="1"/>
  <c r="K13" i="106"/>
  <c r="K13" i="97"/>
  <c r="V11" i="96"/>
  <c r="V11" i="95"/>
  <c r="V28" i="95" s="1"/>
  <c r="P13" i="97"/>
  <c r="P13" i="106"/>
  <c r="O11" i="96"/>
  <c r="O11" i="95"/>
  <c r="O28" i="95" s="1"/>
  <c r="M11" i="95"/>
  <c r="M28" i="95" s="1"/>
  <c r="M11" i="96"/>
  <c r="L11" i="95"/>
  <c r="L28" i="95" s="1"/>
  <c r="L11" i="96"/>
  <c r="M13" i="106"/>
  <c r="M13" i="97"/>
  <c r="Q13" i="106"/>
  <c r="Q13" i="97"/>
  <c r="AE13" i="81"/>
  <c r="AE30" i="81" s="1"/>
  <c r="AF13" i="81"/>
  <c r="AF30" i="81" s="1"/>
  <c r="AH13" i="81"/>
  <c r="AH30" i="81" s="1"/>
  <c r="AG13" i="81"/>
  <c r="AG30" i="81" s="1"/>
  <c r="C14" i="129" l="1"/>
  <c r="C31" i="129" s="1"/>
  <c r="C16" i="129"/>
  <c r="C33" i="129" s="1"/>
  <c r="L13" i="96"/>
  <c r="L13" i="95"/>
  <c r="L30" i="95" s="1"/>
  <c r="V14" i="106"/>
  <c r="V14" i="97"/>
  <c r="L16" i="106"/>
  <c r="L16" i="97"/>
  <c r="P16" i="97"/>
  <c r="P16" i="106"/>
  <c r="P13" i="95"/>
  <c r="P30" i="95" s="1"/>
  <c r="P13" i="96"/>
  <c r="Q14" i="106"/>
  <c r="Q14" i="97"/>
  <c r="L14" i="106"/>
  <c r="L14" i="97"/>
  <c r="O16" i="97"/>
  <c r="O16" i="106"/>
  <c r="M14" i="106"/>
  <c r="M14" i="97"/>
  <c r="O13" i="95"/>
  <c r="O30" i="95" s="1"/>
  <c r="O13" i="96"/>
  <c r="V13" i="95"/>
  <c r="V30" i="95" s="1"/>
  <c r="V13" i="96"/>
  <c r="V16" i="106"/>
  <c r="V16" i="97"/>
  <c r="P14" i="106"/>
  <c r="P14" i="97"/>
  <c r="K16" i="106"/>
  <c r="K16" i="97"/>
  <c r="O14" i="106"/>
  <c r="O14" i="97"/>
  <c r="M16" i="106"/>
  <c r="M16" i="97"/>
  <c r="K14" i="106"/>
  <c r="K14" i="97"/>
  <c r="Q13" i="95"/>
  <c r="Q30" i="95" s="1"/>
  <c r="Q13" i="96"/>
  <c r="M13" i="96"/>
  <c r="M13" i="95"/>
  <c r="M30" i="95" s="1"/>
  <c r="Q16" i="106"/>
  <c r="Q16" i="97"/>
  <c r="K13" i="96"/>
  <c r="K13" i="95"/>
  <c r="K30" i="95" s="1"/>
  <c r="AE16" i="81"/>
  <c r="AE33" i="81" s="1"/>
  <c r="AG14" i="81"/>
  <c r="AG31" i="81" s="1"/>
  <c r="AH16" i="81"/>
  <c r="AH33" i="81" s="1"/>
  <c r="AF14" i="81"/>
  <c r="AF31" i="81" s="1"/>
  <c r="AE14" i="81"/>
  <c r="AE31" i="81" s="1"/>
  <c r="AF16" i="81"/>
  <c r="AF33" i="81" s="1"/>
  <c r="AG16" i="81"/>
  <c r="AG33" i="81" s="1"/>
  <c r="AH14" i="81"/>
  <c r="AH31" i="81" s="1"/>
  <c r="C17" i="129" l="1"/>
  <c r="C34" i="129" s="1"/>
  <c r="K16" i="96"/>
  <c r="K16" i="95"/>
  <c r="K33" i="95" s="1"/>
  <c r="V14" i="96"/>
  <c r="V14" i="95"/>
  <c r="V31" i="95" s="1"/>
  <c r="M17" i="106"/>
  <c r="M17" i="97"/>
  <c r="M14" i="95"/>
  <c r="M31" i="95" s="1"/>
  <c r="M14" i="96"/>
  <c r="V16" i="95"/>
  <c r="V33" i="95" s="1"/>
  <c r="V16" i="96"/>
  <c r="K17" i="106"/>
  <c r="K17" i="97"/>
  <c r="M16" i="96"/>
  <c r="M16" i="95"/>
  <c r="M33" i="95" s="1"/>
  <c r="L17" i="106"/>
  <c r="L17" i="97"/>
  <c r="Q17" i="106"/>
  <c r="Q17" i="97"/>
  <c r="O16" i="95"/>
  <c r="O33" i="95" s="1"/>
  <c r="O16" i="96"/>
  <c r="L16" i="96"/>
  <c r="L16" i="95"/>
  <c r="L33" i="95" s="1"/>
  <c r="O17" i="106"/>
  <c r="O17" i="97"/>
  <c r="Q16" i="95"/>
  <c r="Q33" i="95" s="1"/>
  <c r="Q16" i="96"/>
  <c r="P16" i="95"/>
  <c r="P33" i="95" s="1"/>
  <c r="P16" i="96"/>
  <c r="P17" i="106"/>
  <c r="P17" i="97"/>
  <c r="L14" i="95"/>
  <c r="L31" i="95" s="1"/>
  <c r="L14" i="96"/>
  <c r="K14" i="95"/>
  <c r="K31" i="95" s="1"/>
  <c r="K14" i="96"/>
  <c r="O14" i="96"/>
  <c r="O14" i="95"/>
  <c r="O31" i="95" s="1"/>
  <c r="V17" i="106"/>
  <c r="V17" i="97"/>
  <c r="P14" i="96"/>
  <c r="P14" i="95"/>
  <c r="P31" i="95" s="1"/>
  <c r="Q14" i="96"/>
  <c r="Q14" i="95"/>
  <c r="Q31" i="95" s="1"/>
  <c r="AF17" i="81"/>
  <c r="AF34" i="81" s="1"/>
  <c r="AH17" i="81"/>
  <c r="AH34" i="81" s="1"/>
  <c r="AG17" i="81"/>
  <c r="AG34" i="81" s="1"/>
  <c r="AE17" i="81"/>
  <c r="AE34" i="81" s="1"/>
  <c r="Q17" i="96" l="1"/>
  <c r="Q17" i="95"/>
  <c r="Q34" i="95" s="1"/>
  <c r="K19" i="106"/>
  <c r="K19" i="97"/>
  <c r="Q19" i="106"/>
  <c r="Q19" i="97"/>
  <c r="P17" i="96"/>
  <c r="P17" i="95"/>
  <c r="P34" i="95" s="1"/>
  <c r="O17" i="96"/>
  <c r="O17" i="95"/>
  <c r="O34" i="95" s="1"/>
  <c r="K17" i="95"/>
  <c r="K34" i="95" s="1"/>
  <c r="K17" i="96"/>
  <c r="V19" i="97"/>
  <c r="V19" i="106"/>
  <c r="L17" i="95"/>
  <c r="L34" i="95" s="1"/>
  <c r="L17" i="96"/>
  <c r="L19" i="106"/>
  <c r="L19" i="97"/>
  <c r="O19" i="106"/>
  <c r="O19" i="97"/>
  <c r="M17" i="95"/>
  <c r="M34" i="95" s="1"/>
  <c r="M17" i="96"/>
  <c r="V17" i="96"/>
  <c r="V17" i="95"/>
  <c r="V34" i="95" s="1"/>
  <c r="M19" i="106"/>
  <c r="M19" i="97"/>
  <c r="P19" i="106"/>
  <c r="P19" i="97"/>
  <c r="AG19" i="81"/>
  <c r="AG36" i="81" s="1"/>
  <c r="AE19" i="81"/>
  <c r="AE36" i="81" s="1"/>
  <c r="AH19" i="81"/>
  <c r="AH36" i="81" s="1"/>
  <c r="AF19" i="81"/>
  <c r="AF36" i="81" s="1"/>
  <c r="O19" i="95" l="1"/>
  <c r="O36" i="95" s="1"/>
  <c r="O19" i="96"/>
  <c r="L19" i="96"/>
  <c r="L19" i="95"/>
  <c r="L36" i="95" s="1"/>
  <c r="Q19" i="95"/>
  <c r="Q36" i="95" s="1"/>
  <c r="Q19" i="96"/>
  <c r="K19" i="96"/>
  <c r="K19" i="95"/>
  <c r="K36" i="95" s="1"/>
  <c r="P19" i="95"/>
  <c r="P36" i="95" s="1"/>
  <c r="P19" i="96"/>
  <c r="M19" i="96"/>
  <c r="M19" i="95"/>
  <c r="M36" i="95" s="1"/>
  <c r="V19" i="95"/>
  <c r="V36" i="95" s="1"/>
  <c r="V19" i="96"/>
  <c r="C5" i="86" l="1"/>
  <c r="C22" i="86" s="1"/>
  <c r="C5" i="87"/>
  <c r="C6" i="86" l="1"/>
  <c r="C23" i="86" s="1"/>
  <c r="C6" i="87"/>
  <c r="C8" i="87"/>
  <c r="C8" i="86"/>
  <c r="C25" i="86" s="1"/>
  <c r="C9" i="87" l="1"/>
  <c r="C9" i="86"/>
  <c r="C26" i="86" s="1"/>
  <c r="C17" i="86"/>
  <c r="C34" i="86" s="1"/>
  <c r="C17" i="87"/>
  <c r="C11" i="86" l="1"/>
  <c r="C28" i="86" s="1"/>
  <c r="C11" i="87"/>
  <c r="C14" i="86" l="1"/>
  <c r="C31" i="86" s="1"/>
  <c r="C14" i="87"/>
  <c r="C12" i="87"/>
  <c r="C12" i="86"/>
  <c r="C29" i="86" s="1"/>
  <c r="C15" i="87" l="1"/>
  <c r="C15" i="86"/>
  <c r="C32" i="86" s="1"/>
  <c r="B7" i="149" l="1"/>
  <c r="B27" i="149" s="1"/>
  <c r="B7" i="142"/>
  <c r="B27" i="142" s="1"/>
  <c r="B6" i="148" s="1"/>
  <c r="B7" i="143"/>
  <c r="B7" i="141"/>
  <c r="B27" i="141" s="1"/>
  <c r="X7" i="141"/>
  <c r="X27" i="141" s="1"/>
  <c r="X7" i="142"/>
  <c r="X27" i="142" s="1"/>
  <c r="X6" i="148" s="1"/>
  <c r="X7" i="143"/>
  <c r="X7" i="149"/>
  <c r="X27" i="149" s="1"/>
  <c r="M7" i="141" l="1"/>
  <c r="M27" i="141" s="1"/>
  <c r="M7" i="149"/>
  <c r="M27" i="149" s="1"/>
  <c r="M7" i="142"/>
  <c r="M27" i="142" s="1"/>
  <c r="M6" i="148" s="1"/>
  <c r="M7" i="143"/>
  <c r="E7" i="141"/>
  <c r="E27" i="141" s="1"/>
  <c r="E7" i="149"/>
  <c r="E27" i="149" s="1"/>
  <c r="E7" i="142"/>
  <c r="E27" i="142" s="1"/>
  <c r="E6" i="148" s="1"/>
  <c r="E7" i="143"/>
  <c r="P7" i="141"/>
  <c r="P27" i="141" s="1"/>
  <c r="P7" i="142"/>
  <c r="P27" i="142" s="1"/>
  <c r="P6" i="148" s="1"/>
  <c r="P7" i="143"/>
  <c r="P7" i="149"/>
  <c r="P27" i="149" s="1"/>
  <c r="V7" i="141"/>
  <c r="V27" i="141" s="1"/>
  <c r="V7" i="149"/>
  <c r="V27" i="149" s="1"/>
  <c r="V7" i="142"/>
  <c r="V27" i="142" s="1"/>
  <c r="V6" i="148" s="1"/>
  <c r="V7" i="143"/>
  <c r="AF7" i="141"/>
  <c r="AF27" i="141" s="1"/>
  <c r="AF7" i="142"/>
  <c r="AF27" i="142" s="1"/>
  <c r="AF6" i="148" s="1"/>
  <c r="AF7" i="143"/>
  <c r="AF7" i="149"/>
  <c r="AF27" i="149" s="1"/>
  <c r="AD7" i="141"/>
  <c r="AD27" i="141" s="1"/>
  <c r="AD7" i="149"/>
  <c r="AD27" i="149" s="1"/>
  <c r="AD7" i="142"/>
  <c r="AD27" i="142" s="1"/>
  <c r="AD6" i="148" s="1"/>
  <c r="AD7" i="143"/>
  <c r="X8" i="142"/>
  <c r="X28" i="142" s="1"/>
  <c r="X7" i="148" s="1"/>
  <c r="X8" i="141"/>
  <c r="X28" i="141" s="1"/>
  <c r="X8" i="143"/>
  <c r="X8" i="149"/>
  <c r="X28" i="149" s="1"/>
  <c r="C7" i="141"/>
  <c r="C27" i="141" s="1"/>
  <c r="C7" i="149"/>
  <c r="C27" i="149" s="1"/>
  <c r="C7" i="142"/>
  <c r="C27" i="142" s="1"/>
  <c r="C6" i="148" s="1"/>
  <c r="C7" i="143"/>
  <c r="S7" i="141"/>
  <c r="S27" i="141" s="1"/>
  <c r="S7" i="149"/>
  <c r="S27" i="149" s="1"/>
  <c r="S7" i="142"/>
  <c r="S27" i="142" s="1"/>
  <c r="S6" i="148" s="1"/>
  <c r="S7" i="143"/>
  <c r="N7" i="141"/>
  <c r="N27" i="141" s="1"/>
  <c r="N7" i="149"/>
  <c r="N27" i="149" s="1"/>
  <c r="N7" i="142"/>
  <c r="N27" i="142" s="1"/>
  <c r="N6" i="148" s="1"/>
  <c r="N7" i="143"/>
  <c r="Y7" i="141"/>
  <c r="Y27" i="141" s="1"/>
  <c r="Y7" i="149"/>
  <c r="Y27" i="149" s="1"/>
  <c r="Y7" i="142"/>
  <c r="Y27" i="142" s="1"/>
  <c r="Y6" i="148" s="1"/>
  <c r="Y7" i="143"/>
  <c r="AA7" i="141"/>
  <c r="AA27" i="141" s="1"/>
  <c r="AA7" i="149"/>
  <c r="AA27" i="149" s="1"/>
  <c r="AA7" i="142"/>
  <c r="AA27" i="142" s="1"/>
  <c r="AA6" i="148" s="1"/>
  <c r="AA7" i="143"/>
  <c r="X10" i="143"/>
  <c r="X10" i="141"/>
  <c r="X30" i="141" s="1"/>
  <c r="X10" i="149"/>
  <c r="X30" i="149" s="1"/>
  <c r="X10" i="142"/>
  <c r="X30" i="142" s="1"/>
  <c r="X9" i="148" s="1"/>
  <c r="J7" i="141"/>
  <c r="J27" i="141" s="1"/>
  <c r="J7" i="149"/>
  <c r="J27" i="149" s="1"/>
  <c r="J7" i="142"/>
  <c r="J27" i="142" s="1"/>
  <c r="J6" i="148" s="1"/>
  <c r="J7" i="143"/>
  <c r="U7" i="141"/>
  <c r="U27" i="141" s="1"/>
  <c r="U7" i="149"/>
  <c r="U27" i="149" s="1"/>
  <c r="U7" i="142"/>
  <c r="U27" i="142" s="1"/>
  <c r="U6" i="148" s="1"/>
  <c r="U7" i="143"/>
  <c r="W7" i="141"/>
  <c r="W27" i="141" s="1"/>
  <c r="W7" i="143"/>
  <c r="W7" i="149"/>
  <c r="W27" i="149" s="1"/>
  <c r="W7" i="142"/>
  <c r="W27" i="142" s="1"/>
  <c r="W6" i="148" s="1"/>
  <c r="AE7" i="141"/>
  <c r="AE27" i="141" s="1"/>
  <c r="AE7" i="143"/>
  <c r="AE7" i="149"/>
  <c r="AE27" i="149" s="1"/>
  <c r="AE7" i="142"/>
  <c r="AE27" i="142" s="1"/>
  <c r="AE6" i="148" s="1"/>
  <c r="AB7" i="141"/>
  <c r="AB27" i="141" s="1"/>
  <c r="AB7" i="149"/>
  <c r="AB27" i="149" s="1"/>
  <c r="AB7" i="142"/>
  <c r="AB27" i="142" s="1"/>
  <c r="AB6" i="148" s="1"/>
  <c r="AB7" i="143"/>
  <c r="F7" i="141"/>
  <c r="F27" i="141" s="1"/>
  <c r="F7" i="149"/>
  <c r="F27" i="149" s="1"/>
  <c r="F7" i="142"/>
  <c r="F27" i="142" s="1"/>
  <c r="F6" i="148" s="1"/>
  <c r="F7" i="143"/>
  <c r="B8" i="141"/>
  <c r="B28" i="141" s="1"/>
  <c r="B8" i="149"/>
  <c r="B28" i="149" s="1"/>
  <c r="B8" i="143"/>
  <c r="B8" i="142"/>
  <c r="B28" i="142" s="1"/>
  <c r="B7" i="148" s="1"/>
  <c r="K7" i="141"/>
  <c r="K27" i="141" s="1"/>
  <c r="K7" i="149"/>
  <c r="K27" i="149" s="1"/>
  <c r="K7" i="142"/>
  <c r="K27" i="142" s="1"/>
  <c r="K6" i="148" s="1"/>
  <c r="K7" i="143"/>
  <c r="Q7" i="141"/>
  <c r="Q27" i="141" s="1"/>
  <c r="Q7" i="149"/>
  <c r="Q27" i="149" s="1"/>
  <c r="Q7" i="142"/>
  <c r="Q27" i="142" s="1"/>
  <c r="Q6" i="148" s="1"/>
  <c r="Q7" i="143"/>
  <c r="O7" i="141"/>
  <c r="O27" i="141" s="1"/>
  <c r="O7" i="143"/>
  <c r="O7" i="149"/>
  <c r="O27" i="149" s="1"/>
  <c r="O7" i="142"/>
  <c r="O27" i="142" s="1"/>
  <c r="O6" i="148" s="1"/>
  <c r="AC7" i="141"/>
  <c r="AC27" i="141" s="1"/>
  <c r="AC7" i="149"/>
  <c r="AC27" i="149" s="1"/>
  <c r="AC7" i="142"/>
  <c r="AC27" i="142" s="1"/>
  <c r="AC6" i="148" s="1"/>
  <c r="AC7" i="143"/>
  <c r="D7" i="141"/>
  <c r="D27" i="141" s="1"/>
  <c r="D7" i="149"/>
  <c r="D27" i="149" s="1"/>
  <c r="D7" i="142"/>
  <c r="D27" i="142" s="1"/>
  <c r="D6" i="148" s="1"/>
  <c r="D7" i="143"/>
  <c r="G7" i="141"/>
  <c r="G27" i="141" s="1"/>
  <c r="G7" i="143"/>
  <c r="G7" i="149"/>
  <c r="G27" i="149" s="1"/>
  <c r="G7" i="142"/>
  <c r="G27" i="142" s="1"/>
  <c r="G6" i="148" s="1"/>
  <c r="I7" i="141"/>
  <c r="I27" i="141" s="1"/>
  <c r="I7" i="149"/>
  <c r="I27" i="149" s="1"/>
  <c r="I7" i="142"/>
  <c r="I27" i="142" s="1"/>
  <c r="I6" i="148" s="1"/>
  <c r="I7" i="143"/>
  <c r="L7" i="141"/>
  <c r="L27" i="141" s="1"/>
  <c r="L7" i="149"/>
  <c r="L27" i="149" s="1"/>
  <c r="L7" i="142"/>
  <c r="L27" i="142" s="1"/>
  <c r="L6" i="148" s="1"/>
  <c r="L7" i="143"/>
  <c r="T7" i="141"/>
  <c r="T27" i="141" s="1"/>
  <c r="T7" i="149"/>
  <c r="T27" i="149" s="1"/>
  <c r="T7" i="142"/>
  <c r="T27" i="142" s="1"/>
  <c r="T6" i="148" s="1"/>
  <c r="T7" i="143"/>
  <c r="Z7" i="141"/>
  <c r="Z27" i="141" s="1"/>
  <c r="Z7" i="149"/>
  <c r="Z27" i="149" s="1"/>
  <c r="Z7" i="142"/>
  <c r="Z27" i="142" s="1"/>
  <c r="Z6" i="148" s="1"/>
  <c r="Z7" i="143"/>
  <c r="B10" i="142"/>
  <c r="B30" i="142" s="1"/>
  <c r="B9" i="148" s="1"/>
  <c r="B10" i="149"/>
  <c r="B30" i="149" s="1"/>
  <c r="B10" i="143"/>
  <c r="B10" i="141"/>
  <c r="B30" i="141" s="1"/>
  <c r="H7" i="141"/>
  <c r="H27" i="141" s="1"/>
  <c r="H7" i="142"/>
  <c r="H27" i="142" s="1"/>
  <c r="H6" i="148" s="1"/>
  <c r="H7" i="143"/>
  <c r="H7" i="149"/>
  <c r="H27" i="149" s="1"/>
  <c r="X13" i="141"/>
  <c r="X33" i="141" s="1"/>
  <c r="X13" i="143"/>
  <c r="X13" i="149"/>
  <c r="X33" i="149" s="1"/>
  <c r="X13" i="142"/>
  <c r="X33" i="142" s="1"/>
  <c r="X12" i="148" s="1"/>
  <c r="R7" i="141"/>
  <c r="R27" i="141" s="1"/>
  <c r="R7" i="149"/>
  <c r="R27" i="149" s="1"/>
  <c r="R7" i="142"/>
  <c r="R27" i="142" s="1"/>
  <c r="R6" i="148" s="1"/>
  <c r="R7" i="143"/>
  <c r="B13" i="149"/>
  <c r="B33" i="149" s="1"/>
  <c r="B13" i="143"/>
  <c r="B13" i="141"/>
  <c r="B33" i="141" s="1"/>
  <c r="B13" i="142"/>
  <c r="B33" i="142" s="1"/>
  <c r="B12" i="148" s="1"/>
  <c r="B14" i="142" l="1"/>
  <c r="B34" i="142" s="1"/>
  <c r="B13" i="148" s="1"/>
  <c r="B14" i="149"/>
  <c r="B34" i="149" s="1"/>
  <c r="B14" i="141"/>
  <c r="B34" i="141" s="1"/>
  <c r="B14" i="143"/>
  <c r="G8" i="141"/>
  <c r="G28" i="141" s="1"/>
  <c r="G8" i="143"/>
  <c r="G8" i="149"/>
  <c r="G28" i="149" s="1"/>
  <c r="G8" i="142"/>
  <c r="G28" i="142" s="1"/>
  <c r="G7" i="148" s="1"/>
  <c r="Q10" i="149"/>
  <c r="Q30" i="149" s="1"/>
  <c r="Q10" i="141"/>
  <c r="Q30" i="141" s="1"/>
  <c r="Q10" i="143"/>
  <c r="Q10" i="142"/>
  <c r="Q30" i="142" s="1"/>
  <c r="Q9" i="148" s="1"/>
  <c r="K10" i="141"/>
  <c r="K30" i="141" s="1"/>
  <c r="K10" i="142"/>
  <c r="K30" i="142" s="1"/>
  <c r="K9" i="148" s="1"/>
  <c r="K10" i="143"/>
  <c r="K10" i="149"/>
  <c r="K30" i="149" s="1"/>
  <c r="W13" i="141"/>
  <c r="W33" i="141" s="1"/>
  <c r="W13" i="143"/>
  <c r="W13" i="149"/>
  <c r="W33" i="149" s="1"/>
  <c r="W13" i="142"/>
  <c r="W33" i="142" s="1"/>
  <c r="W12" i="148" s="1"/>
  <c r="U10" i="141"/>
  <c r="U30" i="141" s="1"/>
  <c r="U10" i="149"/>
  <c r="U30" i="149" s="1"/>
  <c r="U10" i="142"/>
  <c r="U30" i="142" s="1"/>
  <c r="U9" i="148" s="1"/>
  <c r="U10" i="143"/>
  <c r="J10" i="141"/>
  <c r="J30" i="141" s="1"/>
  <c r="J10" i="143"/>
  <c r="J10" i="149"/>
  <c r="J30" i="149" s="1"/>
  <c r="J10" i="142"/>
  <c r="J30" i="142" s="1"/>
  <c r="J9" i="148" s="1"/>
  <c r="AA13" i="141"/>
  <c r="AA33" i="141" s="1"/>
  <c r="AA13" i="143"/>
  <c r="AA13" i="149"/>
  <c r="AA33" i="149" s="1"/>
  <c r="AA13" i="142"/>
  <c r="AA33" i="142" s="1"/>
  <c r="AA12" i="148" s="1"/>
  <c r="C8" i="142"/>
  <c r="C28" i="142" s="1"/>
  <c r="C7" i="148" s="1"/>
  <c r="C8" i="141"/>
  <c r="C28" i="141" s="1"/>
  <c r="C8" i="149"/>
  <c r="C28" i="149" s="1"/>
  <c r="C8" i="143"/>
  <c r="V8" i="141"/>
  <c r="V28" i="141" s="1"/>
  <c r="V8" i="143"/>
  <c r="V8" i="149"/>
  <c r="V28" i="149" s="1"/>
  <c r="V8" i="142"/>
  <c r="V28" i="142" s="1"/>
  <c r="V7" i="148" s="1"/>
  <c r="M10" i="141"/>
  <c r="M30" i="141" s="1"/>
  <c r="M10" i="143"/>
  <c r="M10" i="149"/>
  <c r="M30" i="149" s="1"/>
  <c r="M10" i="142"/>
  <c r="M30" i="142" s="1"/>
  <c r="M9" i="148" s="1"/>
  <c r="H10" i="141"/>
  <c r="H30" i="141" s="1"/>
  <c r="H10" i="149"/>
  <c r="H30" i="149" s="1"/>
  <c r="H10" i="142"/>
  <c r="H30" i="142" s="1"/>
  <c r="H9" i="148" s="1"/>
  <c r="H10" i="143"/>
  <c r="B11" i="143"/>
  <c r="B11" i="142"/>
  <c r="B31" i="142" s="1"/>
  <c r="B10" i="148" s="1"/>
  <c r="B11" i="141"/>
  <c r="B31" i="141" s="1"/>
  <c r="B11" i="149"/>
  <c r="B31" i="149" s="1"/>
  <c r="T8" i="141"/>
  <c r="T28" i="141" s="1"/>
  <c r="T8" i="149"/>
  <c r="T28" i="149" s="1"/>
  <c r="T8" i="143"/>
  <c r="T8" i="142"/>
  <c r="T28" i="142" s="1"/>
  <c r="T7" i="148" s="1"/>
  <c r="G13" i="141"/>
  <c r="G33" i="141" s="1"/>
  <c r="G13" i="142"/>
  <c r="G33" i="142" s="1"/>
  <c r="G12" i="148" s="1"/>
  <c r="G13" i="143"/>
  <c r="G13" i="149"/>
  <c r="G33" i="149" s="1"/>
  <c r="D13" i="141"/>
  <c r="D33" i="141" s="1"/>
  <c r="D13" i="149"/>
  <c r="D33" i="149" s="1"/>
  <c r="D13" i="143"/>
  <c r="D13" i="142"/>
  <c r="D33" i="142" s="1"/>
  <c r="D12" i="148" s="1"/>
  <c r="Q13" i="143"/>
  <c r="Q13" i="149"/>
  <c r="Q33" i="149" s="1"/>
  <c r="Q13" i="141"/>
  <c r="Q33" i="141" s="1"/>
  <c r="Q13" i="142"/>
  <c r="Q33" i="142" s="1"/>
  <c r="Q12" i="148" s="1"/>
  <c r="K8" i="141"/>
  <c r="K28" i="141" s="1"/>
  <c r="K8" i="143"/>
  <c r="K8" i="149"/>
  <c r="K28" i="149" s="1"/>
  <c r="K8" i="142"/>
  <c r="K28" i="142" s="1"/>
  <c r="K7" i="148" s="1"/>
  <c r="W8" i="141"/>
  <c r="W28" i="141" s="1"/>
  <c r="W8" i="142"/>
  <c r="W28" i="142" s="1"/>
  <c r="W7" i="148" s="1"/>
  <c r="W8" i="143"/>
  <c r="W8" i="149"/>
  <c r="W28" i="149" s="1"/>
  <c r="J13" i="141"/>
  <c r="J33" i="141" s="1"/>
  <c r="J13" i="143"/>
  <c r="J13" i="149"/>
  <c r="J33" i="149" s="1"/>
  <c r="J13" i="142"/>
  <c r="J33" i="142" s="1"/>
  <c r="J12" i="148" s="1"/>
  <c r="V10" i="141"/>
  <c r="V30" i="141" s="1"/>
  <c r="V10" i="143"/>
  <c r="V10" i="149"/>
  <c r="V30" i="149" s="1"/>
  <c r="V10" i="142"/>
  <c r="V30" i="142" s="1"/>
  <c r="V9" i="148" s="1"/>
  <c r="H8" i="141"/>
  <c r="H28" i="141" s="1"/>
  <c r="H8" i="149"/>
  <c r="H28" i="149" s="1"/>
  <c r="H8" i="142"/>
  <c r="H28" i="142" s="1"/>
  <c r="H7" i="148" s="1"/>
  <c r="H8" i="143"/>
  <c r="T10" i="141"/>
  <c r="T30" i="141" s="1"/>
  <c r="T10" i="149"/>
  <c r="T30" i="149" s="1"/>
  <c r="T10" i="142"/>
  <c r="T30" i="142" s="1"/>
  <c r="T9" i="148" s="1"/>
  <c r="T10" i="143"/>
  <c r="D10" i="141"/>
  <c r="D30" i="141" s="1"/>
  <c r="D10" i="143"/>
  <c r="D10" i="149"/>
  <c r="D30" i="149" s="1"/>
  <c r="D10" i="142"/>
  <c r="D30" i="142" s="1"/>
  <c r="D9" i="148" s="1"/>
  <c r="K13" i="141"/>
  <c r="K33" i="141" s="1"/>
  <c r="K13" i="143"/>
  <c r="K13" i="149"/>
  <c r="K33" i="149" s="1"/>
  <c r="K13" i="142"/>
  <c r="K33" i="142" s="1"/>
  <c r="K12" i="148" s="1"/>
  <c r="B22" i="141"/>
  <c r="B42" i="141" s="1"/>
  <c r="B22" i="149"/>
  <c r="B42" i="149" s="1"/>
  <c r="B22" i="143"/>
  <c r="B22" i="142"/>
  <c r="B42" i="142" s="1"/>
  <c r="B21" i="148" s="1"/>
  <c r="F8" i="141"/>
  <c r="F28" i="141" s="1"/>
  <c r="F8" i="143"/>
  <c r="F8" i="149"/>
  <c r="F28" i="149" s="1"/>
  <c r="F8" i="142"/>
  <c r="F28" i="142" s="1"/>
  <c r="F7" i="148" s="1"/>
  <c r="AE10" i="141"/>
  <c r="AE30" i="141" s="1"/>
  <c r="AE10" i="143"/>
  <c r="AE10" i="149"/>
  <c r="AE30" i="149" s="1"/>
  <c r="AE10" i="142"/>
  <c r="AE30" i="142" s="1"/>
  <c r="AE9" i="148" s="1"/>
  <c r="W10" i="141"/>
  <c r="W30" i="141" s="1"/>
  <c r="W10" i="143"/>
  <c r="W10" i="149"/>
  <c r="W30" i="149" s="1"/>
  <c r="W10" i="142"/>
  <c r="W30" i="142" s="1"/>
  <c r="W9" i="148" s="1"/>
  <c r="J8" i="141"/>
  <c r="J28" i="141" s="1"/>
  <c r="J8" i="143"/>
  <c r="J8" i="149"/>
  <c r="J28" i="149" s="1"/>
  <c r="J8" i="142"/>
  <c r="J28" i="142" s="1"/>
  <c r="J7" i="148" s="1"/>
  <c r="N13" i="141"/>
  <c r="N33" i="141" s="1"/>
  <c r="N13" i="149"/>
  <c r="N33" i="149" s="1"/>
  <c r="N13" i="142"/>
  <c r="N33" i="142" s="1"/>
  <c r="N12" i="148" s="1"/>
  <c r="N13" i="143"/>
  <c r="X22" i="141"/>
  <c r="X42" i="141" s="1"/>
  <c r="X22" i="143"/>
  <c r="X22" i="149"/>
  <c r="X42" i="149" s="1"/>
  <c r="X22" i="142"/>
  <c r="X42" i="142" s="1"/>
  <c r="X21" i="148" s="1"/>
  <c r="AF13" i="141"/>
  <c r="AF33" i="141" s="1"/>
  <c r="AF13" i="142"/>
  <c r="AF33" i="142" s="1"/>
  <c r="AF12" i="148" s="1"/>
  <c r="AF13" i="143"/>
  <c r="AF13" i="149"/>
  <c r="AF33" i="149" s="1"/>
  <c r="V13" i="141"/>
  <c r="V33" i="141" s="1"/>
  <c r="V13" i="149"/>
  <c r="V33" i="149" s="1"/>
  <c r="V13" i="143"/>
  <c r="V13" i="142"/>
  <c r="V33" i="142" s="1"/>
  <c r="V12" i="148" s="1"/>
  <c r="P10" i="141"/>
  <c r="P30" i="141" s="1"/>
  <c r="P10" i="149"/>
  <c r="P30" i="149" s="1"/>
  <c r="P10" i="143"/>
  <c r="P10" i="142"/>
  <c r="P30" i="142" s="1"/>
  <c r="P9" i="148" s="1"/>
  <c r="R13" i="141"/>
  <c r="R33" i="141" s="1"/>
  <c r="R13" i="143"/>
  <c r="R13" i="149"/>
  <c r="R33" i="149" s="1"/>
  <c r="R13" i="142"/>
  <c r="R33" i="142" s="1"/>
  <c r="R12" i="148" s="1"/>
  <c r="H13" i="141"/>
  <c r="H33" i="141" s="1"/>
  <c r="H13" i="143"/>
  <c r="H13" i="149"/>
  <c r="H33" i="149" s="1"/>
  <c r="H13" i="142"/>
  <c r="H33" i="142" s="1"/>
  <c r="H12" i="148" s="1"/>
  <c r="Z8" i="141"/>
  <c r="Z28" i="141" s="1"/>
  <c r="Z8" i="143"/>
  <c r="Z8" i="149"/>
  <c r="Z28" i="149" s="1"/>
  <c r="Z8" i="142"/>
  <c r="Z28" i="142" s="1"/>
  <c r="Z7" i="148" s="1"/>
  <c r="T13" i="141"/>
  <c r="T33" i="141" s="1"/>
  <c r="T13" i="142"/>
  <c r="T33" i="142" s="1"/>
  <c r="T12" i="148" s="1"/>
  <c r="T13" i="149"/>
  <c r="T33" i="149" s="1"/>
  <c r="T13" i="143"/>
  <c r="L8" i="141"/>
  <c r="L28" i="141" s="1"/>
  <c r="L8" i="143"/>
  <c r="L8" i="149"/>
  <c r="L28" i="149" s="1"/>
  <c r="L8" i="142"/>
  <c r="L28" i="142" s="1"/>
  <c r="L7" i="148" s="1"/>
  <c r="D8" i="141"/>
  <c r="D28" i="141" s="1"/>
  <c r="D8" i="143"/>
  <c r="D8" i="149"/>
  <c r="D28" i="149" s="1"/>
  <c r="D8" i="142"/>
  <c r="D28" i="142" s="1"/>
  <c r="D7" i="148" s="1"/>
  <c r="AC13" i="141"/>
  <c r="AC33" i="141" s="1"/>
  <c r="AC13" i="143"/>
  <c r="AC13" i="149"/>
  <c r="AC33" i="149" s="1"/>
  <c r="AC13" i="142"/>
  <c r="AC33" i="142" s="1"/>
  <c r="AC12" i="148" s="1"/>
  <c r="F13" i="143"/>
  <c r="F13" i="149"/>
  <c r="F33" i="149" s="1"/>
  <c r="F13" i="142"/>
  <c r="F33" i="142" s="1"/>
  <c r="F12" i="148" s="1"/>
  <c r="F13" i="141"/>
  <c r="F33" i="141" s="1"/>
  <c r="AE13" i="141"/>
  <c r="AE33" i="141" s="1"/>
  <c r="AE13" i="143"/>
  <c r="AE13" i="149"/>
  <c r="AE33" i="149" s="1"/>
  <c r="AE13" i="142"/>
  <c r="AE33" i="142" s="1"/>
  <c r="AE12" i="148" s="1"/>
  <c r="X11" i="141"/>
  <c r="X31" i="141" s="1"/>
  <c r="X11" i="149"/>
  <c r="X31" i="149" s="1"/>
  <c r="X11" i="142"/>
  <c r="X31" i="142" s="1"/>
  <c r="X10" i="148" s="1"/>
  <c r="X11" i="143"/>
  <c r="N8" i="141"/>
  <c r="N28" i="141" s="1"/>
  <c r="N8" i="143"/>
  <c r="N8" i="149"/>
  <c r="N28" i="149" s="1"/>
  <c r="N8" i="142"/>
  <c r="N28" i="142" s="1"/>
  <c r="N7" i="148" s="1"/>
  <c r="AF10" i="141"/>
  <c r="AF30" i="141" s="1"/>
  <c r="AF10" i="149"/>
  <c r="AF30" i="149" s="1"/>
  <c r="AF10" i="143"/>
  <c r="AF10" i="142"/>
  <c r="AF30" i="142" s="1"/>
  <c r="AF9" i="148" s="1"/>
  <c r="P8" i="141"/>
  <c r="P28" i="141" s="1"/>
  <c r="P8" i="143"/>
  <c r="P8" i="149"/>
  <c r="P28" i="149" s="1"/>
  <c r="P8" i="142"/>
  <c r="P28" i="142" s="1"/>
  <c r="P7" i="148" s="1"/>
  <c r="R8" i="141"/>
  <c r="R28" i="141" s="1"/>
  <c r="R8" i="149"/>
  <c r="R28" i="149" s="1"/>
  <c r="R8" i="143"/>
  <c r="R8" i="142"/>
  <c r="R28" i="142" s="1"/>
  <c r="R7" i="148" s="1"/>
  <c r="Z10" i="141"/>
  <c r="Z30" i="141" s="1"/>
  <c r="Z10" i="142"/>
  <c r="Z30" i="142" s="1"/>
  <c r="Z9" i="148" s="1"/>
  <c r="Z10" i="143"/>
  <c r="Z10" i="149"/>
  <c r="Z30" i="149" s="1"/>
  <c r="L10" i="142"/>
  <c r="L30" i="142" s="1"/>
  <c r="L9" i="148" s="1"/>
  <c r="L10" i="143"/>
  <c r="L10" i="141"/>
  <c r="L30" i="141" s="1"/>
  <c r="L10" i="149"/>
  <c r="L30" i="149" s="1"/>
  <c r="AC10" i="141"/>
  <c r="AC30" i="141" s="1"/>
  <c r="AC10" i="143"/>
  <c r="AC10" i="149"/>
  <c r="AC30" i="149" s="1"/>
  <c r="AC10" i="142"/>
  <c r="AC30" i="142" s="1"/>
  <c r="AC9" i="148" s="1"/>
  <c r="O13" i="143"/>
  <c r="O13" i="149"/>
  <c r="O33" i="149" s="1"/>
  <c r="O13" i="141"/>
  <c r="O33" i="141" s="1"/>
  <c r="O13" i="142"/>
  <c r="O33" i="142" s="1"/>
  <c r="O12" i="148" s="1"/>
  <c r="F10" i="141"/>
  <c r="F30" i="141" s="1"/>
  <c r="F10" i="142"/>
  <c r="F30" i="142" s="1"/>
  <c r="F9" i="148" s="1"/>
  <c r="F10" i="143"/>
  <c r="F10" i="149"/>
  <c r="F30" i="149" s="1"/>
  <c r="AB8" i="141"/>
  <c r="AB28" i="141" s="1"/>
  <c r="AB8" i="143"/>
  <c r="AB8" i="149"/>
  <c r="AB28" i="149" s="1"/>
  <c r="AB8" i="142"/>
  <c r="AB28" i="142" s="1"/>
  <c r="AB7" i="148" s="1"/>
  <c r="AE8" i="141"/>
  <c r="AE28" i="141" s="1"/>
  <c r="AE8" i="143"/>
  <c r="AE8" i="149"/>
  <c r="AE28" i="149" s="1"/>
  <c r="AE8" i="142"/>
  <c r="AE28" i="142" s="1"/>
  <c r="AE7" i="148" s="1"/>
  <c r="Y8" i="141"/>
  <c r="Y28" i="141" s="1"/>
  <c r="Y8" i="143"/>
  <c r="Y8" i="149"/>
  <c r="Y28" i="149" s="1"/>
  <c r="Y8" i="142"/>
  <c r="Y28" i="142" s="1"/>
  <c r="Y7" i="148" s="1"/>
  <c r="N10" i="141"/>
  <c r="N30" i="141" s="1"/>
  <c r="N10" i="143"/>
  <c r="N10" i="149"/>
  <c r="N30" i="149" s="1"/>
  <c r="N10" i="142"/>
  <c r="N30" i="142" s="1"/>
  <c r="N9" i="148" s="1"/>
  <c r="S13" i="141"/>
  <c r="S33" i="141" s="1"/>
  <c r="S13" i="143"/>
  <c r="S13" i="149"/>
  <c r="S33" i="149" s="1"/>
  <c r="S13" i="142"/>
  <c r="S33" i="142" s="1"/>
  <c r="S12" i="148" s="1"/>
  <c r="AD13" i="141"/>
  <c r="AD33" i="141" s="1"/>
  <c r="AD13" i="143"/>
  <c r="AD13" i="149"/>
  <c r="AD33" i="149" s="1"/>
  <c r="AD13" i="142"/>
  <c r="AD33" i="142" s="1"/>
  <c r="AD12" i="148" s="1"/>
  <c r="AF8" i="141"/>
  <c r="AF28" i="141" s="1"/>
  <c r="AF8" i="149"/>
  <c r="AF28" i="149" s="1"/>
  <c r="AF8" i="142"/>
  <c r="AF28" i="142" s="1"/>
  <c r="AF7" i="148" s="1"/>
  <c r="AF8" i="143"/>
  <c r="P13" i="141"/>
  <c r="P33" i="141" s="1"/>
  <c r="P13" i="143"/>
  <c r="P13" i="149"/>
  <c r="P33" i="149" s="1"/>
  <c r="P13" i="142"/>
  <c r="P33" i="142" s="1"/>
  <c r="P12" i="148" s="1"/>
  <c r="E8" i="141"/>
  <c r="E28" i="141" s="1"/>
  <c r="E8" i="143"/>
  <c r="E8" i="149"/>
  <c r="E28" i="149" s="1"/>
  <c r="E8" i="142"/>
  <c r="E28" i="142" s="1"/>
  <c r="E7" i="148" s="1"/>
  <c r="R10" i="141"/>
  <c r="R30" i="141" s="1"/>
  <c r="R10" i="142"/>
  <c r="R30" i="142" s="1"/>
  <c r="R9" i="148" s="1"/>
  <c r="R10" i="149"/>
  <c r="R30" i="149" s="1"/>
  <c r="R10" i="143"/>
  <c r="X14" i="141"/>
  <c r="X34" i="141" s="1"/>
  <c r="X14" i="143"/>
  <c r="X14" i="149"/>
  <c r="X34" i="149" s="1"/>
  <c r="X14" i="142"/>
  <c r="X34" i="142" s="1"/>
  <c r="X13" i="148" s="1"/>
  <c r="Z13" i="141"/>
  <c r="Z33" i="141" s="1"/>
  <c r="Z13" i="143"/>
  <c r="Z13" i="149"/>
  <c r="Z33" i="149" s="1"/>
  <c r="Z13" i="142"/>
  <c r="Z33" i="142" s="1"/>
  <c r="Z12" i="148" s="1"/>
  <c r="L13" i="141"/>
  <c r="L33" i="141" s="1"/>
  <c r="L13" i="143"/>
  <c r="L13" i="149"/>
  <c r="L33" i="149" s="1"/>
  <c r="L13" i="142"/>
  <c r="L33" i="142" s="1"/>
  <c r="L12" i="148" s="1"/>
  <c r="I8" i="143"/>
  <c r="I8" i="142"/>
  <c r="I28" i="142" s="1"/>
  <c r="I7" i="148" s="1"/>
  <c r="I8" i="149"/>
  <c r="I28" i="149" s="1"/>
  <c r="I8" i="141"/>
  <c r="I28" i="141" s="1"/>
  <c r="AC8" i="141"/>
  <c r="AC28" i="141" s="1"/>
  <c r="AC8" i="143"/>
  <c r="AC8" i="149"/>
  <c r="AC28" i="149" s="1"/>
  <c r="AC8" i="142"/>
  <c r="AC28" i="142" s="1"/>
  <c r="AC7" i="148" s="1"/>
  <c r="O8" i="141"/>
  <c r="O28" i="141" s="1"/>
  <c r="O8" i="149"/>
  <c r="O28" i="149" s="1"/>
  <c r="O8" i="142"/>
  <c r="O28" i="142" s="1"/>
  <c r="O7" i="148" s="1"/>
  <c r="O8" i="143"/>
  <c r="Q8" i="143"/>
  <c r="Q8" i="149"/>
  <c r="Q28" i="149" s="1"/>
  <c r="Q8" i="142"/>
  <c r="Q28" i="142" s="1"/>
  <c r="Q7" i="148" s="1"/>
  <c r="Q8" i="141"/>
  <c r="Q28" i="141" s="1"/>
  <c r="AB13" i="141"/>
  <c r="AB33" i="141" s="1"/>
  <c r="AB13" i="143"/>
  <c r="AB13" i="149"/>
  <c r="AB33" i="149" s="1"/>
  <c r="AB13" i="142"/>
  <c r="AB33" i="142" s="1"/>
  <c r="AB12" i="148" s="1"/>
  <c r="Y10" i="141"/>
  <c r="Y30" i="141" s="1"/>
  <c r="Y10" i="149"/>
  <c r="Y30" i="149" s="1"/>
  <c r="Y10" i="142"/>
  <c r="Y30" i="142" s="1"/>
  <c r="Y9" i="148" s="1"/>
  <c r="Y10" i="143"/>
  <c r="S10" i="141"/>
  <c r="S30" i="141" s="1"/>
  <c r="S10" i="149"/>
  <c r="S30" i="149" s="1"/>
  <c r="S10" i="142"/>
  <c r="S30" i="142" s="1"/>
  <c r="S9" i="148" s="1"/>
  <c r="S10" i="143"/>
  <c r="AD8" i="141"/>
  <c r="AD28" i="141" s="1"/>
  <c r="AD8" i="142"/>
  <c r="AD28" i="142" s="1"/>
  <c r="AD7" i="148" s="1"/>
  <c r="AD8" i="143"/>
  <c r="AD8" i="149"/>
  <c r="AD28" i="149" s="1"/>
  <c r="E13" i="141"/>
  <c r="E33" i="141" s="1"/>
  <c r="E13" i="149"/>
  <c r="E33" i="149" s="1"/>
  <c r="E13" i="143"/>
  <c r="E13" i="142"/>
  <c r="E33" i="142" s="1"/>
  <c r="E12" i="148" s="1"/>
  <c r="I10" i="141"/>
  <c r="I30" i="141" s="1"/>
  <c r="I10" i="143"/>
  <c r="I10" i="142"/>
  <c r="I30" i="142" s="1"/>
  <c r="I9" i="148" s="1"/>
  <c r="I10" i="149"/>
  <c r="I30" i="149" s="1"/>
  <c r="O10" i="142"/>
  <c r="O30" i="142" s="1"/>
  <c r="O9" i="148" s="1"/>
  <c r="O10" i="141"/>
  <c r="O30" i="141" s="1"/>
  <c r="O10" i="143"/>
  <c r="O10" i="149"/>
  <c r="O30" i="149" s="1"/>
  <c r="AB10" i="141"/>
  <c r="AB30" i="141" s="1"/>
  <c r="AB10" i="143"/>
  <c r="AB10" i="149"/>
  <c r="AB30" i="149" s="1"/>
  <c r="AB10" i="142"/>
  <c r="AB30" i="142" s="1"/>
  <c r="AB9" i="148" s="1"/>
  <c r="U8" i="141"/>
  <c r="U28" i="141" s="1"/>
  <c r="U8" i="142"/>
  <c r="U28" i="142" s="1"/>
  <c r="U7" i="148" s="1"/>
  <c r="U8" i="143"/>
  <c r="U8" i="149"/>
  <c r="U28" i="149" s="1"/>
  <c r="AA8" i="141"/>
  <c r="AA28" i="141" s="1"/>
  <c r="AA8" i="142"/>
  <c r="AA28" i="142" s="1"/>
  <c r="AA7" i="148" s="1"/>
  <c r="AA8" i="143"/>
  <c r="AA8" i="149"/>
  <c r="AA28" i="149" s="1"/>
  <c r="Y13" i="141"/>
  <c r="Y33" i="141" s="1"/>
  <c r="Y13" i="143"/>
  <c r="Y13" i="149"/>
  <c r="Y33" i="149" s="1"/>
  <c r="Y13" i="142"/>
  <c r="Y33" i="142" s="1"/>
  <c r="Y12" i="148" s="1"/>
  <c r="S8" i="141"/>
  <c r="S28" i="141" s="1"/>
  <c r="S8" i="142"/>
  <c r="S28" i="142" s="1"/>
  <c r="S7" i="148" s="1"/>
  <c r="S8" i="149"/>
  <c r="S28" i="149" s="1"/>
  <c r="S8" i="143"/>
  <c r="C10" i="141"/>
  <c r="C30" i="141" s="1"/>
  <c r="C10" i="143"/>
  <c r="C10" i="149"/>
  <c r="C30" i="149" s="1"/>
  <c r="C10" i="142"/>
  <c r="C30" i="142" s="1"/>
  <c r="C9" i="148" s="1"/>
  <c r="AD10" i="141"/>
  <c r="AD30" i="141" s="1"/>
  <c r="AD10" i="143"/>
  <c r="AD10" i="149"/>
  <c r="AD30" i="149" s="1"/>
  <c r="AD10" i="142"/>
  <c r="AD30" i="142" s="1"/>
  <c r="AD9" i="148" s="1"/>
  <c r="E10" i="141"/>
  <c r="E30" i="141" s="1"/>
  <c r="E10" i="142"/>
  <c r="E30" i="142" s="1"/>
  <c r="E9" i="148" s="1"/>
  <c r="E10" i="143"/>
  <c r="E10" i="149"/>
  <c r="E30" i="149" s="1"/>
  <c r="M13" i="141"/>
  <c r="M33" i="141" s="1"/>
  <c r="M13" i="143"/>
  <c r="M13" i="149"/>
  <c r="M33" i="149" s="1"/>
  <c r="M13" i="142"/>
  <c r="M33" i="142" s="1"/>
  <c r="M12" i="148" s="1"/>
  <c r="I13" i="142"/>
  <c r="I33" i="142" s="1"/>
  <c r="I12" i="148" s="1"/>
  <c r="I13" i="141"/>
  <c r="I33" i="141" s="1"/>
  <c r="I13" i="143"/>
  <c r="I13" i="149"/>
  <c r="I33" i="149" s="1"/>
  <c r="G10" i="141"/>
  <c r="G30" i="141" s="1"/>
  <c r="G10" i="143"/>
  <c r="G10" i="149"/>
  <c r="G30" i="149" s="1"/>
  <c r="G10" i="142"/>
  <c r="G30" i="142" s="1"/>
  <c r="G9" i="148" s="1"/>
  <c r="U13" i="141"/>
  <c r="U33" i="141" s="1"/>
  <c r="U13" i="149"/>
  <c r="U33" i="149" s="1"/>
  <c r="U13" i="143"/>
  <c r="U13" i="142"/>
  <c r="U33" i="142" s="1"/>
  <c r="U12" i="148" s="1"/>
  <c r="AA10" i="141"/>
  <c r="AA30" i="141" s="1"/>
  <c r="AA10" i="143"/>
  <c r="AA10" i="149"/>
  <c r="AA30" i="149" s="1"/>
  <c r="AA10" i="142"/>
  <c r="AA30" i="142" s="1"/>
  <c r="AA9" i="148" s="1"/>
  <c r="C13" i="143"/>
  <c r="C13" i="149"/>
  <c r="C33" i="149" s="1"/>
  <c r="C13" i="142"/>
  <c r="C33" i="142" s="1"/>
  <c r="C12" i="148" s="1"/>
  <c r="C13" i="141"/>
  <c r="C33" i="141" s="1"/>
  <c r="M8" i="141"/>
  <c r="M28" i="141" s="1"/>
  <c r="M8" i="143"/>
  <c r="M8" i="149"/>
  <c r="M28" i="149" s="1"/>
  <c r="M8" i="142"/>
  <c r="M28" i="142" s="1"/>
  <c r="M7" i="148" s="1"/>
  <c r="G11" i="141" l="1"/>
  <c r="G31" i="141" s="1"/>
  <c r="G11" i="143"/>
  <c r="G11" i="142"/>
  <c r="G31" i="142" s="1"/>
  <c r="G10" i="148" s="1"/>
  <c r="G11" i="149"/>
  <c r="G31" i="149" s="1"/>
  <c r="E11" i="141"/>
  <c r="E31" i="141" s="1"/>
  <c r="E11" i="143"/>
  <c r="E11" i="149"/>
  <c r="E31" i="149" s="1"/>
  <c r="E11" i="142"/>
  <c r="E31" i="142" s="1"/>
  <c r="E10" i="148" s="1"/>
  <c r="AB11" i="141"/>
  <c r="AB31" i="141" s="1"/>
  <c r="AB11" i="143"/>
  <c r="AB11" i="149"/>
  <c r="AB31" i="149" s="1"/>
  <c r="AB11" i="142"/>
  <c r="AB31" i="142" s="1"/>
  <c r="AB10" i="148" s="1"/>
  <c r="AC22" i="141"/>
  <c r="AC42" i="141" s="1"/>
  <c r="AC22" i="143"/>
  <c r="AC22" i="149"/>
  <c r="AC42" i="149" s="1"/>
  <c r="AC22" i="142"/>
  <c r="AC42" i="142" s="1"/>
  <c r="AC21" i="148" s="1"/>
  <c r="L14" i="141"/>
  <c r="L34" i="141" s="1"/>
  <c r="L14" i="142"/>
  <c r="L34" i="142" s="1"/>
  <c r="L13" i="148" s="1"/>
  <c r="L14" i="149"/>
  <c r="L34" i="149" s="1"/>
  <c r="L14" i="143"/>
  <c r="X16" i="141"/>
  <c r="X36" i="141" s="1"/>
  <c r="X16" i="143"/>
  <c r="X16" i="142"/>
  <c r="X36" i="142" s="1"/>
  <c r="X15" i="148" s="1"/>
  <c r="X16" i="149"/>
  <c r="X36" i="149" s="1"/>
  <c r="P14" i="141"/>
  <c r="P34" i="141" s="1"/>
  <c r="P14" i="149"/>
  <c r="P34" i="149" s="1"/>
  <c r="P14" i="142"/>
  <c r="P34" i="142" s="1"/>
  <c r="P13" i="148" s="1"/>
  <c r="P14" i="143"/>
  <c r="AD14" i="141"/>
  <c r="AD34" i="141" s="1"/>
  <c r="AD14" i="143"/>
  <c r="AD14" i="149"/>
  <c r="AD34" i="149" s="1"/>
  <c r="AD14" i="142"/>
  <c r="AD34" i="142" s="1"/>
  <c r="AD13" i="148" s="1"/>
  <c r="AE22" i="141"/>
  <c r="AE42" i="141" s="1"/>
  <c r="AE22" i="142"/>
  <c r="AE42" i="142" s="1"/>
  <c r="AE21" i="148" s="1"/>
  <c r="AE22" i="143"/>
  <c r="AE22" i="149"/>
  <c r="AE42" i="149" s="1"/>
  <c r="AC11" i="141"/>
  <c r="AC31" i="141" s="1"/>
  <c r="AC11" i="142"/>
  <c r="AC31" i="142" s="1"/>
  <c r="AC10" i="148" s="1"/>
  <c r="AC11" i="143"/>
  <c r="AC11" i="149"/>
  <c r="AC31" i="149" s="1"/>
  <c r="N22" i="141"/>
  <c r="N42" i="141" s="1"/>
  <c r="N22" i="143"/>
  <c r="N22" i="149"/>
  <c r="N42" i="149" s="1"/>
  <c r="N22" i="142"/>
  <c r="N42" i="142" s="1"/>
  <c r="N21" i="148" s="1"/>
  <c r="AA14" i="141"/>
  <c r="AA34" i="141" s="1"/>
  <c r="AA14" i="143"/>
  <c r="AA14" i="149"/>
  <c r="AA34" i="149" s="1"/>
  <c r="AA14" i="142"/>
  <c r="AA34" i="142" s="1"/>
  <c r="AA13" i="148" s="1"/>
  <c r="J11" i="141"/>
  <c r="J31" i="141" s="1"/>
  <c r="J11" i="143"/>
  <c r="J11" i="149"/>
  <c r="J31" i="149" s="1"/>
  <c r="J11" i="142"/>
  <c r="J31" i="142" s="1"/>
  <c r="J10" i="148" s="1"/>
  <c r="C14" i="143"/>
  <c r="C14" i="149"/>
  <c r="C34" i="149" s="1"/>
  <c r="C14" i="142"/>
  <c r="C34" i="142" s="1"/>
  <c r="C13" i="148" s="1"/>
  <c r="C14" i="141"/>
  <c r="C34" i="141" s="1"/>
  <c r="I14" i="149"/>
  <c r="I34" i="149" s="1"/>
  <c r="I14" i="143"/>
  <c r="I14" i="141"/>
  <c r="I34" i="141" s="1"/>
  <c r="I14" i="142"/>
  <c r="I34" i="142" s="1"/>
  <c r="I13" i="148" s="1"/>
  <c r="C11" i="141"/>
  <c r="C31" i="141" s="1"/>
  <c r="C11" i="143"/>
  <c r="C11" i="149"/>
  <c r="C31" i="149" s="1"/>
  <c r="C11" i="142"/>
  <c r="C31" i="142" s="1"/>
  <c r="C10" i="148" s="1"/>
  <c r="O11" i="143"/>
  <c r="O11" i="149"/>
  <c r="O31" i="149" s="1"/>
  <c r="O11" i="142"/>
  <c r="O31" i="142" s="1"/>
  <c r="O10" i="148" s="1"/>
  <c r="O11" i="141"/>
  <c r="O31" i="141" s="1"/>
  <c r="Y11" i="141"/>
  <c r="Y31" i="141" s="1"/>
  <c r="Y11" i="142"/>
  <c r="Y31" i="142" s="1"/>
  <c r="Y10" i="148" s="1"/>
  <c r="Y11" i="143"/>
  <c r="Y11" i="149"/>
  <c r="Y31" i="149" s="1"/>
  <c r="N11" i="141"/>
  <c r="N31" i="141" s="1"/>
  <c r="N11" i="149"/>
  <c r="N31" i="149" s="1"/>
  <c r="N11" i="143"/>
  <c r="N11" i="142"/>
  <c r="N31" i="142" s="1"/>
  <c r="N10" i="148" s="1"/>
  <c r="O14" i="143"/>
  <c r="O14" i="149"/>
  <c r="O34" i="149" s="1"/>
  <c r="O14" i="142"/>
  <c r="O34" i="142" s="1"/>
  <c r="O13" i="148" s="1"/>
  <c r="O14" i="141"/>
  <c r="O34" i="141" s="1"/>
  <c r="P11" i="141"/>
  <c r="P31" i="141" s="1"/>
  <c r="P11" i="143"/>
  <c r="P11" i="149"/>
  <c r="P31" i="149" s="1"/>
  <c r="P11" i="142"/>
  <c r="P31" i="142" s="1"/>
  <c r="P10" i="148" s="1"/>
  <c r="V14" i="141"/>
  <c r="V34" i="141" s="1"/>
  <c r="V14" i="143"/>
  <c r="V14" i="142"/>
  <c r="V34" i="142" s="1"/>
  <c r="V13" i="148" s="1"/>
  <c r="V14" i="149"/>
  <c r="V34" i="149" s="1"/>
  <c r="H22" i="141"/>
  <c r="H42" i="141" s="1"/>
  <c r="H22" i="142"/>
  <c r="H42" i="142" s="1"/>
  <c r="H21" i="148" s="1"/>
  <c r="H22" i="143"/>
  <c r="H22" i="149"/>
  <c r="H42" i="149" s="1"/>
  <c r="Q14" i="141"/>
  <c r="Q34" i="141" s="1"/>
  <c r="Q14" i="149"/>
  <c r="Q34" i="149" s="1"/>
  <c r="Q14" i="143"/>
  <c r="Q14" i="142"/>
  <c r="Q34" i="142" s="1"/>
  <c r="Q13" i="148" s="1"/>
  <c r="V22" i="143"/>
  <c r="V22" i="141"/>
  <c r="V42" i="141" s="1"/>
  <c r="V22" i="149"/>
  <c r="V42" i="149" s="1"/>
  <c r="V22" i="142"/>
  <c r="V42" i="142" s="1"/>
  <c r="V21" i="148" s="1"/>
  <c r="U14" i="141"/>
  <c r="U34" i="141" s="1"/>
  <c r="U14" i="149"/>
  <c r="U34" i="149" s="1"/>
  <c r="U14" i="142"/>
  <c r="U34" i="142" s="1"/>
  <c r="U13" i="148" s="1"/>
  <c r="U14" i="143"/>
  <c r="S22" i="141"/>
  <c r="S42" i="141" s="1"/>
  <c r="S22" i="143"/>
  <c r="S22" i="149"/>
  <c r="S42" i="149" s="1"/>
  <c r="S22" i="142"/>
  <c r="S42" i="142" s="1"/>
  <c r="S21" i="148" s="1"/>
  <c r="Y14" i="141"/>
  <c r="Y34" i="141" s="1"/>
  <c r="Y14" i="142"/>
  <c r="Y34" i="142" s="1"/>
  <c r="Y13" i="148" s="1"/>
  <c r="Y14" i="143"/>
  <c r="Y14" i="149"/>
  <c r="Y34" i="149" s="1"/>
  <c r="U22" i="141"/>
  <c r="U42" i="141" s="1"/>
  <c r="U22" i="149"/>
  <c r="U42" i="149" s="1"/>
  <c r="U22" i="142"/>
  <c r="U42" i="142" s="1"/>
  <c r="U21" i="148" s="1"/>
  <c r="U22" i="143"/>
  <c r="S11" i="141"/>
  <c r="S31" i="141" s="1"/>
  <c r="S11" i="143"/>
  <c r="S11" i="149"/>
  <c r="S31" i="149" s="1"/>
  <c r="S11" i="142"/>
  <c r="S31" i="142" s="1"/>
  <c r="S10" i="148" s="1"/>
  <c r="F11" i="141"/>
  <c r="F31" i="141" s="1"/>
  <c r="F11" i="149"/>
  <c r="F31" i="149" s="1"/>
  <c r="F11" i="143"/>
  <c r="F11" i="142"/>
  <c r="F31" i="142" s="1"/>
  <c r="F10" i="148" s="1"/>
  <c r="R22" i="141"/>
  <c r="R42" i="141" s="1"/>
  <c r="R22" i="149"/>
  <c r="R42" i="149" s="1"/>
  <c r="R22" i="142"/>
  <c r="R42" i="142" s="1"/>
  <c r="R21" i="148" s="1"/>
  <c r="R22" i="143"/>
  <c r="P22" i="141"/>
  <c r="P42" i="141" s="1"/>
  <c r="P22" i="149"/>
  <c r="P42" i="149" s="1"/>
  <c r="P22" i="143"/>
  <c r="P22" i="142"/>
  <c r="P42" i="142" s="1"/>
  <c r="P21" i="148" s="1"/>
  <c r="AE14" i="141"/>
  <c r="AE34" i="141" s="1"/>
  <c r="AE14" i="143"/>
  <c r="AE14" i="149"/>
  <c r="AE34" i="149" s="1"/>
  <c r="AE14" i="142"/>
  <c r="AE34" i="142" s="1"/>
  <c r="AE13" i="148" s="1"/>
  <c r="J22" i="141"/>
  <c r="J42" i="141" s="1"/>
  <c r="J22" i="143"/>
  <c r="J22" i="149"/>
  <c r="J42" i="149" s="1"/>
  <c r="J22" i="142"/>
  <c r="J42" i="142" s="1"/>
  <c r="J21" i="148" s="1"/>
  <c r="G14" i="141"/>
  <c r="G34" i="141" s="1"/>
  <c r="G14" i="143"/>
  <c r="G14" i="149"/>
  <c r="G34" i="149" s="1"/>
  <c r="G14" i="142"/>
  <c r="G34" i="142" s="1"/>
  <c r="G13" i="148" s="1"/>
  <c r="U11" i="141"/>
  <c r="U31" i="141" s="1"/>
  <c r="U11" i="143"/>
  <c r="U11" i="149"/>
  <c r="U31" i="149" s="1"/>
  <c r="U11" i="142"/>
  <c r="U31" i="142" s="1"/>
  <c r="U10" i="148" s="1"/>
  <c r="K11" i="141"/>
  <c r="K31" i="141" s="1"/>
  <c r="K11" i="149"/>
  <c r="K31" i="149" s="1"/>
  <c r="K11" i="142"/>
  <c r="K31" i="142" s="1"/>
  <c r="K10" i="148" s="1"/>
  <c r="K11" i="143"/>
  <c r="AA11" i="141"/>
  <c r="AA31" i="141" s="1"/>
  <c r="AA11" i="143"/>
  <c r="AA11" i="149"/>
  <c r="AA31" i="149" s="1"/>
  <c r="AA11" i="142"/>
  <c r="AA31" i="142" s="1"/>
  <c r="AA10" i="148" s="1"/>
  <c r="AF11" i="149"/>
  <c r="AF31" i="149" s="1"/>
  <c r="AF11" i="143"/>
  <c r="AF11" i="142"/>
  <c r="AF31" i="142" s="1"/>
  <c r="AF10" i="148" s="1"/>
  <c r="AF11" i="141"/>
  <c r="AF31" i="141" s="1"/>
  <c r="F14" i="141"/>
  <c r="F34" i="141" s="1"/>
  <c r="F14" i="143"/>
  <c r="F14" i="142"/>
  <c r="F34" i="142" s="1"/>
  <c r="F13" i="148" s="1"/>
  <c r="F14" i="149"/>
  <c r="F34" i="149" s="1"/>
  <c r="L22" i="141"/>
  <c r="L42" i="141" s="1"/>
  <c r="L22" i="149"/>
  <c r="L42" i="149" s="1"/>
  <c r="L22" i="143"/>
  <c r="L22" i="142"/>
  <c r="L42" i="142" s="1"/>
  <c r="L21" i="148" s="1"/>
  <c r="N14" i="141"/>
  <c r="N34" i="141" s="1"/>
  <c r="N14" i="142"/>
  <c r="N34" i="142" s="1"/>
  <c r="N13" i="148" s="1"/>
  <c r="N14" i="143"/>
  <c r="N14" i="149"/>
  <c r="N34" i="149" s="1"/>
  <c r="F22" i="143"/>
  <c r="F22" i="149"/>
  <c r="F42" i="149" s="1"/>
  <c r="F22" i="142"/>
  <c r="F42" i="142" s="1"/>
  <c r="F21" i="148" s="1"/>
  <c r="F22" i="141"/>
  <c r="F42" i="141" s="1"/>
  <c r="J14" i="141"/>
  <c r="J34" i="141" s="1"/>
  <c r="J14" i="149"/>
  <c r="J34" i="149" s="1"/>
  <c r="J14" i="143"/>
  <c r="J14" i="142"/>
  <c r="J34" i="142" s="1"/>
  <c r="J13" i="148" s="1"/>
  <c r="C22" i="141"/>
  <c r="C42" i="141" s="1"/>
  <c r="C22" i="143"/>
  <c r="C22" i="149"/>
  <c r="C42" i="149" s="1"/>
  <c r="C22" i="142"/>
  <c r="C42" i="142" s="1"/>
  <c r="C21" i="148" s="1"/>
  <c r="O22" i="149"/>
  <c r="O42" i="149" s="1"/>
  <c r="O22" i="143"/>
  <c r="O22" i="141"/>
  <c r="O42" i="141" s="1"/>
  <c r="O22" i="142"/>
  <c r="O42" i="142" s="1"/>
  <c r="O21" i="148" s="1"/>
  <c r="Y22" i="141"/>
  <c r="Y42" i="141" s="1"/>
  <c r="Y22" i="143"/>
  <c r="Y22" i="149"/>
  <c r="Y42" i="149" s="1"/>
  <c r="Y22" i="142"/>
  <c r="Y42" i="142" s="1"/>
  <c r="Y21" i="148" s="1"/>
  <c r="L11" i="141"/>
  <c r="L31" i="141" s="1"/>
  <c r="L11" i="143"/>
  <c r="L11" i="149"/>
  <c r="L31" i="149" s="1"/>
  <c r="L11" i="142"/>
  <c r="L31" i="142" s="1"/>
  <c r="L10" i="148" s="1"/>
  <c r="T14" i="141"/>
  <c r="T34" i="141" s="1"/>
  <c r="T14" i="142"/>
  <c r="T34" i="142" s="1"/>
  <c r="T13" i="148" s="1"/>
  <c r="T14" i="143"/>
  <c r="T14" i="149"/>
  <c r="T34" i="149" s="1"/>
  <c r="W11" i="141"/>
  <c r="W31" i="141" s="1"/>
  <c r="W11" i="143"/>
  <c r="W11" i="149"/>
  <c r="W31" i="149" s="1"/>
  <c r="W11" i="142"/>
  <c r="W31" i="142" s="1"/>
  <c r="W10" i="148" s="1"/>
  <c r="K14" i="141"/>
  <c r="K34" i="141" s="1"/>
  <c r="K14" i="149"/>
  <c r="K34" i="149" s="1"/>
  <c r="K14" i="143"/>
  <c r="K14" i="142"/>
  <c r="K34" i="142" s="1"/>
  <c r="K13" i="148" s="1"/>
  <c r="D11" i="149"/>
  <c r="D31" i="149" s="1"/>
  <c r="D11" i="141"/>
  <c r="D31" i="141" s="1"/>
  <c r="D11" i="143"/>
  <c r="D11" i="142"/>
  <c r="D31" i="142" s="1"/>
  <c r="D10" i="148" s="1"/>
  <c r="T22" i="141"/>
  <c r="T42" i="141" s="1"/>
  <c r="T22" i="143"/>
  <c r="T22" i="149"/>
  <c r="T42" i="149" s="1"/>
  <c r="T22" i="142"/>
  <c r="T42" i="142" s="1"/>
  <c r="T21" i="148" s="1"/>
  <c r="H11" i="141"/>
  <c r="H31" i="141" s="1"/>
  <c r="H11" i="149"/>
  <c r="H31" i="149" s="1"/>
  <c r="H11" i="143"/>
  <c r="H11" i="142"/>
  <c r="H31" i="142" s="1"/>
  <c r="H10" i="148" s="1"/>
  <c r="M11" i="141"/>
  <c r="M31" i="141" s="1"/>
  <c r="M11" i="143"/>
  <c r="M11" i="149"/>
  <c r="M31" i="149" s="1"/>
  <c r="M11" i="142"/>
  <c r="M31" i="142" s="1"/>
  <c r="M10" i="148" s="1"/>
  <c r="G22" i="141"/>
  <c r="G42" i="141" s="1"/>
  <c r="G22" i="143"/>
  <c r="G22" i="149"/>
  <c r="G42" i="149" s="1"/>
  <c r="G22" i="142"/>
  <c r="G42" i="142" s="1"/>
  <c r="G21" i="148" s="1"/>
  <c r="I11" i="142"/>
  <c r="I31" i="142" s="1"/>
  <c r="I10" i="148" s="1"/>
  <c r="I11" i="143"/>
  <c r="I11" i="141"/>
  <c r="I31" i="141" s="1"/>
  <c r="I11" i="149"/>
  <c r="I31" i="149" s="1"/>
  <c r="E22" i="143"/>
  <c r="E22" i="149"/>
  <c r="E42" i="149" s="1"/>
  <c r="E22" i="142"/>
  <c r="E42" i="142" s="1"/>
  <c r="E21" i="148" s="1"/>
  <c r="E22" i="141"/>
  <c r="E42" i="141" s="1"/>
  <c r="AF22" i="141"/>
  <c r="AF42" i="141" s="1"/>
  <c r="AF22" i="149"/>
  <c r="AF42" i="149" s="1"/>
  <c r="AF22" i="143"/>
  <c r="AF22" i="142"/>
  <c r="AF42" i="142" s="1"/>
  <c r="AF21" i="148" s="1"/>
  <c r="AC14" i="141"/>
  <c r="AC34" i="141" s="1"/>
  <c r="AC14" i="149"/>
  <c r="AC34" i="149" s="1"/>
  <c r="AC14" i="143"/>
  <c r="AC14" i="142"/>
  <c r="AC34" i="142" s="1"/>
  <c r="AC13" i="148" s="1"/>
  <c r="AF14" i="141"/>
  <c r="AF34" i="141" s="1"/>
  <c r="AF14" i="143"/>
  <c r="AF14" i="149"/>
  <c r="AF34" i="149" s="1"/>
  <c r="AF14" i="142"/>
  <c r="AF34" i="142" s="1"/>
  <c r="AF13" i="148" s="1"/>
  <c r="T11" i="141"/>
  <c r="T31" i="141" s="1"/>
  <c r="T11" i="143"/>
  <c r="T11" i="149"/>
  <c r="T31" i="149" s="1"/>
  <c r="T11" i="142"/>
  <c r="T31" i="142" s="1"/>
  <c r="T10" i="148" s="1"/>
  <c r="W22" i="141"/>
  <c r="W42" i="141" s="1"/>
  <c r="W22" i="143"/>
  <c r="W22" i="149"/>
  <c r="W42" i="149" s="1"/>
  <c r="W22" i="142"/>
  <c r="W42" i="142" s="1"/>
  <c r="W21" i="148" s="1"/>
  <c r="M14" i="141"/>
  <c r="M34" i="141" s="1"/>
  <c r="M14" i="149"/>
  <c r="M34" i="149" s="1"/>
  <c r="M14" i="142"/>
  <c r="M34" i="142" s="1"/>
  <c r="M13" i="148" s="1"/>
  <c r="M14" i="143"/>
  <c r="AA22" i="141"/>
  <c r="AA42" i="141" s="1"/>
  <c r="AA22" i="143"/>
  <c r="AA22" i="142"/>
  <c r="AA42" i="142" s="1"/>
  <c r="AA21" i="148" s="1"/>
  <c r="AA22" i="149"/>
  <c r="AA42" i="149" s="1"/>
  <c r="AD22" i="141"/>
  <c r="AD42" i="141" s="1"/>
  <c r="AD22" i="143"/>
  <c r="AD22" i="149"/>
  <c r="AD42" i="149" s="1"/>
  <c r="AD22" i="142"/>
  <c r="AD42" i="142" s="1"/>
  <c r="AD21" i="148" s="1"/>
  <c r="R11" i="141"/>
  <c r="R31" i="141" s="1"/>
  <c r="R11" i="143"/>
  <c r="R11" i="149"/>
  <c r="R31" i="149" s="1"/>
  <c r="R11" i="142"/>
  <c r="R31" i="142" s="1"/>
  <c r="R10" i="148" s="1"/>
  <c r="S14" i="141"/>
  <c r="S34" i="141" s="1"/>
  <c r="S14" i="149"/>
  <c r="S34" i="149" s="1"/>
  <c r="S14" i="143"/>
  <c r="S14" i="142"/>
  <c r="S34" i="142" s="1"/>
  <c r="S13" i="148" s="1"/>
  <c r="AB22" i="141"/>
  <c r="AB42" i="141" s="1"/>
  <c r="AB22" i="142"/>
  <c r="AB42" i="142" s="1"/>
  <c r="AB21" i="148" s="1"/>
  <c r="AB22" i="149"/>
  <c r="AB42" i="149" s="1"/>
  <c r="AB22" i="143"/>
  <c r="Z11" i="141"/>
  <c r="Z31" i="141" s="1"/>
  <c r="Z11" i="149"/>
  <c r="Z31" i="149" s="1"/>
  <c r="Z11" i="142"/>
  <c r="Z31" i="142" s="1"/>
  <c r="Z10" i="148" s="1"/>
  <c r="Z11" i="143"/>
  <c r="H14" i="141"/>
  <c r="H34" i="141" s="1"/>
  <c r="H14" i="143"/>
  <c r="H14" i="149"/>
  <c r="H34" i="149" s="1"/>
  <c r="H14" i="142"/>
  <c r="H34" i="142" s="1"/>
  <c r="H13" i="148" s="1"/>
  <c r="AE11" i="141"/>
  <c r="AE31" i="141" s="1"/>
  <c r="AE11" i="143"/>
  <c r="AE11" i="142"/>
  <c r="AE31" i="142" s="1"/>
  <c r="AE10" i="148" s="1"/>
  <c r="AE11" i="149"/>
  <c r="AE31" i="149" s="1"/>
  <c r="M22" i="141"/>
  <c r="M42" i="141" s="1"/>
  <c r="M22" i="143"/>
  <c r="M22" i="149"/>
  <c r="M42" i="149" s="1"/>
  <c r="M22" i="142"/>
  <c r="M42" i="142" s="1"/>
  <c r="M21" i="148" s="1"/>
  <c r="AD11" i="141"/>
  <c r="AD31" i="141" s="1"/>
  <c r="AD11" i="149"/>
  <c r="AD31" i="149" s="1"/>
  <c r="AD11" i="143"/>
  <c r="AD11" i="142"/>
  <c r="AD31" i="142" s="1"/>
  <c r="AD10" i="148" s="1"/>
  <c r="E14" i="141"/>
  <c r="E34" i="141" s="1"/>
  <c r="E14" i="142"/>
  <c r="E34" i="142" s="1"/>
  <c r="E13" i="148" s="1"/>
  <c r="E14" i="143"/>
  <c r="E14" i="149"/>
  <c r="E34" i="149" s="1"/>
  <c r="AB14" i="141"/>
  <c r="AB34" i="141" s="1"/>
  <c r="AB14" i="143"/>
  <c r="AB14" i="149"/>
  <c r="AB34" i="149" s="1"/>
  <c r="AB14" i="142"/>
  <c r="AB34" i="142" s="1"/>
  <c r="AB13" i="148" s="1"/>
  <c r="Q22" i="141"/>
  <c r="Q42" i="141" s="1"/>
  <c r="Q22" i="142"/>
  <c r="Q42" i="142" s="1"/>
  <c r="Q21" i="148" s="1"/>
  <c r="Q22" i="149"/>
  <c r="Q42" i="149" s="1"/>
  <c r="Q22" i="143"/>
  <c r="I22" i="141"/>
  <c r="I42" i="141" s="1"/>
  <c r="I22" i="143"/>
  <c r="I22" i="149"/>
  <c r="I42" i="149" s="1"/>
  <c r="I22" i="142"/>
  <c r="I42" i="142" s="1"/>
  <c r="I21" i="148" s="1"/>
  <c r="Z14" i="141"/>
  <c r="Z34" i="141" s="1"/>
  <c r="Z14" i="143"/>
  <c r="Z14" i="149"/>
  <c r="Z34" i="149" s="1"/>
  <c r="Z14" i="142"/>
  <c r="Z34" i="142" s="1"/>
  <c r="Z13" i="148" s="1"/>
  <c r="D22" i="141"/>
  <c r="D42" i="141" s="1"/>
  <c r="D22" i="143"/>
  <c r="D22" i="149"/>
  <c r="D42" i="149" s="1"/>
  <c r="D22" i="142"/>
  <c r="D42" i="142" s="1"/>
  <c r="D21" i="148" s="1"/>
  <c r="Z22" i="141"/>
  <c r="Z42" i="141" s="1"/>
  <c r="Z22" i="143"/>
  <c r="Z22" i="149"/>
  <c r="Z42" i="149" s="1"/>
  <c r="Z22" i="142"/>
  <c r="Z42" i="142" s="1"/>
  <c r="Z21" i="148" s="1"/>
  <c r="R14" i="141"/>
  <c r="R34" i="141" s="1"/>
  <c r="R14" i="142"/>
  <c r="R34" i="142" s="1"/>
  <c r="R13" i="148" s="1"/>
  <c r="R14" i="149"/>
  <c r="R34" i="149" s="1"/>
  <c r="R14" i="143"/>
  <c r="V11" i="141"/>
  <c r="V31" i="141" s="1"/>
  <c r="V11" i="143"/>
  <c r="V11" i="149"/>
  <c r="V31" i="149" s="1"/>
  <c r="V11" i="142"/>
  <c r="V31" i="142" s="1"/>
  <c r="V10" i="148" s="1"/>
  <c r="K22" i="141"/>
  <c r="K42" i="141" s="1"/>
  <c r="K22" i="143"/>
  <c r="K22" i="149"/>
  <c r="K42" i="149" s="1"/>
  <c r="K22" i="142"/>
  <c r="K42" i="142" s="1"/>
  <c r="K21" i="148" s="1"/>
  <c r="D14" i="143"/>
  <c r="D14" i="149"/>
  <c r="D34" i="149" s="1"/>
  <c r="D14" i="141"/>
  <c r="D34" i="141" s="1"/>
  <c r="D14" i="142"/>
  <c r="D34" i="142" s="1"/>
  <c r="D13" i="148" s="1"/>
  <c r="W14" i="141"/>
  <c r="W34" i="141" s="1"/>
  <c r="W14" i="143"/>
  <c r="W14" i="142"/>
  <c r="W34" i="142" s="1"/>
  <c r="W13" i="148" s="1"/>
  <c r="W14" i="149"/>
  <c r="W34" i="149" s="1"/>
  <c r="Q11" i="141"/>
  <c r="Q31" i="141" s="1"/>
  <c r="Q11" i="143"/>
  <c r="Q11" i="149"/>
  <c r="Q31" i="149" s="1"/>
  <c r="Q11" i="142"/>
  <c r="Q31" i="142" s="1"/>
  <c r="Q10" i="148" s="1"/>
  <c r="B16" i="142"/>
  <c r="B36" i="142" s="1"/>
  <c r="B15" i="148" s="1"/>
  <c r="B16" i="141"/>
  <c r="B36" i="141" s="1"/>
  <c r="B16" i="149"/>
  <c r="B36" i="149" s="1"/>
  <c r="B16" i="143"/>
  <c r="B19" i="149" l="1"/>
  <c r="B39" i="149" s="1"/>
  <c r="B19" i="141"/>
  <c r="B39" i="141" s="1"/>
  <c r="B19" i="143"/>
  <c r="B19" i="142"/>
  <c r="B39" i="142" s="1"/>
  <c r="B18" i="148" s="1"/>
  <c r="W16" i="143"/>
  <c r="W16" i="149"/>
  <c r="W36" i="149" s="1"/>
  <c r="W16" i="141"/>
  <c r="W36" i="141" s="1"/>
  <c r="W16" i="142"/>
  <c r="W36" i="142" s="1"/>
  <c r="W15" i="148" s="1"/>
  <c r="E16" i="143"/>
  <c r="E16" i="149"/>
  <c r="E36" i="149" s="1"/>
  <c r="E16" i="142"/>
  <c r="E36" i="142" s="1"/>
  <c r="E15" i="148" s="1"/>
  <c r="E16" i="141"/>
  <c r="E36" i="141" s="1"/>
  <c r="F16" i="143"/>
  <c r="F16" i="149"/>
  <c r="F36" i="149" s="1"/>
  <c r="F16" i="142"/>
  <c r="F36" i="142" s="1"/>
  <c r="F15" i="148" s="1"/>
  <c r="F16" i="141"/>
  <c r="F36" i="141" s="1"/>
  <c r="O16" i="143"/>
  <c r="O16" i="141"/>
  <c r="O36" i="141" s="1"/>
  <c r="O16" i="149"/>
  <c r="O36" i="149" s="1"/>
  <c r="O16" i="142"/>
  <c r="O36" i="142" s="1"/>
  <c r="O15" i="148" s="1"/>
  <c r="X17" i="143"/>
  <c r="X17" i="142"/>
  <c r="X37" i="142" s="1"/>
  <c r="X16" i="148" s="1"/>
  <c r="X17" i="141"/>
  <c r="X37" i="141" s="1"/>
  <c r="X17" i="149"/>
  <c r="X37" i="149" s="1"/>
  <c r="X19" i="142"/>
  <c r="X39" i="142" s="1"/>
  <c r="X18" i="148" s="1"/>
  <c r="X19" i="149"/>
  <c r="X39" i="149" s="1"/>
  <c r="X19" i="141"/>
  <c r="X39" i="141" s="1"/>
  <c r="X19" i="143"/>
  <c r="AC16" i="141"/>
  <c r="AC36" i="141" s="1"/>
  <c r="AC16" i="143"/>
  <c r="AC16" i="149"/>
  <c r="AC36" i="149" s="1"/>
  <c r="AC16" i="142"/>
  <c r="AC36" i="142" s="1"/>
  <c r="AC15" i="148" s="1"/>
  <c r="J16" i="141"/>
  <c r="J36" i="141" s="1"/>
  <c r="J16" i="149"/>
  <c r="J36" i="149" s="1"/>
  <c r="J16" i="143"/>
  <c r="J16" i="142"/>
  <c r="J36" i="142" s="1"/>
  <c r="J15" i="148" s="1"/>
  <c r="P16" i="141"/>
  <c r="P36" i="141" s="1"/>
  <c r="P16" i="143"/>
  <c r="P16" i="149"/>
  <c r="P36" i="149" s="1"/>
  <c r="P16" i="142"/>
  <c r="P36" i="142" s="1"/>
  <c r="P15" i="148" s="1"/>
  <c r="S16" i="141"/>
  <c r="S36" i="141" s="1"/>
  <c r="S16" i="143"/>
  <c r="S16" i="149"/>
  <c r="S36" i="149" s="1"/>
  <c r="S16" i="142"/>
  <c r="S36" i="142" s="1"/>
  <c r="S15" i="148" s="1"/>
  <c r="Y16" i="149"/>
  <c r="Y36" i="149" s="1"/>
  <c r="Y16" i="143"/>
  <c r="Y16" i="142"/>
  <c r="Y36" i="142" s="1"/>
  <c r="Y15" i="148" s="1"/>
  <c r="Y16" i="141"/>
  <c r="Y36" i="141" s="1"/>
  <c r="AA16" i="143"/>
  <c r="AA16" i="149"/>
  <c r="AA36" i="149" s="1"/>
  <c r="AA16" i="142"/>
  <c r="AA36" i="142" s="1"/>
  <c r="AA15" i="148" s="1"/>
  <c r="AA16" i="141"/>
  <c r="AA36" i="141" s="1"/>
  <c r="AD16" i="143"/>
  <c r="AD16" i="149"/>
  <c r="AD36" i="149" s="1"/>
  <c r="AD16" i="142"/>
  <c r="AD36" i="142" s="1"/>
  <c r="AD15" i="148" s="1"/>
  <c r="AD16" i="141"/>
  <c r="AD36" i="141" s="1"/>
  <c r="D16" i="141"/>
  <c r="D36" i="141" s="1"/>
  <c r="D16" i="143"/>
  <c r="D16" i="149"/>
  <c r="D36" i="149" s="1"/>
  <c r="D16" i="142"/>
  <c r="D36" i="142" s="1"/>
  <c r="D15" i="148" s="1"/>
  <c r="K16" i="143"/>
  <c r="K16" i="141"/>
  <c r="K36" i="141" s="1"/>
  <c r="K16" i="149"/>
  <c r="K36" i="149" s="1"/>
  <c r="K16" i="142"/>
  <c r="K36" i="142" s="1"/>
  <c r="K15" i="148" s="1"/>
  <c r="AE16" i="141"/>
  <c r="AE36" i="141" s="1"/>
  <c r="AE16" i="143"/>
  <c r="AE16" i="149"/>
  <c r="AE36" i="149" s="1"/>
  <c r="AE16" i="142"/>
  <c r="AE36" i="142" s="1"/>
  <c r="AE15" i="148" s="1"/>
  <c r="U16" i="141"/>
  <c r="U36" i="141" s="1"/>
  <c r="U16" i="143"/>
  <c r="U16" i="149"/>
  <c r="U36" i="149" s="1"/>
  <c r="U16" i="142"/>
  <c r="U36" i="142" s="1"/>
  <c r="U15" i="148" s="1"/>
  <c r="Q16" i="149"/>
  <c r="Q36" i="149" s="1"/>
  <c r="Q16" i="142"/>
  <c r="Q36" i="142" s="1"/>
  <c r="Q15" i="148" s="1"/>
  <c r="Q16" i="143"/>
  <c r="Q16" i="141"/>
  <c r="Q36" i="141" s="1"/>
  <c r="V16" i="142"/>
  <c r="V36" i="142" s="1"/>
  <c r="V15" i="148" s="1"/>
  <c r="V16" i="141"/>
  <c r="V36" i="141" s="1"/>
  <c r="V16" i="143"/>
  <c r="V16" i="149"/>
  <c r="V36" i="149" s="1"/>
  <c r="I16" i="149"/>
  <c r="I36" i="149" s="1"/>
  <c r="I16" i="143"/>
  <c r="I16" i="141"/>
  <c r="I36" i="141" s="1"/>
  <c r="I16" i="142"/>
  <c r="I36" i="142" s="1"/>
  <c r="I15" i="148" s="1"/>
  <c r="L16" i="143"/>
  <c r="L16" i="141"/>
  <c r="L36" i="141" s="1"/>
  <c r="L16" i="149"/>
  <c r="L36" i="149" s="1"/>
  <c r="L16" i="142"/>
  <c r="L36" i="142" s="1"/>
  <c r="L15" i="148" s="1"/>
  <c r="M16" i="143"/>
  <c r="M16" i="141"/>
  <c r="M36" i="141" s="1"/>
  <c r="M16" i="149"/>
  <c r="M36" i="149" s="1"/>
  <c r="M16" i="142"/>
  <c r="M36" i="142" s="1"/>
  <c r="M15" i="148" s="1"/>
  <c r="C16" i="143"/>
  <c r="C16" i="142"/>
  <c r="C36" i="142" s="1"/>
  <c r="C15" i="148" s="1"/>
  <c r="C16" i="149"/>
  <c r="C36" i="149" s="1"/>
  <c r="C16" i="141"/>
  <c r="C36" i="141" s="1"/>
  <c r="B17" i="149"/>
  <c r="B37" i="149" s="1"/>
  <c r="B17" i="143"/>
  <c r="B17" i="142"/>
  <c r="B37" i="142" s="1"/>
  <c r="B16" i="148" s="1"/>
  <c r="B17" i="141"/>
  <c r="B37" i="141" s="1"/>
  <c r="AB16" i="143"/>
  <c r="AB16" i="149"/>
  <c r="AB36" i="149" s="1"/>
  <c r="AB16" i="141"/>
  <c r="AB36" i="141" s="1"/>
  <c r="AB16" i="142"/>
  <c r="AB36" i="142" s="1"/>
  <c r="AB15" i="148" s="1"/>
  <c r="R16" i="142"/>
  <c r="R36" i="142" s="1"/>
  <c r="R15" i="148" s="1"/>
  <c r="R16" i="141"/>
  <c r="R36" i="141" s="1"/>
  <c r="R16" i="143"/>
  <c r="R16" i="149"/>
  <c r="R36" i="149" s="1"/>
  <c r="Z16" i="141"/>
  <c r="Z36" i="141" s="1"/>
  <c r="Z16" i="149"/>
  <c r="Z36" i="149" s="1"/>
  <c r="Z16" i="143"/>
  <c r="Z16" i="142"/>
  <c r="Z36" i="142" s="1"/>
  <c r="Z15" i="148" s="1"/>
  <c r="H16" i="149"/>
  <c r="H36" i="149" s="1"/>
  <c r="H16" i="141"/>
  <c r="H36" i="141" s="1"/>
  <c r="H16" i="143"/>
  <c r="H16" i="142"/>
  <c r="H36" i="142" s="1"/>
  <c r="H15" i="148" s="1"/>
  <c r="AF16" i="141"/>
  <c r="AF36" i="141" s="1"/>
  <c r="AF16" i="149"/>
  <c r="AF36" i="149" s="1"/>
  <c r="AF16" i="143"/>
  <c r="AF16" i="142"/>
  <c r="AF36" i="142" s="1"/>
  <c r="AF15" i="148" s="1"/>
  <c r="T16" i="141"/>
  <c r="T36" i="141" s="1"/>
  <c r="T16" i="143"/>
  <c r="T16" i="142"/>
  <c r="T36" i="142" s="1"/>
  <c r="T15" i="148" s="1"/>
  <c r="T16" i="149"/>
  <c r="T36" i="149" s="1"/>
  <c r="N16" i="141"/>
  <c r="N36" i="141" s="1"/>
  <c r="N16" i="143"/>
  <c r="N16" i="149"/>
  <c r="N36" i="149" s="1"/>
  <c r="N16" i="142"/>
  <c r="N36" i="142" s="1"/>
  <c r="N15" i="148" s="1"/>
  <c r="G16" i="143"/>
  <c r="G16" i="149"/>
  <c r="G36" i="149" s="1"/>
  <c r="G16" i="142"/>
  <c r="G36" i="142" s="1"/>
  <c r="G15" i="148" s="1"/>
  <c r="G16" i="141"/>
  <c r="G36" i="141" s="1"/>
  <c r="AB19" i="143" l="1"/>
  <c r="AB19" i="149"/>
  <c r="AB39" i="149" s="1"/>
  <c r="AB19" i="141"/>
  <c r="AB39" i="141" s="1"/>
  <c r="AB19" i="142"/>
  <c r="AB39" i="142" s="1"/>
  <c r="AB18" i="148" s="1"/>
  <c r="Y19" i="141"/>
  <c r="Y39" i="141" s="1"/>
  <c r="Y19" i="143"/>
  <c r="Y19" i="149"/>
  <c r="Y39" i="149" s="1"/>
  <c r="Y19" i="142"/>
  <c r="Y39" i="142" s="1"/>
  <c r="Y18" i="148" s="1"/>
  <c r="O19" i="141"/>
  <c r="O39" i="141" s="1"/>
  <c r="O19" i="142"/>
  <c r="O39" i="142" s="1"/>
  <c r="O18" i="148" s="1"/>
  <c r="O19" i="143"/>
  <c r="O19" i="149"/>
  <c r="O39" i="149" s="1"/>
  <c r="N17" i="143"/>
  <c r="N17" i="149"/>
  <c r="N37" i="149" s="1"/>
  <c r="N17" i="142"/>
  <c r="N37" i="142" s="1"/>
  <c r="N16" i="148" s="1"/>
  <c r="N17" i="141"/>
  <c r="N37" i="141" s="1"/>
  <c r="G19" i="141"/>
  <c r="G39" i="141" s="1"/>
  <c r="G19" i="143"/>
  <c r="G19" i="149"/>
  <c r="G39" i="149" s="1"/>
  <c r="G19" i="142"/>
  <c r="G39" i="142" s="1"/>
  <c r="G18" i="148" s="1"/>
  <c r="T17" i="143"/>
  <c r="T17" i="149"/>
  <c r="T37" i="149" s="1"/>
  <c r="T17" i="142"/>
  <c r="T37" i="142" s="1"/>
  <c r="T16" i="148" s="1"/>
  <c r="T17" i="141"/>
  <c r="T37" i="141" s="1"/>
  <c r="AF19" i="141"/>
  <c r="AF39" i="141" s="1"/>
  <c r="AF19" i="143"/>
  <c r="AF19" i="149"/>
  <c r="AF39" i="149" s="1"/>
  <c r="AF19" i="142"/>
  <c r="AF39" i="142" s="1"/>
  <c r="AF18" i="148" s="1"/>
  <c r="Z17" i="141"/>
  <c r="Z37" i="141" s="1"/>
  <c r="Z17" i="142"/>
  <c r="Z37" i="142" s="1"/>
  <c r="Z16" i="148" s="1"/>
  <c r="Z17" i="143"/>
  <c r="Z17" i="149"/>
  <c r="Z37" i="149" s="1"/>
  <c r="R19" i="143"/>
  <c r="R19" i="141"/>
  <c r="R39" i="141" s="1"/>
  <c r="R19" i="149"/>
  <c r="R39" i="149" s="1"/>
  <c r="R19" i="142"/>
  <c r="R39" i="142" s="1"/>
  <c r="R18" i="148" s="1"/>
  <c r="Q19" i="141"/>
  <c r="Q39" i="141" s="1"/>
  <c r="Q19" i="143"/>
  <c r="Q19" i="149"/>
  <c r="Q39" i="149" s="1"/>
  <c r="Q19" i="142"/>
  <c r="Q39" i="142" s="1"/>
  <c r="Q18" i="148" s="1"/>
  <c r="U17" i="141"/>
  <c r="U37" i="141" s="1"/>
  <c r="U17" i="143"/>
  <c r="U17" i="149"/>
  <c r="U37" i="149" s="1"/>
  <c r="U17" i="142"/>
  <c r="U37" i="142" s="1"/>
  <c r="U16" i="148" s="1"/>
  <c r="D17" i="149"/>
  <c r="D37" i="149" s="1"/>
  <c r="D17" i="142"/>
  <c r="D37" i="142" s="1"/>
  <c r="D16" i="148" s="1"/>
  <c r="D17" i="141"/>
  <c r="D37" i="141" s="1"/>
  <c r="D17" i="143"/>
  <c r="AA19" i="143"/>
  <c r="AA19" i="141"/>
  <c r="AA39" i="141" s="1"/>
  <c r="AA19" i="149"/>
  <c r="AA39" i="149" s="1"/>
  <c r="AA19" i="142"/>
  <c r="AA39" i="142" s="1"/>
  <c r="AA18" i="148" s="1"/>
  <c r="S19" i="141"/>
  <c r="S39" i="141" s="1"/>
  <c r="S19" i="143"/>
  <c r="S19" i="149"/>
  <c r="S39" i="149" s="1"/>
  <c r="S19" i="142"/>
  <c r="S39" i="142" s="1"/>
  <c r="S18" i="148" s="1"/>
  <c r="AC17" i="142"/>
  <c r="AC37" i="142" s="1"/>
  <c r="AC16" i="148" s="1"/>
  <c r="AC17" i="141"/>
  <c r="AC37" i="141" s="1"/>
  <c r="AC17" i="143"/>
  <c r="AC17" i="149"/>
  <c r="AC37" i="149" s="1"/>
  <c r="O17" i="142"/>
  <c r="O37" i="142" s="1"/>
  <c r="O16" i="148" s="1"/>
  <c r="O17" i="143"/>
  <c r="O17" i="149"/>
  <c r="O37" i="149" s="1"/>
  <c r="O17" i="141"/>
  <c r="O37" i="141" s="1"/>
  <c r="M19" i="149"/>
  <c r="M39" i="149" s="1"/>
  <c r="M19" i="141"/>
  <c r="M39" i="141" s="1"/>
  <c r="M19" i="143"/>
  <c r="M19" i="142"/>
  <c r="M39" i="142" s="1"/>
  <c r="M18" i="148" s="1"/>
  <c r="I19" i="142"/>
  <c r="I39" i="142" s="1"/>
  <c r="I18" i="148" s="1"/>
  <c r="I19" i="143"/>
  <c r="I19" i="149"/>
  <c r="I39" i="149" s="1"/>
  <c r="I19" i="141"/>
  <c r="I39" i="141" s="1"/>
  <c r="V19" i="142"/>
  <c r="V39" i="142" s="1"/>
  <c r="V18" i="148" s="1"/>
  <c r="V19" i="141"/>
  <c r="V39" i="141" s="1"/>
  <c r="V19" i="143"/>
  <c r="V19" i="149"/>
  <c r="V39" i="149" s="1"/>
  <c r="K17" i="141"/>
  <c r="K37" i="141" s="1"/>
  <c r="K17" i="143"/>
  <c r="K17" i="149"/>
  <c r="K37" i="149" s="1"/>
  <c r="K17" i="142"/>
  <c r="K37" i="142" s="1"/>
  <c r="K16" i="148" s="1"/>
  <c r="P17" i="143"/>
  <c r="P17" i="149"/>
  <c r="P37" i="149" s="1"/>
  <c r="P17" i="142"/>
  <c r="P37" i="142" s="1"/>
  <c r="P16" i="148" s="1"/>
  <c r="P17" i="141"/>
  <c r="P37" i="141" s="1"/>
  <c r="AC19" i="141"/>
  <c r="AC39" i="141" s="1"/>
  <c r="AC19" i="143"/>
  <c r="AC19" i="149"/>
  <c r="AC39" i="149" s="1"/>
  <c r="AC19" i="142"/>
  <c r="AC39" i="142" s="1"/>
  <c r="AC18" i="148" s="1"/>
  <c r="C19" i="143"/>
  <c r="C19" i="141"/>
  <c r="C39" i="141" s="1"/>
  <c r="C19" i="142"/>
  <c r="C39" i="142" s="1"/>
  <c r="C18" i="148" s="1"/>
  <c r="C19" i="149"/>
  <c r="C39" i="149" s="1"/>
  <c r="AD19" i="149"/>
  <c r="AD39" i="149" s="1"/>
  <c r="AD19" i="142"/>
  <c r="AD39" i="142" s="1"/>
  <c r="AD18" i="148" s="1"/>
  <c r="AD19" i="141"/>
  <c r="AD39" i="141" s="1"/>
  <c r="AD19" i="143"/>
  <c r="AA17" i="149"/>
  <c r="AA37" i="149" s="1"/>
  <c r="AA17" i="142"/>
  <c r="AA37" i="142" s="1"/>
  <c r="AA16" i="148" s="1"/>
  <c r="AA17" i="141"/>
  <c r="AA37" i="141" s="1"/>
  <c r="AA17" i="143"/>
  <c r="S17" i="141"/>
  <c r="S37" i="141" s="1"/>
  <c r="S17" i="143"/>
  <c r="S17" i="149"/>
  <c r="S37" i="149" s="1"/>
  <c r="S17" i="142"/>
  <c r="S37" i="142" s="1"/>
  <c r="S16" i="148" s="1"/>
  <c r="X20" i="143"/>
  <c r="X20" i="142"/>
  <c r="X40" i="142" s="1"/>
  <c r="X19" i="148" s="1"/>
  <c r="X20" i="149"/>
  <c r="X40" i="149" s="1"/>
  <c r="X20" i="141"/>
  <c r="X40" i="141" s="1"/>
  <c r="F17" i="149"/>
  <c r="F37" i="149" s="1"/>
  <c r="F17" i="141"/>
  <c r="F37" i="141" s="1"/>
  <c r="F17" i="143"/>
  <c r="F17" i="142"/>
  <c r="F37" i="142" s="1"/>
  <c r="F16" i="148" s="1"/>
  <c r="W17" i="141"/>
  <c r="W37" i="141" s="1"/>
  <c r="W17" i="149"/>
  <c r="W37" i="149" s="1"/>
  <c r="W17" i="143"/>
  <c r="W17" i="142"/>
  <c r="W37" i="142" s="1"/>
  <c r="W16" i="148" s="1"/>
  <c r="B20" i="149"/>
  <c r="B40" i="149" s="1"/>
  <c r="B20" i="142"/>
  <c r="B40" i="142" s="1"/>
  <c r="B19" i="148" s="1"/>
  <c r="B20" i="141"/>
  <c r="B40" i="141" s="1"/>
  <c r="B20" i="143"/>
  <c r="AF17" i="141"/>
  <c r="AF37" i="141" s="1"/>
  <c r="AF17" i="143"/>
  <c r="AF17" i="142"/>
  <c r="AF37" i="142" s="1"/>
  <c r="AF16" i="148" s="1"/>
  <c r="AF17" i="149"/>
  <c r="AF37" i="149" s="1"/>
  <c r="H19" i="142"/>
  <c r="H39" i="142" s="1"/>
  <c r="H18" i="148" s="1"/>
  <c r="H19" i="143"/>
  <c r="H19" i="141"/>
  <c r="H39" i="141" s="1"/>
  <c r="H19" i="149"/>
  <c r="H39" i="149" s="1"/>
  <c r="AB17" i="141"/>
  <c r="AB37" i="141" s="1"/>
  <c r="AB17" i="143"/>
  <c r="AB17" i="149"/>
  <c r="AB37" i="149" s="1"/>
  <c r="AB17" i="142"/>
  <c r="AB37" i="142" s="1"/>
  <c r="AB16" i="148" s="1"/>
  <c r="Q17" i="141"/>
  <c r="Q37" i="141" s="1"/>
  <c r="Q17" i="143"/>
  <c r="Q17" i="149"/>
  <c r="Q37" i="149" s="1"/>
  <c r="Q17" i="142"/>
  <c r="Q37" i="142" s="1"/>
  <c r="Q16" i="148" s="1"/>
  <c r="AE17" i="149"/>
  <c r="AE37" i="149" s="1"/>
  <c r="AE17" i="142"/>
  <c r="AE37" i="142" s="1"/>
  <c r="AE16" i="148" s="1"/>
  <c r="AE17" i="141"/>
  <c r="AE37" i="141" s="1"/>
  <c r="AE17" i="143"/>
  <c r="K19" i="143"/>
  <c r="K19" i="149"/>
  <c r="K39" i="149" s="1"/>
  <c r="K19" i="142"/>
  <c r="K39" i="142" s="1"/>
  <c r="K18" i="148" s="1"/>
  <c r="K19" i="141"/>
  <c r="K39" i="141" s="1"/>
  <c r="D19" i="141"/>
  <c r="D39" i="141" s="1"/>
  <c r="D19" i="143"/>
  <c r="D19" i="149"/>
  <c r="D39" i="149" s="1"/>
  <c r="D19" i="142"/>
  <c r="D39" i="142" s="1"/>
  <c r="D18" i="148" s="1"/>
  <c r="J19" i="141"/>
  <c r="J39" i="141" s="1"/>
  <c r="J19" i="143"/>
  <c r="J19" i="149"/>
  <c r="J39" i="149" s="1"/>
  <c r="J19" i="142"/>
  <c r="J39" i="142" s="1"/>
  <c r="J18" i="148" s="1"/>
  <c r="L17" i="143"/>
  <c r="L17" i="149"/>
  <c r="L37" i="149" s="1"/>
  <c r="L17" i="142"/>
  <c r="L37" i="142" s="1"/>
  <c r="L16" i="148" s="1"/>
  <c r="L17" i="141"/>
  <c r="L37" i="141" s="1"/>
  <c r="I17" i="149"/>
  <c r="I37" i="149" s="1"/>
  <c r="I17" i="143"/>
  <c r="I17" i="142"/>
  <c r="I37" i="142" s="1"/>
  <c r="I16" i="148" s="1"/>
  <c r="I17" i="141"/>
  <c r="I37" i="141" s="1"/>
  <c r="U19" i="143"/>
  <c r="U19" i="149"/>
  <c r="U39" i="149" s="1"/>
  <c r="U19" i="142"/>
  <c r="U39" i="142" s="1"/>
  <c r="U18" i="148" s="1"/>
  <c r="U19" i="141"/>
  <c r="U39" i="141" s="1"/>
  <c r="P19" i="141"/>
  <c r="P39" i="141" s="1"/>
  <c r="P19" i="142"/>
  <c r="P39" i="142" s="1"/>
  <c r="P18" i="148" s="1"/>
  <c r="P19" i="149"/>
  <c r="P39" i="149" s="1"/>
  <c r="P19" i="143"/>
  <c r="E17" i="143"/>
  <c r="E17" i="149"/>
  <c r="E37" i="149" s="1"/>
  <c r="E17" i="141"/>
  <c r="E37" i="141" s="1"/>
  <c r="E17" i="142"/>
  <c r="E37" i="142" s="1"/>
  <c r="E16" i="148" s="1"/>
  <c r="T19" i="149"/>
  <c r="T39" i="149" s="1"/>
  <c r="T19" i="143"/>
  <c r="T19" i="142"/>
  <c r="T39" i="142" s="1"/>
  <c r="T18" i="148" s="1"/>
  <c r="T19" i="141"/>
  <c r="T39" i="141" s="1"/>
  <c r="Z19" i="143"/>
  <c r="Z19" i="141"/>
  <c r="Z39" i="141" s="1"/>
  <c r="Z19" i="149"/>
  <c r="Z39" i="149" s="1"/>
  <c r="Z19" i="142"/>
  <c r="Z39" i="142" s="1"/>
  <c r="Z18" i="148" s="1"/>
  <c r="R17" i="141"/>
  <c r="R37" i="141" s="1"/>
  <c r="R17" i="143"/>
  <c r="R17" i="142"/>
  <c r="R37" i="142" s="1"/>
  <c r="R16" i="148" s="1"/>
  <c r="R17" i="149"/>
  <c r="R37" i="149" s="1"/>
  <c r="C17" i="141"/>
  <c r="C37" i="141" s="1"/>
  <c r="C17" i="143"/>
  <c r="C17" i="142"/>
  <c r="C37" i="142" s="1"/>
  <c r="C16" i="148" s="1"/>
  <c r="C17" i="149"/>
  <c r="C37" i="149" s="1"/>
  <c r="V17" i="149"/>
  <c r="V37" i="149" s="1"/>
  <c r="V17" i="141"/>
  <c r="V37" i="141" s="1"/>
  <c r="V17" i="143"/>
  <c r="V17" i="142"/>
  <c r="V37" i="142" s="1"/>
  <c r="V16" i="148" s="1"/>
  <c r="AD17" i="141"/>
  <c r="AD37" i="141" s="1"/>
  <c r="AD17" i="142"/>
  <c r="AD37" i="142" s="1"/>
  <c r="AD16" i="148" s="1"/>
  <c r="AD17" i="143"/>
  <c r="AD17" i="149"/>
  <c r="AD37" i="149" s="1"/>
  <c r="Y17" i="141"/>
  <c r="Y37" i="141" s="1"/>
  <c r="Y17" i="143"/>
  <c r="Y17" i="149"/>
  <c r="Y37" i="149" s="1"/>
  <c r="Y17" i="142"/>
  <c r="Y37" i="142" s="1"/>
  <c r="Y16" i="148" s="1"/>
  <c r="J17" i="141"/>
  <c r="J37" i="141" s="1"/>
  <c r="J17" i="142"/>
  <c r="J37" i="142" s="1"/>
  <c r="J16" i="148" s="1"/>
  <c r="J17" i="149"/>
  <c r="J37" i="149" s="1"/>
  <c r="J17" i="143"/>
  <c r="F19" i="143"/>
  <c r="F19" i="149"/>
  <c r="F39" i="149" s="1"/>
  <c r="F19" i="142"/>
  <c r="F39" i="142" s="1"/>
  <c r="F18" i="148" s="1"/>
  <c r="F19" i="141"/>
  <c r="F39" i="141" s="1"/>
  <c r="W19" i="143"/>
  <c r="W19" i="149"/>
  <c r="W39" i="149" s="1"/>
  <c r="W19" i="141"/>
  <c r="W39" i="141" s="1"/>
  <c r="W19" i="142"/>
  <c r="W39" i="142" s="1"/>
  <c r="W18" i="148" s="1"/>
  <c r="G17" i="141"/>
  <c r="G37" i="141" s="1"/>
  <c r="G17" i="143"/>
  <c r="G17" i="149"/>
  <c r="G37" i="149" s="1"/>
  <c r="G17" i="142"/>
  <c r="G37" i="142" s="1"/>
  <c r="G16" i="148" s="1"/>
  <c r="N19" i="149"/>
  <c r="N39" i="149" s="1"/>
  <c r="N19" i="143"/>
  <c r="N19" i="142"/>
  <c r="N39" i="142" s="1"/>
  <c r="N18" i="148" s="1"/>
  <c r="N19" i="141"/>
  <c r="N39" i="141" s="1"/>
  <c r="H17" i="143"/>
  <c r="H17" i="141"/>
  <c r="H37" i="141" s="1"/>
  <c r="H17" i="149"/>
  <c r="H37" i="149" s="1"/>
  <c r="H17" i="142"/>
  <c r="H37" i="142" s="1"/>
  <c r="H16" i="148" s="1"/>
  <c r="M17" i="149"/>
  <c r="M37" i="149" s="1"/>
  <c r="M17" i="142"/>
  <c r="M37" i="142" s="1"/>
  <c r="M16" i="148" s="1"/>
  <c r="M17" i="141"/>
  <c r="M37" i="141" s="1"/>
  <c r="M17" i="143"/>
  <c r="L19" i="143"/>
  <c r="L19" i="142"/>
  <c r="L39" i="142" s="1"/>
  <c r="L18" i="148" s="1"/>
  <c r="L19" i="141"/>
  <c r="L39" i="141" s="1"/>
  <c r="L19" i="149"/>
  <c r="L39" i="149" s="1"/>
  <c r="AE19" i="143"/>
  <c r="AE19" i="149"/>
  <c r="AE39" i="149" s="1"/>
  <c r="AE19" i="142"/>
  <c r="AE39" i="142" s="1"/>
  <c r="AE18" i="148" s="1"/>
  <c r="AE19" i="141"/>
  <c r="AE39" i="141" s="1"/>
  <c r="E19" i="143"/>
  <c r="E19" i="149"/>
  <c r="E39" i="149" s="1"/>
  <c r="E19" i="142"/>
  <c r="E39" i="142" s="1"/>
  <c r="E18" i="148" s="1"/>
  <c r="E19" i="141"/>
  <c r="E39" i="141" s="1"/>
  <c r="T20" i="141" l="1"/>
  <c r="T40" i="141" s="1"/>
  <c r="T20" i="142"/>
  <c r="T40" i="142" s="1"/>
  <c r="T19" i="148" s="1"/>
  <c r="T20" i="143"/>
  <c r="T20" i="149"/>
  <c r="T40" i="149" s="1"/>
  <c r="V20" i="149"/>
  <c r="V40" i="149" s="1"/>
  <c r="V20" i="142"/>
  <c r="V40" i="142" s="1"/>
  <c r="V19" i="148" s="1"/>
  <c r="V20" i="141"/>
  <c r="V40" i="141" s="1"/>
  <c r="V20" i="143"/>
  <c r="O20" i="141"/>
  <c r="O40" i="141" s="1"/>
  <c r="O20" i="143"/>
  <c r="O20" i="149"/>
  <c r="O40" i="149" s="1"/>
  <c r="O20" i="142"/>
  <c r="O40" i="142" s="1"/>
  <c r="O19" i="148" s="1"/>
  <c r="Y20" i="142"/>
  <c r="Y40" i="142" s="1"/>
  <c r="Y19" i="148" s="1"/>
  <c r="Y20" i="141"/>
  <c r="Y40" i="141" s="1"/>
  <c r="Y20" i="143"/>
  <c r="Y20" i="149"/>
  <c r="Y40" i="149" s="1"/>
  <c r="L20" i="149"/>
  <c r="L40" i="149" s="1"/>
  <c r="L20" i="143"/>
  <c r="L20" i="141"/>
  <c r="L40" i="141" s="1"/>
  <c r="L20" i="142"/>
  <c r="L40" i="142" s="1"/>
  <c r="L19" i="148" s="1"/>
  <c r="S20" i="141"/>
  <c r="S40" i="141" s="1"/>
  <c r="S20" i="143"/>
  <c r="S20" i="149"/>
  <c r="S40" i="149" s="1"/>
  <c r="S20" i="142"/>
  <c r="S40" i="142" s="1"/>
  <c r="S19" i="148" s="1"/>
  <c r="AA20" i="141"/>
  <c r="AA40" i="141" s="1"/>
  <c r="AA20" i="149"/>
  <c r="AA40" i="149" s="1"/>
  <c r="AA20" i="143"/>
  <c r="AA20" i="142"/>
  <c r="AA40" i="142" s="1"/>
  <c r="AA19" i="148" s="1"/>
  <c r="G20" i="143"/>
  <c r="G20" i="149"/>
  <c r="G40" i="149" s="1"/>
  <c r="G20" i="142"/>
  <c r="G40" i="142" s="1"/>
  <c r="G19" i="148" s="1"/>
  <c r="G20" i="141"/>
  <c r="G40" i="141" s="1"/>
  <c r="F20" i="141"/>
  <c r="F40" i="141" s="1"/>
  <c r="F20" i="143"/>
  <c r="F20" i="149"/>
  <c r="F40" i="149" s="1"/>
  <c r="F20" i="142"/>
  <c r="F40" i="142" s="1"/>
  <c r="F19" i="148" s="1"/>
  <c r="I20" i="143"/>
  <c r="I20" i="142"/>
  <c r="I40" i="142" s="1"/>
  <c r="I19" i="148" s="1"/>
  <c r="I20" i="141"/>
  <c r="I40" i="141" s="1"/>
  <c r="I20" i="149"/>
  <c r="I40" i="149" s="1"/>
  <c r="Q20" i="141"/>
  <c r="Q40" i="141" s="1"/>
  <c r="Q20" i="143"/>
  <c r="Q20" i="149"/>
  <c r="Q40" i="149" s="1"/>
  <c r="Q20" i="142"/>
  <c r="Q40" i="142" s="1"/>
  <c r="Q19" i="148" s="1"/>
  <c r="R20" i="143"/>
  <c r="R20" i="149"/>
  <c r="R40" i="149" s="1"/>
  <c r="R20" i="141"/>
  <c r="R40" i="141" s="1"/>
  <c r="R20" i="142"/>
  <c r="R40" i="142" s="1"/>
  <c r="R19" i="148" s="1"/>
  <c r="Z20" i="149"/>
  <c r="Z40" i="149" s="1"/>
  <c r="Z20" i="143"/>
  <c r="Z20" i="142"/>
  <c r="Z40" i="142" s="1"/>
  <c r="Z19" i="148" s="1"/>
  <c r="Z20" i="141"/>
  <c r="Z40" i="141" s="1"/>
  <c r="P20" i="141"/>
  <c r="P40" i="141" s="1"/>
  <c r="P20" i="143"/>
  <c r="P20" i="149"/>
  <c r="P40" i="149" s="1"/>
  <c r="P20" i="142"/>
  <c r="P40" i="142" s="1"/>
  <c r="P19" i="148" s="1"/>
  <c r="H20" i="143"/>
  <c r="H20" i="149"/>
  <c r="H40" i="149" s="1"/>
  <c r="H20" i="142"/>
  <c r="H40" i="142" s="1"/>
  <c r="H19" i="148" s="1"/>
  <c r="H20" i="141"/>
  <c r="H40" i="141" s="1"/>
  <c r="AB20" i="149"/>
  <c r="AB40" i="149" s="1"/>
  <c r="AB20" i="141"/>
  <c r="AB40" i="141" s="1"/>
  <c r="AB20" i="143"/>
  <c r="AB20" i="142"/>
  <c r="AB40" i="142" s="1"/>
  <c r="AB19" i="148" s="1"/>
  <c r="E20" i="141"/>
  <c r="E40" i="141" s="1"/>
  <c r="E20" i="149"/>
  <c r="E40" i="149" s="1"/>
  <c r="E20" i="142"/>
  <c r="E40" i="142" s="1"/>
  <c r="E19" i="148" s="1"/>
  <c r="E20" i="143"/>
  <c r="AE20" i="141"/>
  <c r="AE40" i="141" s="1"/>
  <c r="AE20" i="142"/>
  <c r="AE40" i="142" s="1"/>
  <c r="AE19" i="148" s="1"/>
  <c r="AE20" i="143"/>
  <c r="AE20" i="149"/>
  <c r="AE40" i="149" s="1"/>
  <c r="D20" i="149"/>
  <c r="D40" i="149" s="1"/>
  <c r="D20" i="143"/>
  <c r="D20" i="142"/>
  <c r="D40" i="142" s="1"/>
  <c r="D19" i="148" s="1"/>
  <c r="D20" i="141"/>
  <c r="D40" i="141" s="1"/>
  <c r="AC20" i="141"/>
  <c r="AC40" i="141" s="1"/>
  <c r="AC20" i="143"/>
  <c r="AC20" i="149"/>
  <c r="AC40" i="149" s="1"/>
  <c r="AC20" i="142"/>
  <c r="AC40" i="142" s="1"/>
  <c r="AC19" i="148" s="1"/>
  <c r="W20" i="149"/>
  <c r="W40" i="149" s="1"/>
  <c r="W20" i="142"/>
  <c r="W40" i="142" s="1"/>
  <c r="W19" i="148" s="1"/>
  <c r="W20" i="141"/>
  <c r="W40" i="141" s="1"/>
  <c r="W20" i="143"/>
  <c r="AF20" i="141"/>
  <c r="AF40" i="141" s="1"/>
  <c r="AF20" i="143"/>
  <c r="AF20" i="149"/>
  <c r="AF40" i="149" s="1"/>
  <c r="AF20" i="142"/>
  <c r="AF40" i="142" s="1"/>
  <c r="AF19" i="148" s="1"/>
  <c r="N20" i="143"/>
  <c r="N20" i="149"/>
  <c r="N40" i="149" s="1"/>
  <c r="N20" i="142"/>
  <c r="N40" i="142" s="1"/>
  <c r="N19" i="148" s="1"/>
  <c r="N20" i="141"/>
  <c r="N40" i="141" s="1"/>
  <c r="U20" i="149"/>
  <c r="U40" i="149" s="1"/>
  <c r="U20" i="142"/>
  <c r="U40" i="142" s="1"/>
  <c r="U19" i="148" s="1"/>
  <c r="U20" i="141"/>
  <c r="U40" i="141" s="1"/>
  <c r="U20" i="143"/>
  <c r="J20" i="141"/>
  <c r="J40" i="141" s="1"/>
  <c r="J20" i="149"/>
  <c r="J40" i="149" s="1"/>
  <c r="J20" i="142"/>
  <c r="J40" i="142" s="1"/>
  <c r="J19" i="148" s="1"/>
  <c r="J20" i="143"/>
  <c r="K20" i="149"/>
  <c r="K40" i="149" s="1"/>
  <c r="K20" i="143"/>
  <c r="K20" i="141"/>
  <c r="K40" i="141" s="1"/>
  <c r="K20" i="142"/>
  <c r="K40" i="142" s="1"/>
  <c r="K19" i="148" s="1"/>
  <c r="AD20" i="143"/>
  <c r="AD20" i="141"/>
  <c r="AD40" i="141" s="1"/>
  <c r="AD20" i="149"/>
  <c r="AD40" i="149" s="1"/>
  <c r="AD20" i="142"/>
  <c r="AD40" i="142" s="1"/>
  <c r="AD19" i="148" s="1"/>
  <c r="C20" i="142"/>
  <c r="C40" i="142" s="1"/>
  <c r="C19" i="148" s="1"/>
  <c r="C20" i="141"/>
  <c r="C40" i="141" s="1"/>
  <c r="C20" i="149"/>
  <c r="C40" i="149" s="1"/>
  <c r="C20" i="143"/>
  <c r="M20" i="141"/>
  <c r="M40" i="141" s="1"/>
  <c r="M20" i="143"/>
  <c r="M20" i="149"/>
  <c r="M40" i="149" s="1"/>
  <c r="M20" i="142"/>
  <c r="M40" i="142" s="1"/>
  <c r="M19" i="148" s="1"/>
  <c r="AR7" i="141" l="1"/>
  <c r="AR27" i="141" s="1"/>
  <c r="AR7" i="142"/>
  <c r="AR27" i="142" s="1"/>
  <c r="AR6" i="148" s="1"/>
  <c r="AR7" i="143"/>
  <c r="AR7" i="149"/>
  <c r="AR27" i="149" s="1"/>
  <c r="AR13" i="149" l="1"/>
  <c r="AR33" i="149" s="1"/>
  <c r="AR13" i="143"/>
  <c r="AR13" i="141"/>
  <c r="AR33" i="141" s="1"/>
  <c r="AR13" i="142"/>
  <c r="AR33" i="142" s="1"/>
  <c r="AR12" i="148" s="1"/>
  <c r="AQ7" i="141"/>
  <c r="AQ27" i="141" s="1"/>
  <c r="AQ7" i="142"/>
  <c r="AQ27" i="142" s="1"/>
  <c r="AQ6" i="148" s="1"/>
  <c r="AQ7" i="143"/>
  <c r="AQ7" i="149"/>
  <c r="AQ27" i="149" s="1"/>
  <c r="AR10" i="143"/>
  <c r="AR10" i="149"/>
  <c r="AR30" i="149" s="1"/>
  <c r="AR10" i="141"/>
  <c r="AR30" i="141" s="1"/>
  <c r="AR10" i="142"/>
  <c r="AR30" i="142" s="1"/>
  <c r="AR9" i="148" s="1"/>
  <c r="AX7" i="141"/>
  <c r="AX27" i="141" s="1"/>
  <c r="AX7" i="142"/>
  <c r="AX27" i="142" s="1"/>
  <c r="AX6" i="148" s="1"/>
  <c r="AX7" i="143"/>
  <c r="AX7" i="149"/>
  <c r="AX27" i="149" s="1"/>
  <c r="AY7" i="141"/>
  <c r="AY27" i="141" s="1"/>
  <c r="AY7" i="142"/>
  <c r="AY27" i="142" s="1"/>
  <c r="AY6" i="148" s="1"/>
  <c r="AY7" i="143"/>
  <c r="AY7" i="149"/>
  <c r="AY27" i="149" s="1"/>
  <c r="AZ7" i="141"/>
  <c r="AZ27" i="141" s="1"/>
  <c r="AZ7" i="142"/>
  <c r="AZ27" i="142" s="1"/>
  <c r="AZ6" i="148" s="1"/>
  <c r="AZ7" i="143"/>
  <c r="AZ7" i="149"/>
  <c r="AZ27" i="149" s="1"/>
  <c r="AT7" i="141"/>
  <c r="AT27" i="141" s="1"/>
  <c r="AT7" i="143"/>
  <c r="AT7" i="149"/>
  <c r="AT27" i="149" s="1"/>
  <c r="AT7" i="142"/>
  <c r="AT27" i="142" s="1"/>
  <c r="AT6" i="148" s="1"/>
  <c r="AS7" i="141"/>
  <c r="AS27" i="141" s="1"/>
  <c r="AS7" i="143"/>
  <c r="AS7" i="149"/>
  <c r="AS27" i="149" s="1"/>
  <c r="AS7" i="142"/>
  <c r="AS27" i="142" s="1"/>
  <c r="AS6" i="148" s="1"/>
  <c r="AU7" i="141"/>
  <c r="AU27" i="141" s="1"/>
  <c r="AU7" i="143"/>
  <c r="AU7" i="149"/>
  <c r="AU27" i="149" s="1"/>
  <c r="AU7" i="142"/>
  <c r="AU27" i="142" s="1"/>
  <c r="AU6" i="148" s="1"/>
  <c r="AP7" i="141"/>
  <c r="AP27" i="141" s="1"/>
  <c r="AP7" i="142"/>
  <c r="AP27" i="142" s="1"/>
  <c r="AP6" i="148" s="1"/>
  <c r="AP7" i="143"/>
  <c r="AP7" i="149"/>
  <c r="AP27" i="149" s="1"/>
  <c r="AO7" i="141"/>
  <c r="AO27" i="141" s="1"/>
  <c r="AO7" i="142"/>
  <c r="AO27" i="142" s="1"/>
  <c r="AO6" i="148" s="1"/>
  <c r="AO7" i="143"/>
  <c r="AO7" i="149"/>
  <c r="AO27" i="149" s="1"/>
  <c r="AR8" i="141"/>
  <c r="AR28" i="141" s="1"/>
  <c r="AR8" i="149"/>
  <c r="AR28" i="149" s="1"/>
  <c r="AR8" i="143"/>
  <c r="AR8" i="142"/>
  <c r="AR28" i="142" s="1"/>
  <c r="AR7" i="148" s="1"/>
  <c r="D8" i="158" l="1"/>
  <c r="D28" i="158" s="1"/>
  <c r="D8" i="160" s="1"/>
  <c r="D8" i="159"/>
  <c r="D8" i="173"/>
  <c r="D8" i="176"/>
  <c r="D8" i="162"/>
  <c r="D28" i="162" s="1"/>
  <c r="D13" i="159"/>
  <c r="D13" i="158"/>
  <c r="D33" i="158" s="1"/>
  <c r="D13" i="160" s="1"/>
  <c r="D13" i="162"/>
  <c r="D33" i="162" s="1"/>
  <c r="C10" i="158"/>
  <c r="C30" i="158" s="1"/>
  <c r="C10" i="160" s="1"/>
  <c r="C10" i="159"/>
  <c r="C10" i="162"/>
  <c r="C30" i="162" s="1"/>
  <c r="C10" i="173"/>
  <c r="C10" i="176"/>
  <c r="C8" i="158"/>
  <c r="C28" i="158" s="1"/>
  <c r="C8" i="160" s="1"/>
  <c r="C8" i="159"/>
  <c r="C8" i="162"/>
  <c r="C28" i="162" s="1"/>
  <c r="C8" i="173"/>
  <c r="C8" i="176"/>
  <c r="D10" i="158"/>
  <c r="D30" i="158" s="1"/>
  <c r="D10" i="160" s="1"/>
  <c r="D10" i="159"/>
  <c r="D10" i="162"/>
  <c r="D30" i="162" s="1"/>
  <c r="D10" i="176"/>
  <c r="D10" i="173"/>
  <c r="C13" i="159"/>
  <c r="C13" i="158"/>
  <c r="C33" i="158" s="1"/>
  <c r="C13" i="160" s="1"/>
  <c r="C13" i="162"/>
  <c r="C33" i="162" s="1"/>
  <c r="AP13" i="142"/>
  <c r="AP33" i="142" s="1"/>
  <c r="AP12" i="148" s="1"/>
  <c r="AP13" i="143"/>
  <c r="AP13" i="149"/>
  <c r="AP33" i="149" s="1"/>
  <c r="AP13" i="141"/>
  <c r="AP33" i="141" s="1"/>
  <c r="AU13" i="143"/>
  <c r="AU13" i="149"/>
  <c r="AU33" i="149" s="1"/>
  <c r="AU13" i="141"/>
  <c r="AU33" i="141" s="1"/>
  <c r="AU13" i="142"/>
  <c r="AU33" i="142" s="1"/>
  <c r="AU12" i="148" s="1"/>
  <c r="AS8" i="141"/>
  <c r="AS28" i="141" s="1"/>
  <c r="AS8" i="143"/>
  <c r="AS8" i="149"/>
  <c r="AS28" i="149" s="1"/>
  <c r="AS8" i="142"/>
  <c r="AS28" i="142" s="1"/>
  <c r="AS7" i="148" s="1"/>
  <c r="AT8" i="141"/>
  <c r="AT28" i="141" s="1"/>
  <c r="AT8" i="143"/>
  <c r="AT8" i="149"/>
  <c r="AT28" i="149" s="1"/>
  <c r="AT8" i="142"/>
  <c r="AT28" i="142" s="1"/>
  <c r="AT7" i="148" s="1"/>
  <c r="AX10" i="143"/>
  <c r="AX10" i="141"/>
  <c r="AX30" i="141" s="1"/>
  <c r="AX10" i="149"/>
  <c r="AX30" i="149" s="1"/>
  <c r="AX10" i="142"/>
  <c r="AX30" i="142" s="1"/>
  <c r="AX9" i="148" s="1"/>
  <c r="AP8" i="141"/>
  <c r="AP28" i="141" s="1"/>
  <c r="AP8" i="143"/>
  <c r="AP8" i="149"/>
  <c r="AP28" i="149" s="1"/>
  <c r="AP8" i="142"/>
  <c r="AP28" i="142" s="1"/>
  <c r="AP7" i="148" s="1"/>
  <c r="AU8" i="149"/>
  <c r="AU28" i="149" s="1"/>
  <c r="AU8" i="142"/>
  <c r="AU28" i="142" s="1"/>
  <c r="AU7" i="148" s="1"/>
  <c r="AU8" i="141"/>
  <c r="AU28" i="141" s="1"/>
  <c r="AU8" i="143"/>
  <c r="AS13" i="141"/>
  <c r="AS33" i="141" s="1"/>
  <c r="AS13" i="149"/>
  <c r="AS33" i="149" s="1"/>
  <c r="AS13" i="143"/>
  <c r="AS13" i="142"/>
  <c r="AS33" i="142" s="1"/>
  <c r="AS12" i="148" s="1"/>
  <c r="AT13" i="149"/>
  <c r="AT33" i="149" s="1"/>
  <c r="AT13" i="143"/>
  <c r="AT13" i="142"/>
  <c r="AT33" i="142" s="1"/>
  <c r="AT12" i="148" s="1"/>
  <c r="AT13" i="141"/>
  <c r="AT33" i="141" s="1"/>
  <c r="AX13" i="143"/>
  <c r="AX13" i="149"/>
  <c r="AX33" i="149" s="1"/>
  <c r="AX13" i="142"/>
  <c r="AX33" i="142" s="1"/>
  <c r="AX12" i="148" s="1"/>
  <c r="AX13" i="141"/>
  <c r="AX33" i="141" s="1"/>
  <c r="AR14" i="143"/>
  <c r="AR14" i="149"/>
  <c r="AR34" i="149" s="1"/>
  <c r="AR14" i="142"/>
  <c r="AR34" i="142" s="1"/>
  <c r="AR13" i="148" s="1"/>
  <c r="AR14" i="141"/>
  <c r="AR34" i="141" s="1"/>
  <c r="AU10" i="143"/>
  <c r="AU10" i="149"/>
  <c r="AU30" i="149" s="1"/>
  <c r="AU10" i="141"/>
  <c r="AU30" i="141" s="1"/>
  <c r="AU10" i="142"/>
  <c r="AU30" i="142" s="1"/>
  <c r="AU9" i="148" s="1"/>
  <c r="AT10" i="141"/>
  <c r="AT30" i="141" s="1"/>
  <c r="AT10" i="143"/>
  <c r="AT10" i="149"/>
  <c r="AT30" i="149" s="1"/>
  <c r="AT10" i="142"/>
  <c r="AT30" i="142" s="1"/>
  <c r="AT9" i="148" s="1"/>
  <c r="AY10" i="143"/>
  <c r="AY10" i="141"/>
  <c r="AY30" i="141" s="1"/>
  <c r="AY10" i="149"/>
  <c r="AY30" i="149" s="1"/>
  <c r="AY10" i="142"/>
  <c r="AY30" i="142" s="1"/>
  <c r="AY9" i="148" s="1"/>
  <c r="AY13" i="149"/>
  <c r="AY33" i="149" s="1"/>
  <c r="AY13" i="142"/>
  <c r="AY33" i="142" s="1"/>
  <c r="AY12" i="148" s="1"/>
  <c r="AY13" i="141"/>
  <c r="AY33" i="141" s="1"/>
  <c r="AY13" i="143"/>
  <c r="AQ10" i="141"/>
  <c r="AQ30" i="141" s="1"/>
  <c r="AQ10" i="142"/>
  <c r="AQ30" i="142" s="1"/>
  <c r="AQ9" i="148" s="1"/>
  <c r="AQ10" i="143"/>
  <c r="AQ10" i="149"/>
  <c r="AQ30" i="149" s="1"/>
  <c r="AO10" i="143"/>
  <c r="AO10" i="149"/>
  <c r="AO30" i="149" s="1"/>
  <c r="AO10" i="141"/>
  <c r="AO30" i="141" s="1"/>
  <c r="AO10" i="142"/>
  <c r="AO30" i="142" s="1"/>
  <c r="AO9" i="148" s="1"/>
  <c r="AY8" i="141"/>
  <c r="AY28" i="141" s="1"/>
  <c r="AY8" i="142"/>
  <c r="AY28" i="142" s="1"/>
  <c r="AY7" i="148" s="1"/>
  <c r="AY8" i="143"/>
  <c r="AY8" i="149"/>
  <c r="AY28" i="149" s="1"/>
  <c r="AQ13" i="142"/>
  <c r="AQ33" i="142" s="1"/>
  <c r="AQ12" i="148" s="1"/>
  <c r="AQ13" i="141"/>
  <c r="AQ33" i="141" s="1"/>
  <c r="AQ13" i="143"/>
  <c r="AQ13" i="149"/>
  <c r="AQ33" i="149" s="1"/>
  <c r="AO13" i="142"/>
  <c r="AO33" i="142" s="1"/>
  <c r="AO12" i="148" s="1"/>
  <c r="AO13" i="149"/>
  <c r="AO33" i="149" s="1"/>
  <c r="AO13" i="143"/>
  <c r="AO13" i="141"/>
  <c r="AO33" i="141" s="1"/>
  <c r="AZ10" i="149"/>
  <c r="AZ30" i="149" s="1"/>
  <c r="AZ10" i="142"/>
  <c r="AZ30" i="142" s="1"/>
  <c r="AZ9" i="148" s="1"/>
  <c r="AZ10" i="141"/>
  <c r="AZ30" i="141" s="1"/>
  <c r="AZ10" i="143"/>
  <c r="AQ8" i="143"/>
  <c r="AQ8" i="149"/>
  <c r="AQ28" i="149" s="1"/>
  <c r="AQ8" i="142"/>
  <c r="AQ28" i="142" s="1"/>
  <c r="AQ7" i="148" s="1"/>
  <c r="AQ8" i="141"/>
  <c r="AQ28" i="141" s="1"/>
  <c r="AO8" i="143"/>
  <c r="AO8" i="149"/>
  <c r="AO28" i="149" s="1"/>
  <c r="AO8" i="142"/>
  <c r="AO28" i="142" s="1"/>
  <c r="AO7" i="148" s="1"/>
  <c r="AO8" i="141"/>
  <c r="AO28" i="141" s="1"/>
  <c r="AZ8" i="143"/>
  <c r="AZ8" i="149"/>
  <c r="AZ28" i="149" s="1"/>
  <c r="AZ8" i="142"/>
  <c r="AZ28" i="142" s="1"/>
  <c r="AZ7" i="148" s="1"/>
  <c r="AZ8" i="141"/>
  <c r="AZ28" i="141" s="1"/>
  <c r="AR11" i="143"/>
  <c r="AR11" i="142"/>
  <c r="AR31" i="142" s="1"/>
  <c r="AR10" i="148" s="1"/>
  <c r="AR11" i="149"/>
  <c r="AR31" i="149" s="1"/>
  <c r="AR11" i="141"/>
  <c r="AR31" i="141" s="1"/>
  <c r="AR22" i="141"/>
  <c r="AR42" i="141" s="1"/>
  <c r="AR22" i="149"/>
  <c r="AR42" i="149" s="1"/>
  <c r="AR22" i="143"/>
  <c r="AR22" i="142"/>
  <c r="AR42" i="142" s="1"/>
  <c r="AR21" i="148" s="1"/>
  <c r="AP10" i="143"/>
  <c r="AP10" i="149"/>
  <c r="AP30" i="149" s="1"/>
  <c r="AP10" i="142"/>
  <c r="AP30" i="142" s="1"/>
  <c r="AP9" i="148" s="1"/>
  <c r="AP10" i="141"/>
  <c r="AP30" i="141" s="1"/>
  <c r="AS10" i="143"/>
  <c r="AS10" i="149"/>
  <c r="AS30" i="149" s="1"/>
  <c r="AS10" i="141"/>
  <c r="AS30" i="141" s="1"/>
  <c r="AS10" i="142"/>
  <c r="AS30" i="142" s="1"/>
  <c r="AS9" i="148" s="1"/>
  <c r="AZ13" i="141"/>
  <c r="AZ33" i="141" s="1"/>
  <c r="AZ13" i="142"/>
  <c r="AZ33" i="142" s="1"/>
  <c r="AZ12" i="148" s="1"/>
  <c r="AZ13" i="143"/>
  <c r="AZ13" i="149"/>
  <c r="AZ33" i="149" s="1"/>
  <c r="AX8" i="141"/>
  <c r="AX28" i="141" s="1"/>
  <c r="AX8" i="143"/>
  <c r="AX8" i="149"/>
  <c r="AX28" i="149" s="1"/>
  <c r="AX8" i="142"/>
  <c r="AX28" i="142" s="1"/>
  <c r="AX7" i="148" s="1"/>
  <c r="D9" i="175" l="1"/>
  <c r="D24" i="173"/>
  <c r="D9" i="174" s="1"/>
  <c r="D22" i="158"/>
  <c r="D42" i="158" s="1"/>
  <c r="D22" i="160" s="1"/>
  <c r="D22" i="159"/>
  <c r="D22" i="162"/>
  <c r="D42" i="162" s="1"/>
  <c r="D16" i="176"/>
  <c r="D16" i="173"/>
  <c r="D7" i="175"/>
  <c r="D22" i="173"/>
  <c r="D7" i="174" s="1"/>
  <c r="C14" i="158"/>
  <c r="C34" i="158" s="1"/>
  <c r="C14" i="160" s="1"/>
  <c r="C14" i="162"/>
  <c r="C34" i="162" s="1"/>
  <c r="C14" i="159"/>
  <c r="D14" i="159"/>
  <c r="D14" i="158"/>
  <c r="D34" i="158" s="1"/>
  <c r="D14" i="160" s="1"/>
  <c r="D14" i="162"/>
  <c r="D34" i="162" s="1"/>
  <c r="C22" i="158"/>
  <c r="C42" i="158" s="1"/>
  <c r="C22" i="160" s="1"/>
  <c r="C22" i="159"/>
  <c r="C22" i="162"/>
  <c r="C42" i="162" s="1"/>
  <c r="C16" i="176"/>
  <c r="C16" i="173"/>
  <c r="C11" i="159"/>
  <c r="C11" i="158"/>
  <c r="C31" i="158" s="1"/>
  <c r="C11" i="160" s="1"/>
  <c r="C11" i="162"/>
  <c r="C31" i="162" s="1"/>
  <c r="C11" i="176"/>
  <c r="C11" i="173"/>
  <c r="D11" i="159"/>
  <c r="D11" i="158"/>
  <c r="D31" i="158" s="1"/>
  <c r="D11" i="160" s="1"/>
  <c r="D11" i="162"/>
  <c r="D31" i="162" s="1"/>
  <c r="D11" i="176"/>
  <c r="D11" i="173"/>
  <c r="C7" i="175"/>
  <c r="C22" i="173"/>
  <c r="C7" i="174" s="1"/>
  <c r="C9" i="175"/>
  <c r="C24" i="173"/>
  <c r="C9" i="174" s="1"/>
  <c r="AX22" i="143"/>
  <c r="AX22" i="149"/>
  <c r="AX42" i="149" s="1"/>
  <c r="AX22" i="142"/>
  <c r="AX42" i="142" s="1"/>
  <c r="AX21" i="148" s="1"/>
  <c r="AX22" i="141"/>
  <c r="AX42" i="141" s="1"/>
  <c r="AO14" i="141"/>
  <c r="AO34" i="141" s="1"/>
  <c r="AO14" i="142"/>
  <c r="AO34" i="142" s="1"/>
  <c r="AO13" i="148" s="1"/>
  <c r="AO14" i="149"/>
  <c r="AO34" i="149" s="1"/>
  <c r="AO14" i="143"/>
  <c r="AP22" i="141"/>
  <c r="AP42" i="141" s="1"/>
  <c r="AP22" i="143"/>
  <c r="AP22" i="149"/>
  <c r="AP42" i="149" s="1"/>
  <c r="AP22" i="142"/>
  <c r="AP42" i="142" s="1"/>
  <c r="AP21" i="148" s="1"/>
  <c r="AU14" i="149"/>
  <c r="AU34" i="149" s="1"/>
  <c r="AU14" i="142"/>
  <c r="AU34" i="142" s="1"/>
  <c r="AU13" i="148" s="1"/>
  <c r="AU14" i="141"/>
  <c r="AU34" i="141" s="1"/>
  <c r="AU14" i="143"/>
  <c r="AQ22" i="149"/>
  <c r="AQ42" i="149" s="1"/>
  <c r="AQ22" i="142"/>
  <c r="AQ42" i="142" s="1"/>
  <c r="AQ21" i="148" s="1"/>
  <c r="AQ22" i="141"/>
  <c r="AQ42" i="141" s="1"/>
  <c r="AQ22" i="143"/>
  <c r="AZ14" i="141"/>
  <c r="AZ34" i="141" s="1"/>
  <c r="AZ14" i="143"/>
  <c r="AZ14" i="149"/>
  <c r="AZ34" i="149" s="1"/>
  <c r="AZ14" i="142"/>
  <c r="AZ34" i="142" s="1"/>
  <c r="AZ13" i="148" s="1"/>
  <c r="AY22" i="142"/>
  <c r="AY42" i="142" s="1"/>
  <c r="AY21" i="148" s="1"/>
  <c r="AY22" i="141"/>
  <c r="AY42" i="141" s="1"/>
  <c r="AY22" i="143"/>
  <c r="AY22" i="149"/>
  <c r="AY42" i="149" s="1"/>
  <c r="AU22" i="141"/>
  <c r="AU42" i="141" s="1"/>
  <c r="AU22" i="143"/>
  <c r="AU22" i="149"/>
  <c r="AU42" i="149" s="1"/>
  <c r="AU22" i="142"/>
  <c r="AU42" i="142" s="1"/>
  <c r="AU21" i="148" s="1"/>
  <c r="AQ14" i="143"/>
  <c r="AQ14" i="141"/>
  <c r="AQ34" i="141" s="1"/>
  <c r="AQ14" i="149"/>
  <c r="AQ34" i="149" s="1"/>
  <c r="AQ14" i="142"/>
  <c r="AQ34" i="142" s="1"/>
  <c r="AQ13" i="148" s="1"/>
  <c r="AO11" i="143"/>
  <c r="AO11" i="142"/>
  <c r="AO31" i="142" s="1"/>
  <c r="AO10" i="148" s="1"/>
  <c r="AO11" i="141"/>
  <c r="AO31" i="141" s="1"/>
  <c r="AO11" i="149"/>
  <c r="AO31" i="149" s="1"/>
  <c r="AT11" i="141"/>
  <c r="AT31" i="141" s="1"/>
  <c r="AT11" i="149"/>
  <c r="AT31" i="149" s="1"/>
  <c r="AT11" i="143"/>
  <c r="AT11" i="142"/>
  <c r="AT31" i="142" s="1"/>
  <c r="AT10" i="148" s="1"/>
  <c r="AS22" i="141"/>
  <c r="AS42" i="141" s="1"/>
  <c r="AS22" i="143"/>
  <c r="AS22" i="149"/>
  <c r="AS42" i="149" s="1"/>
  <c r="AS22" i="142"/>
  <c r="AS42" i="142" s="1"/>
  <c r="AS21" i="148" s="1"/>
  <c r="AP14" i="141"/>
  <c r="AP34" i="141" s="1"/>
  <c r="AP14" i="143"/>
  <c r="AP14" i="142"/>
  <c r="AP34" i="142" s="1"/>
  <c r="AP13" i="148" s="1"/>
  <c r="AP14" i="149"/>
  <c r="AP34" i="149" s="1"/>
  <c r="AO22" i="142"/>
  <c r="AO42" i="142" s="1"/>
  <c r="AO21" i="148" s="1"/>
  <c r="AO22" i="149"/>
  <c r="AO42" i="149" s="1"/>
  <c r="AO22" i="141"/>
  <c r="AO42" i="141" s="1"/>
  <c r="AO22" i="143"/>
  <c r="AZ11" i="141"/>
  <c r="AZ31" i="141" s="1"/>
  <c r="AZ11" i="143"/>
  <c r="AZ11" i="149"/>
  <c r="AZ31" i="149" s="1"/>
  <c r="AZ11" i="142"/>
  <c r="AZ31" i="142" s="1"/>
  <c r="AZ10" i="148" s="1"/>
  <c r="AY11" i="141"/>
  <c r="AY31" i="141" s="1"/>
  <c r="AY11" i="143"/>
  <c r="AY11" i="149"/>
  <c r="AY31" i="149" s="1"/>
  <c r="AY11" i="142"/>
  <c r="AY31" i="142" s="1"/>
  <c r="AY10" i="148" s="1"/>
  <c r="AX14" i="141"/>
  <c r="AX34" i="141" s="1"/>
  <c r="AX14" i="143"/>
  <c r="AX14" i="149"/>
  <c r="AX34" i="149" s="1"/>
  <c r="AX14" i="142"/>
  <c r="AX34" i="142" s="1"/>
  <c r="AX13" i="148" s="1"/>
  <c r="AS11" i="143"/>
  <c r="AS11" i="149"/>
  <c r="AS31" i="149" s="1"/>
  <c r="AS11" i="141"/>
  <c r="AS31" i="141" s="1"/>
  <c r="AS11" i="142"/>
  <c r="AS31" i="142" s="1"/>
  <c r="AS10" i="148" s="1"/>
  <c r="AY14" i="141"/>
  <c r="AY34" i="141" s="1"/>
  <c r="AY14" i="143"/>
  <c r="AY14" i="149"/>
  <c r="AY34" i="149" s="1"/>
  <c r="AY14" i="142"/>
  <c r="AY34" i="142" s="1"/>
  <c r="AY13" i="148" s="1"/>
  <c r="AR16" i="141"/>
  <c r="AR36" i="141" s="1"/>
  <c r="AR16" i="143"/>
  <c r="AR16" i="149"/>
  <c r="AR36" i="149" s="1"/>
  <c r="AR16" i="142"/>
  <c r="AR36" i="142" s="1"/>
  <c r="AR15" i="148" s="1"/>
  <c r="AT14" i="143"/>
  <c r="AT14" i="149"/>
  <c r="AT34" i="149" s="1"/>
  <c r="AT14" i="142"/>
  <c r="AT34" i="142" s="1"/>
  <c r="AT13" i="148" s="1"/>
  <c r="AT14" i="141"/>
  <c r="AT34" i="141" s="1"/>
  <c r="AX11" i="141"/>
  <c r="AX31" i="141" s="1"/>
  <c r="AX11" i="143"/>
  <c r="AX11" i="149"/>
  <c r="AX31" i="149" s="1"/>
  <c r="AX11" i="142"/>
  <c r="AX31" i="142" s="1"/>
  <c r="AX10" i="148" s="1"/>
  <c r="AP11" i="149"/>
  <c r="AP31" i="149" s="1"/>
  <c r="AP11" i="141"/>
  <c r="AP31" i="141" s="1"/>
  <c r="AP11" i="143"/>
  <c r="AP11" i="142"/>
  <c r="AP31" i="142" s="1"/>
  <c r="AP10" i="148" s="1"/>
  <c r="AZ22" i="143"/>
  <c r="AZ22" i="141"/>
  <c r="AZ42" i="141" s="1"/>
  <c r="AZ22" i="149"/>
  <c r="AZ42" i="149" s="1"/>
  <c r="AZ22" i="142"/>
  <c r="AZ42" i="142" s="1"/>
  <c r="AZ21" i="148" s="1"/>
  <c r="AQ11" i="142"/>
  <c r="AQ31" i="142" s="1"/>
  <c r="AQ10" i="148" s="1"/>
  <c r="AQ11" i="143"/>
  <c r="AQ11" i="149"/>
  <c r="AQ31" i="149" s="1"/>
  <c r="AQ11" i="141"/>
  <c r="AQ31" i="141" s="1"/>
  <c r="AU11" i="141"/>
  <c r="AU31" i="141" s="1"/>
  <c r="AU11" i="149"/>
  <c r="AU31" i="149" s="1"/>
  <c r="AU11" i="143"/>
  <c r="AU11" i="142"/>
  <c r="AU31" i="142" s="1"/>
  <c r="AU10" i="148" s="1"/>
  <c r="AS14" i="143"/>
  <c r="AS14" i="149"/>
  <c r="AS34" i="149" s="1"/>
  <c r="AS14" i="142"/>
  <c r="AS34" i="142" s="1"/>
  <c r="AS13" i="148" s="1"/>
  <c r="AS14" i="141"/>
  <c r="AS34" i="141" s="1"/>
  <c r="AT22" i="143"/>
  <c r="AT22" i="149"/>
  <c r="AT42" i="149" s="1"/>
  <c r="AT22" i="141"/>
  <c r="AT42" i="141" s="1"/>
  <c r="AT22" i="142"/>
  <c r="AT42" i="142" s="1"/>
  <c r="AT21" i="148" s="1"/>
  <c r="C15" i="175" l="1"/>
  <c r="C30" i="173"/>
  <c r="C15" i="174" s="1"/>
  <c r="D30" i="173"/>
  <c r="D15" i="174" s="1"/>
  <c r="D15" i="175"/>
  <c r="D10" i="175"/>
  <c r="D25" i="173"/>
  <c r="D10" i="174" s="1"/>
  <c r="C10" i="175"/>
  <c r="C25" i="173"/>
  <c r="C10" i="174" s="1"/>
  <c r="D16" i="158"/>
  <c r="D36" i="158" s="1"/>
  <c r="D16" i="160" s="1"/>
  <c r="D16" i="159"/>
  <c r="D16" i="162"/>
  <c r="D36" i="162" s="1"/>
  <c r="C16" i="158"/>
  <c r="C36" i="158" s="1"/>
  <c r="C16" i="160" s="1"/>
  <c r="C16" i="162"/>
  <c r="C36" i="162" s="1"/>
  <c r="C16" i="159"/>
  <c r="AR19" i="143"/>
  <c r="AR19" i="141"/>
  <c r="AR39" i="141" s="1"/>
  <c r="AR19" i="149"/>
  <c r="AR39" i="149" s="1"/>
  <c r="AR19" i="142"/>
  <c r="AR39" i="142" s="1"/>
  <c r="AR18" i="148" s="1"/>
  <c r="AT16" i="141"/>
  <c r="AT36" i="141" s="1"/>
  <c r="AT16" i="143"/>
  <c r="AT16" i="149"/>
  <c r="AT36" i="149" s="1"/>
  <c r="AT16" i="142"/>
  <c r="AT36" i="142" s="1"/>
  <c r="AT15" i="148" s="1"/>
  <c r="AY16" i="143"/>
  <c r="AY16" i="149"/>
  <c r="AY36" i="149" s="1"/>
  <c r="AY16" i="142"/>
  <c r="AY36" i="142" s="1"/>
  <c r="AY15" i="148" s="1"/>
  <c r="AY16" i="141"/>
  <c r="AY36" i="141" s="1"/>
  <c r="AS16" i="143"/>
  <c r="AS16" i="142"/>
  <c r="AS36" i="142" s="1"/>
  <c r="AS15" i="148" s="1"/>
  <c r="AS16" i="141"/>
  <c r="AS36" i="141" s="1"/>
  <c r="AS16" i="149"/>
  <c r="AS36" i="149" s="1"/>
  <c r="AQ16" i="149"/>
  <c r="AQ36" i="149" s="1"/>
  <c r="AQ16" i="142"/>
  <c r="AQ36" i="142" s="1"/>
  <c r="AQ15" i="148" s="1"/>
  <c r="AQ16" i="143"/>
  <c r="AQ16" i="141"/>
  <c r="AQ36" i="141" s="1"/>
  <c r="AO16" i="143"/>
  <c r="AO16" i="149"/>
  <c r="AO36" i="149" s="1"/>
  <c r="AO16" i="141"/>
  <c r="AO36" i="141" s="1"/>
  <c r="AO16" i="142"/>
  <c r="AO36" i="142" s="1"/>
  <c r="AO15" i="148" s="1"/>
  <c r="AU16" i="143"/>
  <c r="AU16" i="149"/>
  <c r="AU36" i="149" s="1"/>
  <c r="AU16" i="141"/>
  <c r="AU36" i="141" s="1"/>
  <c r="AU16" i="142"/>
  <c r="AU36" i="142" s="1"/>
  <c r="AU15" i="148" s="1"/>
  <c r="AX16" i="143"/>
  <c r="AX16" i="141"/>
  <c r="AX36" i="141" s="1"/>
  <c r="AX16" i="142"/>
  <c r="AX36" i="142" s="1"/>
  <c r="AX15" i="148" s="1"/>
  <c r="AX16" i="149"/>
  <c r="AX36" i="149" s="1"/>
  <c r="AP16" i="143"/>
  <c r="AP16" i="142"/>
  <c r="AP36" i="142" s="1"/>
  <c r="AP15" i="148" s="1"/>
  <c r="AP16" i="141"/>
  <c r="AP36" i="141" s="1"/>
  <c r="AP16" i="149"/>
  <c r="AP36" i="149" s="1"/>
  <c r="AR17" i="143"/>
  <c r="AR17" i="149"/>
  <c r="AR37" i="149" s="1"/>
  <c r="AR17" i="141"/>
  <c r="AR37" i="141" s="1"/>
  <c r="AR17" i="142"/>
  <c r="AR37" i="142" s="1"/>
  <c r="AR16" i="148" s="1"/>
  <c r="AZ16" i="143"/>
  <c r="AZ16" i="149"/>
  <c r="AZ36" i="149" s="1"/>
  <c r="AZ16" i="141"/>
  <c r="AZ36" i="141" s="1"/>
  <c r="AZ16" i="142"/>
  <c r="AZ36" i="142" s="1"/>
  <c r="AZ15" i="148" s="1"/>
  <c r="D17" i="158" l="1"/>
  <c r="D37" i="158" s="1"/>
  <c r="D17" i="160" s="1"/>
  <c r="D17" i="162"/>
  <c r="D37" i="162" s="1"/>
  <c r="D17" i="159"/>
  <c r="D19" i="158"/>
  <c r="D39" i="158" s="1"/>
  <c r="D19" i="160" s="1"/>
  <c r="D19" i="159"/>
  <c r="D19" i="162"/>
  <c r="D39" i="162" s="1"/>
  <c r="D13" i="176"/>
  <c r="D13" i="173"/>
  <c r="C19" i="158"/>
  <c r="C39" i="158" s="1"/>
  <c r="C19" i="160" s="1"/>
  <c r="C19" i="162"/>
  <c r="C39" i="162" s="1"/>
  <c r="C19" i="159"/>
  <c r="C13" i="173"/>
  <c r="C13" i="176"/>
  <c r="C17" i="158"/>
  <c r="C37" i="158" s="1"/>
  <c r="C17" i="160" s="1"/>
  <c r="C17" i="162"/>
  <c r="C37" i="162" s="1"/>
  <c r="C17" i="159"/>
  <c r="AZ17" i="149"/>
  <c r="AZ37" i="149" s="1"/>
  <c r="AZ17" i="141"/>
  <c r="AZ37" i="141" s="1"/>
  <c r="AZ17" i="143"/>
  <c r="AZ17" i="142"/>
  <c r="AZ37" i="142" s="1"/>
  <c r="AZ16" i="148" s="1"/>
  <c r="AU19" i="143"/>
  <c r="AU19" i="149"/>
  <c r="AU39" i="149" s="1"/>
  <c r="AU19" i="142"/>
  <c r="AU39" i="142" s="1"/>
  <c r="AU18" i="148" s="1"/>
  <c r="AU19" i="141"/>
  <c r="AU39" i="141" s="1"/>
  <c r="AO17" i="149"/>
  <c r="AO37" i="149" s="1"/>
  <c r="AO17" i="143"/>
  <c r="AO17" i="141"/>
  <c r="AO37" i="141" s="1"/>
  <c r="AO17" i="142"/>
  <c r="AO37" i="142" s="1"/>
  <c r="AO16" i="148" s="1"/>
  <c r="AQ19" i="143"/>
  <c r="AQ19" i="141"/>
  <c r="AQ39" i="141" s="1"/>
  <c r="AQ19" i="149"/>
  <c r="AQ39" i="149" s="1"/>
  <c r="AQ19" i="142"/>
  <c r="AQ39" i="142" s="1"/>
  <c r="AQ18" i="148" s="1"/>
  <c r="AY19" i="141"/>
  <c r="AY39" i="141" s="1"/>
  <c r="AY19" i="143"/>
  <c r="AY19" i="149"/>
  <c r="AY39" i="149" s="1"/>
  <c r="AY19" i="142"/>
  <c r="AY39" i="142" s="1"/>
  <c r="AY18" i="148" s="1"/>
  <c r="AZ19" i="149"/>
  <c r="AZ39" i="149" s="1"/>
  <c r="AZ19" i="143"/>
  <c r="AZ19" i="142"/>
  <c r="AZ39" i="142" s="1"/>
  <c r="AZ18" i="148" s="1"/>
  <c r="AZ19" i="141"/>
  <c r="AZ39" i="141" s="1"/>
  <c r="AS19" i="143"/>
  <c r="AS19" i="149"/>
  <c r="AS39" i="149" s="1"/>
  <c r="AS19" i="142"/>
  <c r="AS39" i="142" s="1"/>
  <c r="AS18" i="148" s="1"/>
  <c r="AS19" i="141"/>
  <c r="AS39" i="141" s="1"/>
  <c r="AQ17" i="141"/>
  <c r="AQ37" i="141" s="1"/>
  <c r="AQ17" i="149"/>
  <c r="AQ37" i="149" s="1"/>
  <c r="AQ17" i="142"/>
  <c r="AQ37" i="142" s="1"/>
  <c r="AQ16" i="148" s="1"/>
  <c r="AQ17" i="143"/>
  <c r="AY17" i="141"/>
  <c r="AY37" i="141" s="1"/>
  <c r="AY17" i="143"/>
  <c r="AY17" i="149"/>
  <c r="AY37" i="149" s="1"/>
  <c r="AY17" i="142"/>
  <c r="AY37" i="142" s="1"/>
  <c r="AY16" i="148" s="1"/>
  <c r="AP17" i="141"/>
  <c r="AP37" i="141" s="1"/>
  <c r="AP17" i="143"/>
  <c r="AP17" i="149"/>
  <c r="AP37" i="149" s="1"/>
  <c r="AP17" i="142"/>
  <c r="AP37" i="142" s="1"/>
  <c r="AP16" i="148" s="1"/>
  <c r="AP19" i="142"/>
  <c r="AP39" i="142" s="1"/>
  <c r="AP18" i="148" s="1"/>
  <c r="AP19" i="143"/>
  <c r="AP19" i="149"/>
  <c r="AP39" i="149" s="1"/>
  <c r="AP19" i="141"/>
  <c r="AP39" i="141" s="1"/>
  <c r="AO19" i="142"/>
  <c r="AO39" i="142" s="1"/>
  <c r="AO18" i="148" s="1"/>
  <c r="AO19" i="141"/>
  <c r="AO39" i="141" s="1"/>
  <c r="AO19" i="149"/>
  <c r="AO39" i="149" s="1"/>
  <c r="AO19" i="143"/>
  <c r="AS17" i="149"/>
  <c r="AS37" i="149" s="1"/>
  <c r="AS17" i="142"/>
  <c r="AS37" i="142" s="1"/>
  <c r="AS16" i="148" s="1"/>
  <c r="AS17" i="141"/>
  <c r="AS37" i="141" s="1"/>
  <c r="AS17" i="143"/>
  <c r="AT17" i="149"/>
  <c r="AT37" i="149" s="1"/>
  <c r="AT17" i="143"/>
  <c r="AT17" i="142"/>
  <c r="AT37" i="142" s="1"/>
  <c r="AT16" i="148" s="1"/>
  <c r="AT17" i="141"/>
  <c r="AT37" i="141" s="1"/>
  <c r="AX19" i="141"/>
  <c r="AX39" i="141" s="1"/>
  <c r="AX19" i="143"/>
  <c r="AX19" i="149"/>
  <c r="AX39" i="149" s="1"/>
  <c r="AX19" i="142"/>
  <c r="AX39" i="142" s="1"/>
  <c r="AX18" i="148" s="1"/>
  <c r="AR20" i="141"/>
  <c r="AR40" i="141" s="1"/>
  <c r="AR20" i="143"/>
  <c r="AR20" i="149"/>
  <c r="AR40" i="149" s="1"/>
  <c r="AR20" i="142"/>
  <c r="AR40" i="142" s="1"/>
  <c r="AR19" i="148" s="1"/>
  <c r="AX17" i="143"/>
  <c r="AX17" i="141"/>
  <c r="AX37" i="141" s="1"/>
  <c r="AX17" i="142"/>
  <c r="AX37" i="142" s="1"/>
  <c r="AX16" i="148" s="1"/>
  <c r="AX17" i="149"/>
  <c r="AX37" i="149" s="1"/>
  <c r="AU17" i="141"/>
  <c r="AU37" i="141" s="1"/>
  <c r="AU17" i="149"/>
  <c r="AU37" i="149" s="1"/>
  <c r="AU17" i="143"/>
  <c r="AU17" i="142"/>
  <c r="AU37" i="142" s="1"/>
  <c r="AU16" i="148" s="1"/>
  <c r="AT19" i="141"/>
  <c r="AT39" i="141" s="1"/>
  <c r="AT19" i="143"/>
  <c r="AT19" i="149"/>
  <c r="AT39" i="149" s="1"/>
  <c r="AT19" i="142"/>
  <c r="AT39" i="142" s="1"/>
  <c r="AT18" i="148" s="1"/>
  <c r="D20" i="158" l="1"/>
  <c r="D40" i="158" s="1"/>
  <c r="D20" i="160" s="1"/>
  <c r="D20" i="159"/>
  <c r="D20" i="162"/>
  <c r="D40" i="162" s="1"/>
  <c r="D14" i="176"/>
  <c r="D14" i="173"/>
  <c r="C20" i="158"/>
  <c r="C40" i="158" s="1"/>
  <c r="C20" i="160" s="1"/>
  <c r="C20" i="159"/>
  <c r="C20" i="162"/>
  <c r="C40" i="162" s="1"/>
  <c r="C14" i="176"/>
  <c r="C14" i="173"/>
  <c r="C12" i="175"/>
  <c r="C27" i="173"/>
  <c r="C12" i="174" s="1"/>
  <c r="D27" i="173"/>
  <c r="D12" i="174" s="1"/>
  <c r="D12" i="175"/>
  <c r="AQ20" i="141"/>
  <c r="AQ40" i="141" s="1"/>
  <c r="AQ20" i="149"/>
  <c r="AQ40" i="149" s="1"/>
  <c r="AQ20" i="142"/>
  <c r="AQ40" i="142" s="1"/>
  <c r="AQ19" i="148" s="1"/>
  <c r="AQ20" i="143"/>
  <c r="AZ20" i="141"/>
  <c r="AZ40" i="141" s="1"/>
  <c r="AZ20" i="143"/>
  <c r="AZ20" i="149"/>
  <c r="AZ40" i="149" s="1"/>
  <c r="AZ20" i="142"/>
  <c r="AZ40" i="142" s="1"/>
  <c r="AZ19" i="148" s="1"/>
  <c r="AY20" i="141"/>
  <c r="AY40" i="141" s="1"/>
  <c r="AY20" i="149"/>
  <c r="AY40" i="149" s="1"/>
  <c r="AY20" i="142"/>
  <c r="AY40" i="142" s="1"/>
  <c r="AY19" i="148" s="1"/>
  <c r="AY20" i="143"/>
  <c r="AT20" i="141"/>
  <c r="AT40" i="141" s="1"/>
  <c r="AT20" i="149"/>
  <c r="AT40" i="149" s="1"/>
  <c r="AT20" i="143"/>
  <c r="AT20" i="142"/>
  <c r="AT40" i="142" s="1"/>
  <c r="AT19" i="148" s="1"/>
  <c r="AX20" i="142"/>
  <c r="AX40" i="142" s="1"/>
  <c r="AX19" i="148" s="1"/>
  <c r="AX20" i="143"/>
  <c r="AX20" i="141"/>
  <c r="AX40" i="141" s="1"/>
  <c r="AX20" i="149"/>
  <c r="AX40" i="149" s="1"/>
  <c r="AU20" i="143"/>
  <c r="AU20" i="149"/>
  <c r="AU40" i="149" s="1"/>
  <c r="AU20" i="141"/>
  <c r="AU40" i="141" s="1"/>
  <c r="AU20" i="142"/>
  <c r="AU40" i="142" s="1"/>
  <c r="AU19" i="148" s="1"/>
  <c r="AO20" i="141"/>
  <c r="AO40" i="141" s="1"/>
  <c r="AO20" i="143"/>
  <c r="AO20" i="149"/>
  <c r="AO40" i="149" s="1"/>
  <c r="AO20" i="142"/>
  <c r="AO40" i="142" s="1"/>
  <c r="AO19" i="148" s="1"/>
  <c r="AP20" i="143"/>
  <c r="AP20" i="149"/>
  <c r="AP40" i="149" s="1"/>
  <c r="AP20" i="142"/>
  <c r="AP40" i="142" s="1"/>
  <c r="AP19" i="148" s="1"/>
  <c r="AP20" i="141"/>
  <c r="AP40" i="141" s="1"/>
  <c r="AS20" i="142"/>
  <c r="AS40" i="142" s="1"/>
  <c r="AS19" i="148" s="1"/>
  <c r="AS20" i="143"/>
  <c r="AS20" i="149"/>
  <c r="AS40" i="149" s="1"/>
  <c r="AS20" i="141"/>
  <c r="AS40" i="141" s="1"/>
  <c r="D13" i="175" l="1"/>
  <c r="D28" i="173"/>
  <c r="D13" i="174" s="1"/>
  <c r="C13" i="175"/>
  <c r="C28" i="173"/>
  <c r="C13" i="174" s="1"/>
</calcChain>
</file>

<file path=xl/sharedStrings.xml><?xml version="1.0" encoding="utf-8"?>
<sst xmlns="http://schemas.openxmlformats.org/spreadsheetml/2006/main" count="2716" uniqueCount="288">
  <si>
    <t>Улучшенный Люкс</t>
  </si>
  <si>
    <t>Красная Поляна Люкс</t>
  </si>
  <si>
    <t>BB</t>
  </si>
  <si>
    <t>Люкс  с одной спальней</t>
  </si>
  <si>
    <t>06.03.2020-08.03.2020</t>
  </si>
  <si>
    <t>Дуплекс</t>
  </si>
  <si>
    <t>01.03.2020-05.03.2020</t>
  </si>
  <si>
    <t>от 1 до 6</t>
  </si>
  <si>
    <t>Период действия тарифа – до 31.03.2020</t>
  </si>
  <si>
    <t>Стоимость указана без скипасса.</t>
  </si>
  <si>
    <t>к тарифу обязательно прибавляется ски-пасс на взрослых в номере -  1500 р на каждый день с человека</t>
  </si>
  <si>
    <t>детский приобретается на ресепшн</t>
  </si>
  <si>
    <t>Условия отмены:</t>
  </si>
  <si>
    <t>08.01.2020 – 31.03.2020 – аннуляция без штрафа за 30 дней, менее 30 – штраф 100%</t>
  </si>
  <si>
    <t>Min stay – 2 nights</t>
  </si>
  <si>
    <t>Оплата до наступления аннуляции.</t>
  </si>
  <si>
    <t xml:space="preserve">Выдача ски-пассов на стойке регистрации в отеле при заселении. Возврат денежных средств за неиспользованные ски-пассы не производится. </t>
  </si>
  <si>
    <t xml:space="preserve">от 1 до 6 </t>
  </si>
  <si>
    <t>от 1 до 4</t>
  </si>
  <si>
    <t>NETTO RATES</t>
  </si>
  <si>
    <t>OPEN RATES</t>
  </si>
  <si>
    <t xml:space="preserve">Улучшенный люкс с одной спальней и гостиной     </t>
  </si>
  <si>
    <t>Мовенпик Красная Поляна (бывш. Горки Сьютс)</t>
  </si>
  <si>
    <t>Супериор кинг /Супериор твин</t>
  </si>
  <si>
    <t xml:space="preserve">OPEN RATES </t>
  </si>
  <si>
    <t xml:space="preserve">Дюплекс с двумя спальнями  </t>
  </si>
  <si>
    <t>Пентхаус с тремя спальнями</t>
  </si>
  <si>
    <t>01.04.2020-30.04.2020</t>
  </si>
  <si>
    <t>Супериор Кинг/Супериор Твин</t>
  </si>
  <si>
    <t>09.03.2020-10.03.2020</t>
  </si>
  <si>
    <t>12.03.2020-14.03.2020</t>
  </si>
  <si>
    <t>15.03.2020-20.03.2020</t>
  </si>
  <si>
    <t>21.03.2020-24.03.2020</t>
  </si>
  <si>
    <t>25.03.2020-31.03.2020</t>
  </si>
  <si>
    <t>Период проживания: 01.04.2020 – 30.04.2020</t>
  </si>
  <si>
    <t>Условия оплаты: согласно условиям в контракте</t>
  </si>
  <si>
    <t>Цены указаны в рублях и включают НДС (20%)</t>
  </si>
  <si>
    <t>Минимальный срок проживания: нет</t>
  </si>
  <si>
    <t>Политика отмены: бесплатная отмена бронирования возможна за 7 дней до заезда. В случае отмены бронирования позднее этого срока взимается оплата за одну ночь пребывания.</t>
  </si>
  <si>
    <t>Предложение ограничено и не комбинируется с другими действующими акциями отеля.</t>
  </si>
  <si>
    <t xml:space="preserve">Минимальный срок проживания: 2 ночи </t>
  </si>
  <si>
    <t>Тариф нетто включает:</t>
  </si>
  <si>
    <t>• завтрак по системе "Шведский стол"</t>
  </si>
  <si>
    <t>• обед и ужин по детокс меню</t>
  </si>
  <si>
    <t>• *1 дневной скипасс на все канатные дороги курорта</t>
  </si>
  <si>
    <t>• купонная книга на бесплатные активности и скидки в СПА центры курорта</t>
  </si>
  <si>
    <t>• ежедневные занятия йогой</t>
  </si>
  <si>
    <t>• подъем на канатной дороге до уровня 960м</t>
  </si>
  <si>
    <t>Курорт «Красная Поляна» оставляет за собой право изменять услуги и тарифы в составе пакета. Курорт «Красная Поляна» оставляет за собой приостановить данное предложение.</t>
  </si>
  <si>
    <t>*К тарифам на все отели обязательно необходимо добавлять стоимость прогулочного ски-пасса единоразово:</t>
  </si>
  <si>
    <t>- 700 рублей взрослый ски-пасс</t>
  </si>
  <si>
    <t>- 400 рублей детский ски-пасс (c 7 – 12 лет)</t>
  </si>
  <si>
    <t>- бесплатно до 6 лет</t>
  </si>
  <si>
    <t>Даты бронирования: 27.02.2020 - 15.04.2020</t>
  </si>
  <si>
    <t>• Бесплатное размещение 2 детей до 12 лет, включая завтрак и посещение СПА</t>
  </si>
  <si>
    <t>• Завтрак "Шведский стол"</t>
  </si>
  <si>
    <t>• Посещение СПА комплекса отеля</t>
  </si>
  <si>
    <t>• Бесплатный WI-FI в номере</t>
  </si>
  <si>
    <t>• Подъем на канатной дороге до уровня +960м</t>
  </si>
  <si>
    <r>
      <rPr>
        <b/>
        <sz val="11"/>
        <color indexed="8"/>
        <rFont val="Calibri"/>
        <family val="2"/>
        <charset val="204"/>
      </rPr>
      <t>Дополнительные услуги пакетного предложения (предоставляются по купонной книжке) *:</t>
    </r>
    <r>
      <rPr>
        <sz val="10"/>
        <rFont val="Arial Cyr"/>
        <charset val="204"/>
      </rPr>
      <t xml:space="preserve">
★ *Прогулочный билет "Панорама Красной Поляны" (действует для всех гостей, проживающих в номере)
★ Прокат городского велосипеда в главном прокате курорта на 1 час (действует однократно для одного взрослого и одного ребенка до 12 лет включительно)
★ Посещение аттракциона «Колесо Времени» (действует однократно для всех гостей, проживающих в номере, при единовременном посещении)
★ Посещение Детского развлекательного центра Страна Медведия в течение 1 часа до 14.00 (действует на ребенка от 3 до 14 лет включительно)
★ Один круг на аттракционе "Богатырские гонки" (действует на 1 человека от 110 см.)
★ 3 игры в игровых автоматах центра развлечений "Хали-Гали"
★ Посещение музея современного творчества "Олгиз"
★ Бесплатная видеосъемка при прохождении комнаты страха "Амбулатория"
★ Скидка 50% на посещение Хаски-центра для одного взрослого
★ Посещение Парка приключений Wonder Land со скидкой 30%
★ Скидку 20% на прокат электротранспорта на выбор
★ Скидку 10% на полет на параплане и на фото- и видеосъемку в подарок
★ Скидку 50% на аренду боулинг-дорожек центра развлечений "Хали-Гали"
★ Скидку 200 р на входные билеты в аквапарк Mountain Beach
★ Скидку 20% на любой киносеанс в кинотеатре "Старсинема"
★ Скидку 50% на билет в комнату страха "Амбулатория"
★ Скидку 500 р в магазине натуральной косметики LiA craft cosmetics
★ Скидку 50% на 1 час посещения центра развлечений "Хали-Гали"
★ Скидку 30% на творческий мастер-класс арт-студии "Белый Лис"
★ Скидку 100 р на услуги семейного салона красоты Family Beauty Club
★ Скидку 10% на любые покупки в художественно-музыкальном салоне "ОЛГИЗ"
★ Скидку 25% на VIP-прокат горных лыж и сноубордов в тест-центре "Антимузей друзей"
★ Скидку 15% на один сеанс игры в Anvio VR Arena
★ Скидку 20% на весь ассортимент фирменного магазина Курорта Красная Поляна
★ Обучение лучной стрельбе и 5 бесплатных дополнительных выстрелов из лука (Поляна 960)
★ Прокат беговела 1 час
★ Посещение хаски-центра (действует на 1 ребенка до 10 лет в сопровождении взрослого.)
* Купонная книжка выдается при заселении и предоставляется на номер. Купоны действуют
однократно. Условия предоставления дополнительных услуг прописаны в купонной книжке. Курорт
«Красная Поляна» оставляет за собой право изменять услуги в составе пакета. Тарифы
предоставлены со скидкой 15% от лучшей цены дня, возможно изменения тарифов.</t>
    </r>
  </si>
  <si>
    <t>*К тарифам на все отели необходимо добавлять стоимость прогулочного ски-пасса единоразово:</t>
  </si>
  <si>
    <t>• посещение СПА центра</t>
  </si>
  <si>
    <t>Период проживания: 20.03.2020 по 16.04.2020</t>
  </si>
  <si>
    <t>01.04.2020-16.04.2020</t>
  </si>
  <si>
    <t>C завтраками/ Bed and breakfast</t>
  </si>
  <si>
    <t>Открытые тарифы/ Open rates</t>
  </si>
  <si>
    <t>В стоимость включено/ Rates include:</t>
  </si>
  <si>
    <t>Бесплатный беспроводной интернет на всей территории отеля/ Wi-Fi;</t>
  </si>
  <si>
    <t>Чай/кофе, вода в номера/tea and coffee in the room;</t>
  </si>
  <si>
    <t>Подъем до уровня +960 м./ Free of charge access to a cable car "Krasnaya Polyana" К-1  (Polyana 540 - Polyana 960);</t>
  </si>
  <si>
    <t>Условия аннуляции/ Cancellation policy:</t>
  </si>
  <si>
    <t>Условия/ Conditions:</t>
  </si>
  <si>
    <t>великолепный завтрак по системе "Шведский стол"</t>
  </si>
  <si>
    <t>купонную книгу на бесплатные активности курорта и скидки в СПА центры</t>
  </si>
  <si>
    <t>подъем на канатной дороге до уровня 960м</t>
  </si>
  <si>
    <t xml:space="preserve">парковка на Поляне 960; </t>
  </si>
  <si>
    <t>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t>
  </si>
  <si>
    <t>the reservation can be canceled without penalty up to 24 hours before arrival. Cancellation after the specified time - a penalty - the cost of the first night of stay.</t>
  </si>
  <si>
    <t>Завтрак/ Breakfast;</t>
  </si>
  <si>
    <t>НДС 20% (в рублях) за номер в сутки/ VAT 20%;</t>
  </si>
  <si>
    <r>
      <t xml:space="preserve">Период продажи: </t>
    </r>
    <r>
      <rPr>
        <b/>
        <sz val="9"/>
        <rFont val="Times New Roman"/>
        <family val="1"/>
        <charset val="204"/>
      </rPr>
      <t>с 05.08.2021 - 15.12.2021​</t>
    </r>
    <r>
      <rPr>
        <sz val="9"/>
        <rFont val="Times New Roman"/>
        <family val="1"/>
        <charset val="204"/>
      </rPr>
      <t xml:space="preserve">/ Period of sales: </t>
    </r>
    <r>
      <rPr>
        <b/>
        <sz val="9"/>
        <rFont val="Times New Roman"/>
        <family val="1"/>
        <charset val="204"/>
      </rPr>
      <t>с 05.08.2021 - 15.12.2021​</t>
    </r>
  </si>
  <si>
    <r>
      <t xml:space="preserve">Период проживания: </t>
    </r>
    <r>
      <rPr>
        <b/>
        <sz val="9"/>
        <rFont val="Times New Roman"/>
        <family val="1"/>
        <charset val="204"/>
      </rPr>
      <t xml:space="preserve">с 01.10.2021 - 16.12.202​1 </t>
    </r>
    <r>
      <rPr>
        <sz val="9"/>
        <rFont val="Times New Roman"/>
        <family val="1"/>
        <charset val="204"/>
      </rPr>
      <t xml:space="preserve">/ Period of stay: </t>
    </r>
    <r>
      <rPr>
        <b/>
        <sz val="9"/>
        <rFont val="Times New Roman"/>
        <family val="1"/>
        <charset val="204"/>
      </rPr>
      <t>с 01.10.2021 - 16.12.202​1</t>
    </r>
  </si>
  <si>
    <t xml:space="preserve">Долина 960 </t>
  </si>
  <si>
    <t>Премиум Кинг- Твин / Premium King -Twin</t>
  </si>
  <si>
    <t>Виста Кинг/ Vista King</t>
  </si>
  <si>
    <t>Эксклюзивный Кинг/ Exclusive King</t>
  </si>
  <si>
    <t>Панорама Люкс/ Panorama Suite</t>
  </si>
  <si>
    <t>Долина Люкс/ Dolina Suite</t>
  </si>
  <si>
    <t>от 1 до 3</t>
  </si>
  <si>
    <t>Пользование СПА/ free SPA;</t>
  </si>
  <si>
    <t>НДС 20% (в рублях) за номер в сутки/ VAT 20%.</t>
  </si>
  <si>
    <t xml:space="preserve">Открытые тарифы/ Open rates				</t>
  </si>
  <si>
    <r>
      <t xml:space="preserve">Тарифы «Раннего бронирования»  являются невозвратными. В случае сокращения или отмены бронирования, взимается штраф в размере </t>
    </r>
    <r>
      <rPr>
        <b/>
        <sz val="9"/>
        <color indexed="8"/>
        <rFont val="Times New Roman"/>
        <family val="1"/>
        <charset val="204"/>
      </rPr>
      <t xml:space="preserve">100% </t>
    </r>
    <r>
      <rPr>
        <sz val="9"/>
        <color indexed="8"/>
        <rFont val="Times New Roman"/>
        <family val="1"/>
        <charset val="204"/>
      </rPr>
      <t xml:space="preserve">от стоимости бронирования, совершенного Заказчиком/
"Early booking" rates are non-refundable. In case of reduction or cancellation of the reservation, a penalty - </t>
    </r>
    <r>
      <rPr>
        <b/>
        <sz val="9"/>
        <color indexed="8"/>
        <rFont val="Times New Roman"/>
        <family val="1"/>
        <charset val="204"/>
      </rPr>
      <t>100%</t>
    </r>
    <r>
      <rPr>
        <sz val="9"/>
        <color indexed="8"/>
        <rFont val="Times New Roman"/>
        <family val="1"/>
        <charset val="204"/>
      </rPr>
      <t xml:space="preserve"> of the cost of the reservation.</t>
    </r>
  </si>
  <si>
    <r>
      <t xml:space="preserve">Мин срок бронирования до заезда: </t>
    </r>
    <r>
      <rPr>
        <b/>
        <sz val="9"/>
        <color indexed="8"/>
        <rFont val="Times New Roman"/>
        <family val="1"/>
        <charset val="204"/>
      </rPr>
      <t>15</t>
    </r>
    <r>
      <rPr>
        <sz val="9"/>
        <color indexed="8"/>
        <rFont val="Times New Roman"/>
        <family val="1"/>
        <charset val="204"/>
      </rPr>
      <t xml:space="preserve"> дней/ Min. Booking period before arrival: </t>
    </r>
    <r>
      <rPr>
        <b/>
        <sz val="9"/>
        <color indexed="8"/>
        <rFont val="Times New Roman"/>
        <family val="1"/>
        <charset val="204"/>
      </rPr>
      <t>15</t>
    </r>
    <r>
      <rPr>
        <sz val="9"/>
        <color indexed="8"/>
        <rFont val="Times New Roman"/>
        <family val="1"/>
        <charset val="204"/>
      </rPr>
      <t xml:space="preserve"> days.</t>
    </r>
  </si>
  <si>
    <t>Открытый тариф "Зарядись Энергией Гор"</t>
  </si>
  <si>
    <t>Купонная книга выдается при заселении из расчета: 1 номер = 1 книга / Coupon book is issued at check-in at the rate: 1 room = 1 book.</t>
  </si>
  <si>
    <t>Предоставление услуг может зависеть от погодных условий и работы канатных дорог. НАО «Красная поляна» оставляет за собой право изменять услуги в составе пакета / he services provided may depend on the weather conditions and the work of ropeways. NAO "Krasnaya Polyana" reserves the right to change the services in the package.</t>
  </si>
  <si>
    <r>
      <t>Предложение ограничено и не комбинируется с</t>
    </r>
    <r>
      <rPr>
        <i/>
        <sz val="8"/>
        <color indexed="8"/>
        <rFont val="Verdana"/>
        <family val="2"/>
        <charset val="204"/>
      </rPr>
      <t> </t>
    </r>
    <r>
      <rPr>
        <sz val="8"/>
        <color indexed="8"/>
        <rFont val="Verdana"/>
        <family val="2"/>
        <charset val="204"/>
      </rPr>
      <t>другими действующими акциями отеля / The offer is limited and cannot be combined with other current hotel promotions.</t>
    </r>
  </si>
  <si>
    <t>В купонную книжку входят скидки до 50%, специальные предложения и бесплатные  бонусные услуги / The coupon book includes discounts of up to 50%, special offers and free bonus services.</t>
  </si>
  <si>
    <r>
      <t>*</t>
    </r>
    <r>
      <rPr>
        <sz val="8"/>
        <color indexed="8"/>
        <rFont val="Verdana"/>
        <family val="2"/>
        <charset val="204"/>
      </rPr>
      <t> </t>
    </r>
    <r>
      <rPr>
        <u/>
        <sz val="8"/>
        <color indexed="8"/>
        <rFont val="Verdana"/>
        <family val="2"/>
        <charset val="204"/>
      </rPr>
      <t>Услуги и бонусы предложения действуют только в период проживания и предоставляются однократно, согласно условиям в купонной книге /</t>
    </r>
    <r>
      <rPr>
        <sz val="8"/>
        <color indexed="8"/>
        <rFont val="Verdana"/>
        <family val="2"/>
        <charset val="204"/>
      </rPr>
      <t>* Services and bonus offers are valid only during the stay and are provided once, according to the conditions in the coupon book.</t>
    </r>
  </si>
  <si>
    <t xml:space="preserve">NETTO  RATES </t>
  </si>
  <si>
    <t>Открытые тарифы "Раннее бронирование"</t>
  </si>
  <si>
    <t>Открытые тарифы "4=3"</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</si>
  <si>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r>
    <r>
      <rPr>
        <sz val="9"/>
        <color indexed="10"/>
        <rFont val="Times New Roman"/>
        <family val="1"/>
        <charset val="204"/>
      </rPr>
      <t xml:space="preserve">
</t>
    </r>
  </si>
  <si>
    <r>
      <t>В предложение «Зарядись энергией гор» входят </t>
    </r>
    <r>
      <rPr>
        <b/>
        <i/>
        <sz val="8"/>
        <color indexed="8"/>
        <rFont val="Verdana"/>
        <family val="2"/>
        <charset val="204"/>
      </rPr>
      <t>бесплатно</t>
    </r>
    <r>
      <rPr>
        <b/>
        <sz val="8"/>
        <color indexed="8"/>
        <rFont val="Verdana"/>
        <family val="2"/>
        <charset val="204"/>
      </rPr>
      <t> </t>
    </r>
    <r>
      <rPr>
        <sz val="8"/>
        <color indexed="8"/>
        <rFont val="Verdana"/>
        <family val="2"/>
        <charset val="204"/>
      </rPr>
      <t>хиты летнего сезона (</t>
    </r>
    <r>
      <rPr>
        <sz val="8"/>
        <color rgb="FFC00000"/>
        <rFont val="Verdana"/>
        <family val="2"/>
        <charset val="204"/>
      </rPr>
      <t>* условия предлоставления услуг подробно представлены в купонной книге</t>
    </r>
    <r>
      <rPr>
        <sz val="8"/>
        <color indexed="8"/>
        <rFont val="Verdana"/>
        <family val="2"/>
        <charset val="204"/>
      </rPr>
      <t>):</t>
    </r>
  </si>
  <si>
    <t xml:space="preserve">1. Прогулочный билет "День в горах" для подъема к горным вершинам / Walking ticket "Day in the Mountains" for reaching the mountain peaks.  Услуга предоставляется однократно для всех  гостей в номере / The service is provided once for all guests in the room </t>
  </si>
  <si>
    <t xml:space="preserve">2. Обзорная групповая экскурсия по курорту с профессиональным гидом / Group tour of the resort with a professional guide. Услуга предоставляется однократно для всех  гостей в номере / The service is provided once for all guests in the room </t>
  </si>
  <si>
    <t xml:space="preserve">3. Прохождение любого маршрута в Веревочном парке на выбор / Passing any route in the Rope Park on your choice; Действует на прохождение  одного  выбранного  маршрута  для  каждого гостя из числа проживающих в номере, при единовременном посещении парка / Valid for the passage of one selected route for each guest staying in the room, on a single visit to the park.
 </t>
  </si>
  <si>
    <t xml:space="preserve">5. Мастер-класс от Академии райдеров по катанию на скейтбордах и роликах / Master class from The Riders Academy on skateboarding and rollerblading. Действует на одно занятие для всех гостей,  проживающих  в  номере,  при  единовременном  посещении /  Valid for one class for all guests staying in the room at a single visit
</t>
  </si>
  <si>
    <t>Открытые тарифы BAR -10%</t>
  </si>
  <si>
    <t>Отдыхай и катай</t>
  </si>
  <si>
    <r>
      <t xml:space="preserve">Мин срок бронирования до заезда: </t>
    </r>
    <r>
      <rPr>
        <b/>
        <sz val="9"/>
        <color theme="1"/>
        <rFont val="Times New Roman"/>
        <family val="1"/>
      </rPr>
      <t>03</t>
    </r>
    <r>
      <rPr>
        <sz val="9"/>
        <color indexed="8"/>
        <rFont val="Times New Roman"/>
        <family val="1"/>
        <charset val="204"/>
      </rPr>
      <t xml:space="preserve"> дней/ Min. Booking period before arrival: </t>
    </r>
    <r>
      <rPr>
        <b/>
        <sz val="9"/>
        <color indexed="8"/>
        <rFont val="Times New Roman"/>
        <family val="1"/>
        <charset val="204"/>
      </rPr>
      <t>03</t>
    </r>
    <r>
      <rPr>
        <sz val="9"/>
        <color indexed="8"/>
        <rFont val="Times New Roman"/>
        <family val="1"/>
        <charset val="204"/>
      </rPr>
      <t xml:space="preserve"> days.</t>
    </r>
  </si>
  <si>
    <t>Специальный тариф "Осенние каникулы" / Special offer "Autumn holidays"</t>
  </si>
  <si>
    <t>Специальный тариф "Зарядись энергий гор Активный пакет" / Special offer "Energize the Mountains Active"</t>
  </si>
  <si>
    <t>Специальное предложение "Отдыхай и катай"  / Special offer "Rest and Ski"</t>
  </si>
  <si>
    <t>Открытые тарифы "Раннее бронирование" 10%</t>
  </si>
  <si>
    <t>Бесплатное размещение 2 детей возрастом до 12 лет, включая завтрак и доп.место /  Free accommodation for 2 children under 12 years old, including breakfast and extra bed.</t>
  </si>
  <si>
    <t>Дополнительно ЕДИНОРАЗОВО добавляется в стоимость заявки купонные книги для каждого взрослого, стоимость - 1200 взрослый. При размещении дополнительных гостей, также ЕДИНОРАЗОВО добавляется в стоимость заявки купонные книжки на каждого гостя - 1200 взрослый. / Extra pay  for coupon book per every adult at once. Cost  - 1200 rub per adult at the main and extra bed.</t>
  </si>
  <si>
    <t>Купонная книга с 10 бесплатными активностями и скидками на другие акции Курорта / 
Coupon book with 10 free activities and discounts for other promotions of the Krasnaya Polyana Resort</t>
  </si>
  <si>
    <r>
      <t>По купонной книге в предложение</t>
    </r>
    <r>
      <rPr>
        <b/>
        <sz val="10"/>
        <rFont val="Times New Roman"/>
        <family val="1"/>
        <charset val="204"/>
      </rPr>
      <t> «Зарядись энергией гор - Активный» входят</t>
    </r>
    <r>
      <rPr>
        <sz val="10"/>
        <rFont val="Times New Roman"/>
        <family val="1"/>
        <charset val="204"/>
      </rPr>
      <t> </t>
    </r>
    <r>
      <rPr>
        <i/>
        <sz val="10"/>
        <rFont val="Times New Roman"/>
        <family val="1"/>
        <charset val="204"/>
      </rPr>
      <t>бесплатно* / The Special offer "Energize the Mountains Active" includes free of charge (for hotel guests):</t>
    </r>
  </si>
  <si>
    <t>6. Прокат скейтборда или роликов на 1 час в Академии райдеров (действует на всех гостей) / Skateboard or rollerblading for 1 hour at the Rider Academy(valid for all guests);</t>
  </si>
  <si>
    <t>10. Поход с гидом Бюро приключений 100К (действует на всех гостей) / Нiking along the eco-trails with a guide (valid for all guests).</t>
  </si>
  <si>
    <t xml:space="preserve">4. Групповая фитнес-тренировка «Йога-класс» /Group fitness training "Yoga class".  Действует  однократно  для  всех  гостей,  проживающих  в  номере, при  единовременном  посещении  тренировки /  Valid once for all guests staying in the room at a single visit to the training </t>
  </si>
  <si>
    <t xml:space="preserve">9. Кормление оленя ягелем на Ферме северных оленей / Feeding reindeer with reindeer moss at the Reindeer Farm.  Купон действует на один пакетик ягеля / The coupon is valid for one sachet of yagel
</t>
  </si>
  <si>
    <t xml:space="preserve">7. Прокат городского велосипеда на 1 час / City bike rental for 1 hour. Действует однократно  на  одного  гостя  на  аренду  велосипеда на один час / Valid once per guest for one hour bike rental.
</t>
  </si>
  <si>
    <t xml:space="preserve">8. Заезд на картодроме GoKart960  / Race at the GoKart960 karting track.  Действует однократно на один заезд для одного гостя /Valid once per check-in for one guest
</t>
  </si>
  <si>
    <t>Период бронирования: 21.02.2022 - 10.04.2022 /  Period of sales: 21.02.2022 - 10.04.2022</t>
  </si>
  <si>
    <r>
      <t xml:space="preserve">Период проживания: </t>
    </r>
    <r>
      <rPr>
        <b/>
        <sz val="9"/>
        <rFont val="Times New Roman"/>
        <family val="1"/>
        <charset val="204"/>
      </rPr>
      <t xml:space="preserve">с 18.03.2022 - 11.04.2022 </t>
    </r>
    <r>
      <rPr>
        <sz val="9"/>
        <rFont val="Times New Roman"/>
        <family val="1"/>
        <charset val="204"/>
      </rPr>
      <t xml:space="preserve">/ Period of stay: </t>
    </r>
    <r>
      <rPr>
        <b/>
        <sz val="9"/>
        <rFont val="Times New Roman"/>
        <family val="1"/>
        <charset val="204"/>
      </rPr>
      <t>18.03.2022 - 11.04.2022</t>
    </r>
  </si>
  <si>
    <t>1. Прогулочные билеты к горным вершинам «Панорама Красной Поляны»
действуют на подъём к смотровой площадке на Поляну 2200, для всех взрослых, проживающих в номере / Walking tickets to the mountain peaks "Panorama Krasnaya Polyana".
Tickets are valid for the single hike up to the observation deck at the Polyana 2200, for all adults staying in the room</t>
  </si>
  <si>
    <t xml:space="preserve">2. Обзорная экскурсия на Поляне 540 для всех гостей, проживающих в номере / Panoramic tour at the Polyana 540 for all guests staying in the room
</t>
  </si>
  <si>
    <t>4. Посещение хаски-центра, знакомство с культурой северных народов. Действует на одного ребенка до 18 лет / Visit to the Husky Center, explore the culture of northern people. Valid for one child under 18 years old</t>
  </si>
  <si>
    <t xml:space="preserve">3. 2-часовое занятие на горных лыжах в группе для новичков. Действует для всех гостей старше 3 лет, проживающих в номере (занятия – по вторникам и четвергам) / 2-hour beginners' skiing lesson. Valid for all guests over the age of 3 staying in the room (classes are on Tuesdays and Thursdays)
</t>
  </si>
  <si>
    <t>5. Интерактивная экскурсия по истории Красной Поляны и стикерпак «Серна Поля» в подарок 
Действует для всех гостей, проживающих в номере, стикерпак для детей до 18 лет (экскурсия проводится 2 раза в неделю) / Interactive tour of the history of Krasnaya Polyana and a "Serna Polya" stickerpack as a gift. Valid for all guests staying in the room, stickerpack for children under 18 years old (lesson takes place 2 times a week)</t>
  </si>
  <si>
    <t>10. Прокат городского велосипеда на 1 час / City bike rental for 1 hour. Действует однократно на 1 взрослого и ребёнка до 12 лет при единовременной аренде / Valid one time for 1 adult and child under 12 years of age on a single rental</t>
  </si>
  <si>
    <t>6. 1 час игры в киберспортивном клубе COLIZEUM. Действует для всех новых пользователей клуба с 8:00 до 17:00 / 1 hour of playing at COLIZEUM cybersports club is valid for all new users of the club from 8:00 to 17:00</t>
  </si>
  <si>
    <t>7. Билет на аттракцион «Богатырские гонки» от Сочи Парка. Действует на 1 гостя старше 4 лет, ростом от 110 см / Ticket to the attraction "Bogatyr Races" from Sochi Park. Valid for 1 guest over 4 years of age, 110 cm tall and above</t>
  </si>
  <si>
    <t>8. Беговая тренировка с фитнес-инструктором длительностью 1 час. Действует для всех гостей, проживающих в номере / Running training with a fitness instructor for 1 hour. Valid for all room guests</t>
  </si>
  <si>
    <t xml:space="preserve">9. Стретчинг-занятие с фитнес-инструктором в Rixos Royal SPA. Действует для всех гостей, проживающих в номере.  / Stretching training with fitness instructor at Rixos Royal SPA. Valid for all guests staying in the room
</t>
  </si>
  <si>
    <t>Дополнительно ЕДИНОРАЗОВО в стоимость заявки добавляются прогулочные ски-пассы  для каждого взрослого и ребенка, стоимость - 1200 взрослый / 750 детский. При размещении дополнительных гостей, также ЕДИНОРАЗОВО добавляются в стоимость заявки прогулочные ски-пассы на каждого гостя - 1200 взрослый/750 детский. Стоимость прогулочных ски-пассов на всех взрослых и детей просим сразу добавлять в заявку. / Extra pay  for ski-passes per every adult and child at once. Cost  - 1200 rub per adult / 750 rub per child.  The cost of the ski-passes for each guest (at extra bed)  is also added - 1200 rub per adult / 750 rub per child. Please, add the cost of ski-passes for all and adult children to the application immediately.</t>
  </si>
  <si>
    <t>Условия / Conditions:</t>
  </si>
  <si>
    <r>
      <t xml:space="preserve">По купонной книге в предложение </t>
    </r>
    <r>
      <rPr>
        <b/>
        <sz val="10"/>
        <rFont val="Times New Roman"/>
        <family val="1"/>
        <charset val="204"/>
      </rPr>
      <t>«Весенние Каникулы»</t>
    </r>
    <r>
      <rPr>
        <sz val="10"/>
        <rFont val="Times New Roman"/>
        <family val="1"/>
        <charset val="204"/>
      </rPr>
      <t xml:space="preserve"> входят </t>
    </r>
    <r>
      <rPr>
        <i/>
        <sz val="10"/>
        <rFont val="Times New Roman"/>
        <family val="1"/>
        <charset val="204"/>
      </rPr>
      <t>бесплатно* / The special offer "Spring holidays" includes free of charge (for hotel guests):</t>
    </r>
    <r>
      <rPr>
        <sz val="10"/>
        <rFont val="Times New Roman"/>
        <family val="1"/>
        <charset val="204"/>
      </rPr>
      <t>:</t>
    </r>
  </si>
  <si>
    <t>Специальный тариф "Весенние каникулы" / Special offer "Spring holidays"</t>
  </si>
  <si>
    <r>
      <t xml:space="preserve">Период продажи: </t>
    </r>
    <r>
      <rPr>
        <b/>
        <sz val="9"/>
        <rFont val="Times New Roman"/>
        <family val="1"/>
      </rPr>
      <t>18.03.2022</t>
    </r>
    <r>
      <rPr>
        <b/>
        <sz val="9"/>
        <rFont val="Times New Roman"/>
        <family val="1"/>
        <charset val="204"/>
      </rPr>
      <t xml:space="preserve"> - 29.09.2022</t>
    </r>
    <r>
      <rPr>
        <sz val="9"/>
        <rFont val="Times New Roman"/>
        <family val="1"/>
        <charset val="204"/>
      </rPr>
      <t xml:space="preserve">/ Period of sales: </t>
    </r>
    <r>
      <rPr>
        <b/>
        <sz val="9"/>
        <rFont val="Times New Roman"/>
        <family val="1"/>
        <charset val="204"/>
      </rPr>
      <t>18.03.2022 - 29.09.2022</t>
    </r>
  </si>
  <si>
    <r>
      <t xml:space="preserve">Период проживания: </t>
    </r>
    <r>
      <rPr>
        <b/>
        <sz val="9"/>
        <rFont val="Times New Roman"/>
        <family val="1"/>
      </rPr>
      <t>01.06.2022</t>
    </r>
    <r>
      <rPr>
        <b/>
        <sz val="9"/>
        <rFont val="Times New Roman"/>
        <family val="1"/>
        <charset val="204"/>
      </rPr>
      <t xml:space="preserve"> - 30.09.2022​</t>
    </r>
    <r>
      <rPr>
        <sz val="9"/>
        <rFont val="Times New Roman"/>
        <family val="1"/>
        <charset val="204"/>
      </rPr>
      <t xml:space="preserve">/ Period of stay: </t>
    </r>
    <r>
      <rPr>
        <b/>
        <sz val="9"/>
        <rFont val="Times New Roman"/>
        <family val="1"/>
        <charset val="204"/>
      </rPr>
      <t>01.06.2022 - 30.09.2022​</t>
    </r>
  </si>
  <si>
    <t>1. Прогулочные билеты на канатную дорогу для посещения водопада Поликаря высотой 70 м 
 Действует для всех взрослых гостей, проживающих в номере./ Walking tickets for the cable car to visit the waterfall of Polikaria, 70 m high. Valid for all adult guests staying in the room</t>
  </si>
  <si>
    <t xml:space="preserve">3.  Почтовая открытка-сувенир для отправки с вершины Чёрная Пирамида на высоте 2375 м. Действует на 1 открытку. / Postcard souvenir for sending from the top of the Black Pyramid at 2375 m. Valid for 1 postcard
</t>
  </si>
  <si>
    <t xml:space="preserve">4.  Фитнес-тренировка в группе на территории курорта. Действует для всех гостей, проживающих в номере. / Fitness training in the group on the territory of the resort
Valid for all in-room guests.
</t>
  </si>
  <si>
    <t>5.  Мастер-класс Академии райдеров по катанию на скейтбордах и роликах. Действует для всех гостей, проживающих в номер. / Master class of the Academy of Riders in skateboarding and rollerblading. Valid for all room guests</t>
  </si>
  <si>
    <t>6.  Тестовый спуск по трассам байк-парка. Действует на 1 гостя старше 14 лет / Bike park test downhill. Valid for 1 guest over 14 years old</t>
  </si>
  <si>
    <t>7.  Прокат городского велосипеда на 1 час. Действует на одного взрослого и ребёнка до 12 лет/ City bike rental for 1 hour. Valid for one adult and a child under 12 years of age</t>
  </si>
  <si>
    <r>
      <t>8. Прокат беговелов на 1 час. Действует на всех детей от 2 до 5 лет, проживающих в номере</t>
    </r>
    <r>
      <rPr>
        <sz val="11"/>
        <color theme="1"/>
        <rFont val="Calibri"/>
        <family val="2"/>
        <charset val="204"/>
        <scheme val="minor"/>
      </rPr>
      <t xml:space="preserve"> /</t>
    </r>
    <r>
      <rPr>
        <sz val="8"/>
        <color theme="1"/>
        <rFont val="Verdana"/>
        <family val="2"/>
        <charset val="204"/>
      </rPr>
      <t xml:space="preserve"> Balance bike</t>
    </r>
    <r>
      <rPr>
        <sz val="9"/>
        <color theme="1"/>
        <rFont val="Verdana"/>
        <family val="2"/>
        <charset val="204"/>
      </rPr>
      <t xml:space="preserve"> rental for 1 hour. Valid for all children from 2 to 5 years old staying in the room</t>
    </r>
  </si>
  <si>
    <t xml:space="preserve">9.  Прохождение 1 маршрута Верёвочного парка 900. Действует на 1 гостя, проживающего в номере / Passage of 1 route of the Rope Park 900. Valid for 1 guest staying in the room
</t>
  </si>
  <si>
    <t xml:space="preserve">10.  Видео 360° с панорамной площадки на Поляне 2200. Действует на 1 видео. / 360° video from the panoramic site at Glade 2200. Valid for 1 video
</t>
  </si>
  <si>
    <t>2. Обзорная групповая экскурсия с гидом по достопримечательностям курорта. Действует для всех гостей, проживающих в номере. / Guided group tour of the resort's landmarks 
Valid for all room guests</t>
  </si>
  <si>
    <t>Купонная книга с 11 бесплатными активностями курорта и скидками на другие акции</t>
  </si>
  <si>
    <t>Трансфер на пляж Имеретинский</t>
  </si>
  <si>
    <t xml:space="preserve">*Пляж функционирует с 01.06.2022-30.09.2022, в график могут быть внесены изменения в зависимости от погодных условий. Трансфер предоставляется ежедневно для всех гостей, проживающих в номере.
Расписание трансфера уточняйте на ресепшн вашего отеля. 
Предварительная запись на трансфер обязательна. 
</t>
  </si>
  <si>
    <r>
      <t>Мин срок бронирования до заезда: 14</t>
    </r>
    <r>
      <rPr>
        <sz val="9"/>
        <color indexed="8"/>
        <rFont val="Times New Roman"/>
        <family val="1"/>
        <charset val="204"/>
      </rPr>
      <t xml:space="preserve"> дней/ Min. Booking period before arrival: 14 days.</t>
    </r>
  </si>
  <si>
    <t xml:space="preserve">% НДС согласно НК РФ </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</si>
  <si>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На период </t>
    </r>
    <r>
      <rPr>
        <b/>
        <sz val="9"/>
        <rFont val="Times New Roman"/>
        <family val="1"/>
        <charset val="204"/>
      </rPr>
      <t>30.12.2022-08.01.2023, включительно</t>
    </r>
    <r>
      <rPr>
        <sz val="9"/>
        <rFont val="Times New Roman"/>
        <family val="1"/>
      </rPr>
      <t xml:space="preserve">, -  бесплатная отмена бронирования за </t>
    </r>
    <r>
      <rPr>
        <b/>
        <sz val="9"/>
        <rFont val="Times New Roman"/>
        <family val="1"/>
        <charset val="204"/>
      </rPr>
      <t>30</t>
    </r>
    <r>
      <rPr>
        <sz val="9"/>
        <rFont val="Times New Roman"/>
        <family val="1"/>
      </rPr>
      <t xml:space="preserve"> дней до заезда. Бронирование должно быть 100% предоплаченным Заказчиком. Отмена после указанного времени – штраф в 100% размере от стоимости бронирования.
The reservation can be canceled without penalty up to </t>
    </r>
    <r>
      <rPr>
        <b/>
        <sz val="9"/>
        <rFont val="Times New Roman"/>
        <family val="1"/>
        <charset val="204"/>
      </rPr>
      <t>24</t>
    </r>
    <r>
      <rPr>
        <sz val="9"/>
        <rFont val="Times New Roman"/>
        <family val="1"/>
      </rPr>
      <t xml:space="preserve"> hours before arrival. Cancellation after the specified time - a penalty - the cost of the first night of stay.
 For the period</t>
    </r>
    <r>
      <rPr>
        <b/>
        <sz val="9"/>
        <rFont val="Times New Roman"/>
        <family val="1"/>
        <charset val="204"/>
      </rPr>
      <t xml:space="preserve"> 30.12.2022-08.01.2023 inclusive</t>
    </r>
    <r>
      <rPr>
        <sz val="9"/>
        <rFont val="Times New Roman"/>
        <family val="1"/>
      </rPr>
      <t xml:space="preserve">, - free cancellation </t>
    </r>
    <r>
      <rPr>
        <b/>
        <sz val="9"/>
        <rFont val="Times New Roman"/>
        <family val="1"/>
        <charset val="204"/>
      </rPr>
      <t>30</t>
    </r>
    <r>
      <rPr>
        <sz val="9"/>
        <rFont val="Times New Roman"/>
        <family val="1"/>
      </rPr>
      <t xml:space="preserve"> days before arrival. Reservation must be 100% prepaid by the Customer. Cancellation after the specified time - a penalty - 100% of the cost of the reservation.                                                                                                                                                             </t>
    </r>
  </si>
  <si>
    <t xml:space="preserve">11. Бесплатный трансфер на морской пляж Курорта Красная Поляна / Free shuttle service to the sea beach of Krasnaya Polyana Resort
</t>
  </si>
  <si>
    <r>
      <t xml:space="preserve">Дополнительно ЕДИНОРАЗОВО в стоимость заявки добавляются прогулочные ски-пассы  для каждого взрослого и ребенка, стоимость - </t>
    </r>
    <r>
      <rPr>
        <b/>
        <sz val="11"/>
        <color theme="1"/>
        <rFont val="Calibri"/>
        <family val="2"/>
      </rPr>
      <t>1300</t>
    </r>
    <r>
      <rPr>
        <sz val="11"/>
        <color theme="1"/>
        <rFont val="Calibri"/>
        <family val="2"/>
        <charset val="204"/>
      </rPr>
      <t xml:space="preserve"> взрослый. При размещении дополнительных гостей, также ЕДИНОРАЗОВО добавляются в стоимость заявки прогулочные ски-пассы на каждого гостя - </t>
    </r>
    <r>
      <rPr>
        <b/>
        <sz val="11"/>
        <color theme="1"/>
        <rFont val="Calibri"/>
        <family val="2"/>
      </rPr>
      <t>1300</t>
    </r>
    <r>
      <rPr>
        <sz val="11"/>
        <color theme="1"/>
        <rFont val="Calibri"/>
        <family val="2"/>
        <charset val="204"/>
      </rPr>
      <t xml:space="preserve"> взрослый. Стоимость прогулочных ски-пассов на всех взрослых просим сразу добавлять в заявку. / Extra pay  for ski-passes per every adult at once. Cost  - </t>
    </r>
    <r>
      <rPr>
        <b/>
        <sz val="11"/>
        <color theme="1"/>
        <rFont val="Calibri"/>
        <family val="2"/>
      </rPr>
      <t>1300</t>
    </r>
    <r>
      <rPr>
        <sz val="11"/>
        <color theme="1"/>
        <rFont val="Calibri"/>
        <family val="2"/>
        <charset val="204"/>
      </rPr>
      <t xml:space="preserve"> rub per adult.  The cost of the ski-passes for each guest (at extra bed)  is also added - </t>
    </r>
    <r>
      <rPr>
        <b/>
        <sz val="11"/>
        <color theme="1"/>
        <rFont val="Calibri"/>
        <family val="2"/>
      </rPr>
      <t>1300</t>
    </r>
    <r>
      <rPr>
        <sz val="11"/>
        <color theme="1"/>
        <rFont val="Calibri"/>
        <family val="2"/>
        <charset val="204"/>
      </rPr>
      <t xml:space="preserve"> rub per adult. Please, add the cost of ski-passes for all and adult children to the application immediately.</t>
    </r>
  </si>
  <si>
    <t>в том числе НДС, предусмотренный НК РФ</t>
  </si>
  <si>
    <r>
      <t xml:space="preserve">Период проживания: </t>
    </r>
    <r>
      <rPr>
        <b/>
        <sz val="9"/>
        <rFont val="Times New Roman"/>
        <family val="1"/>
        <charset val="204"/>
      </rPr>
      <t xml:space="preserve">с 01.10.2022 - 30.11.202​2 </t>
    </r>
    <r>
      <rPr>
        <sz val="9"/>
        <rFont val="Times New Roman"/>
        <family val="1"/>
        <charset val="204"/>
      </rPr>
      <t xml:space="preserve">/ Period of stay: </t>
    </r>
    <r>
      <rPr>
        <b/>
        <sz val="9"/>
        <rFont val="Times New Roman"/>
        <family val="1"/>
        <charset val="204"/>
      </rPr>
      <t>с 01.10.2022 - 30.11.202​2</t>
    </r>
  </si>
  <si>
    <t>2. Обзорная экскурсия по курорту с гидом-экскурсоводом (действует для всех гостей, проживающих в номере) / Guided sightseeing tour at the resort (valid for all guests staying in the room)</t>
  </si>
  <si>
    <t>1. Прогулочный билет "Панорама Красной Поляны" на все открытые канатные дороги (действует для всех гостей, проживающих в номере) / The ski tour ticket "Panorama Krasnaya Polyana" for all open ropeways (valid for all guests staying in the room)</t>
  </si>
  <si>
    <t xml:space="preserve">3. Прокат роликов или скейтборда на 1 час в Академии райдеров (действует для всех гостей, проживающих в номере) / Rent a roller skates or skateboard for 1 hour at the Rider Academy (valid for all guests staying in the room)
 </t>
  </si>
  <si>
    <t>4. Прокат городского велосипеда на 1 час / City bike rental for 1 hour. Действует однократно на 1 взрослого и ребёнка до 12 лет при единовременной аренде / Valid one time for 1 adult and child under 12 years of age on a single rental</t>
  </si>
  <si>
    <r>
      <t xml:space="preserve">По купонной книге в предложение </t>
    </r>
    <r>
      <rPr>
        <b/>
        <sz val="10"/>
        <rFont val="Times New Roman"/>
        <family val="1"/>
        <charset val="204"/>
      </rPr>
      <t>«Яркие Осенние Каникулы»</t>
    </r>
    <r>
      <rPr>
        <sz val="10"/>
        <rFont val="Times New Roman"/>
        <family val="1"/>
        <charset val="204"/>
      </rPr>
      <t xml:space="preserve"> входят </t>
    </r>
    <r>
      <rPr>
        <i/>
        <sz val="10"/>
        <rFont val="Times New Roman"/>
        <family val="1"/>
        <charset val="204"/>
      </rPr>
      <t>бесплатно* / The special offer "Autumn holidays" includes free of charge (for hotel guests):</t>
    </r>
  </si>
  <si>
    <r>
      <t xml:space="preserve">Период продажи: </t>
    </r>
    <r>
      <rPr>
        <b/>
        <sz val="9"/>
        <rFont val="Times New Roman"/>
        <family val="1"/>
        <charset val="204"/>
      </rPr>
      <t>с 05.08.2022 - 29.11.2022​</t>
    </r>
    <r>
      <rPr>
        <sz val="9"/>
        <rFont val="Times New Roman"/>
        <family val="1"/>
        <charset val="204"/>
      </rPr>
      <t xml:space="preserve">/ Period of sales: </t>
    </r>
    <r>
      <rPr>
        <b/>
        <sz val="9"/>
        <rFont val="Times New Roman"/>
        <family val="1"/>
        <charset val="204"/>
      </rPr>
      <t>с 05.08.2022 - 29.11.2022</t>
    </r>
  </si>
  <si>
    <r>
      <t>Дополнительно ЕДИНОРАЗОВО в стоимость заявки добавляются прогулочные ски-пассы за каждого взрослого гостя (</t>
    </r>
    <r>
      <rPr>
        <b/>
        <sz val="11"/>
        <color theme="1"/>
        <rFont val="Calibri"/>
        <family val="2"/>
      </rPr>
      <t>возраст от 13 лет)</t>
    </r>
    <r>
      <rPr>
        <sz val="11"/>
        <color theme="1"/>
        <rFont val="Calibri"/>
        <family val="2"/>
        <charset val="204"/>
      </rPr>
      <t xml:space="preserve">, стоимость - </t>
    </r>
    <r>
      <rPr>
        <b/>
        <sz val="11"/>
        <color theme="1"/>
        <rFont val="Calibri"/>
        <family val="2"/>
      </rPr>
      <t>1700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1700</t>
    </r>
    <r>
      <rPr>
        <sz val="11"/>
        <color theme="1"/>
        <rFont val="Calibri"/>
        <family val="2"/>
        <charset val="204"/>
      </rPr>
      <t xml:space="preserve"> руб. (</t>
    </r>
    <r>
      <rPr>
        <b/>
        <sz val="11"/>
        <color theme="1"/>
        <rFont val="Calibri"/>
        <family val="2"/>
      </rPr>
      <t>возраст от 13 лет</t>
    </r>
    <r>
      <rPr>
        <sz val="11"/>
        <color theme="1"/>
        <rFont val="Calibri"/>
        <family val="2"/>
        <charset val="204"/>
      </rPr>
      <t>). Стоимость прогулочных ски-пассов на всех взрослых просим сразу добавлять в заявку. / Extra pay  for ski-passes per every adult at once (</t>
    </r>
    <r>
      <rPr>
        <b/>
        <sz val="11"/>
        <color theme="1"/>
        <rFont val="Calibri"/>
        <family val="2"/>
      </rPr>
      <t>ages from 13 y.o. and up</t>
    </r>
    <r>
      <rPr>
        <sz val="11"/>
        <color theme="1"/>
        <rFont val="Calibri"/>
        <family val="2"/>
        <charset val="204"/>
      </rPr>
      <t xml:space="preserve">). Cost  - </t>
    </r>
    <r>
      <rPr>
        <b/>
        <sz val="11"/>
        <color theme="1"/>
        <rFont val="Calibri"/>
        <family val="2"/>
      </rPr>
      <t>1700</t>
    </r>
    <r>
      <rPr>
        <sz val="11"/>
        <color theme="1"/>
        <rFont val="Calibri"/>
        <family val="2"/>
        <charset val="204"/>
      </rPr>
      <t xml:space="preserve"> rub per adult (</t>
    </r>
    <r>
      <rPr>
        <b/>
        <sz val="11"/>
        <color theme="1"/>
        <rFont val="Calibri"/>
        <family val="2"/>
      </rPr>
      <t>ages from 13 y.o. and up</t>
    </r>
    <r>
      <rPr>
        <sz val="11"/>
        <color theme="1"/>
        <rFont val="Calibri"/>
        <family val="2"/>
        <charset val="204"/>
      </rPr>
      <t xml:space="preserve">).  The cost of the ski-passes for each guest (at extra bed)  is also added - </t>
    </r>
    <r>
      <rPr>
        <b/>
        <sz val="11"/>
        <color theme="1"/>
        <rFont val="Calibri"/>
        <family val="2"/>
      </rPr>
      <t>1700</t>
    </r>
    <r>
      <rPr>
        <sz val="11"/>
        <color theme="1"/>
        <rFont val="Calibri"/>
        <family val="2"/>
        <charset val="204"/>
      </rPr>
      <t xml:space="preserve"> rub per adult </t>
    </r>
    <r>
      <rPr>
        <b/>
        <sz val="11"/>
        <color theme="1"/>
        <rFont val="Calibri"/>
        <family val="2"/>
      </rPr>
      <t>(ages from 13 y.o. and up</t>
    </r>
    <r>
      <rPr>
        <sz val="11"/>
        <color theme="1"/>
        <rFont val="Calibri"/>
        <family val="2"/>
        <charset val="204"/>
      </rPr>
      <t>). Please, add the cost of ski-passes for all  adults to the application immediately.</t>
    </r>
  </si>
  <si>
    <t>Ограничения / Restrictions</t>
  </si>
  <si>
    <t xml:space="preserve">Минимальное количество ночей проживания: 4 ночи / Minimum stay 4 nights </t>
  </si>
  <si>
    <t xml:space="preserve">Максимальное количество ночей проживания: 4 ночи / Maximum stay 4 nights </t>
  </si>
  <si>
    <t>5. Посещение кинотеатра Старсинема до 14:00 / Visiting the Starsinema until 2:00 p.m.</t>
  </si>
  <si>
    <t>6. VR-экскурсия "Полет над Красной Поляной" / VR-excursion "Flight over Krasnaya Polyana"</t>
  </si>
  <si>
    <t>7. Открытка-сувенир для отправки с вершины Чёрная Пирамида (предоставляется 1 открытка на номер) / Postcard-souvenir for sending from the summit of the Black Pyramid (1 postcard per number is provided)</t>
  </si>
  <si>
    <t>8. Мастер-класс по росписи гипсовой фигурки в детском клубе "Рай" в отеле Marriott (для всех гостей до 6 лет) / Master class in plaster figure painting at the Paradise Children's Club at the Marriott (for all guests up to 6 years old)</t>
  </si>
  <si>
    <t xml:space="preserve">9. Стикерпак с талисманом курорта Серной Полей (предоставляется один стикерпак на номер) / Sticker pack with the Sulphur Fields resort mascot (one sticker pack per room is provided)
</t>
  </si>
  <si>
    <t xml:space="preserve">10. Консультация стилиста и визажиста от салона Privé7 в Soul SPA by Marriott (всем гостям, проживающим в номере) / Stylist and makeup artist consultation from Privé7 at Soul SPA by Marriott (for all in-room guests)
</t>
  </si>
  <si>
    <t xml:space="preserve">OPEN  RATES </t>
  </si>
  <si>
    <t>Минимальное количество ночей проживания в дату заезда - Min stay for arrival date*</t>
  </si>
  <si>
    <t>Ограничения  / Restrictions</t>
  </si>
  <si>
    <t>18.02.23-19.02.23, включительно - min stay 5 nights / 18.02.23-19.02.23, included - min stay 5 nights</t>
  </si>
  <si>
    <t>20.02.23 - 23.02.23 включительно, запрет заезда в указанную дату / close to arrival for the period 20.02.23 - 23.02.23, included</t>
  </si>
  <si>
    <t>24.02.23 - min stay 5 nights / 24.02.23 - min stay 5 nights</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</si>
  <si>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На период </t>
    </r>
    <r>
      <rPr>
        <b/>
        <sz val="9"/>
        <color theme="1"/>
        <rFont val="Times New Roman"/>
        <family val="1"/>
        <charset val="204"/>
      </rPr>
      <t>30.12.2022-08.01.2023, включительно</t>
    </r>
    <r>
      <rPr>
        <sz val="9"/>
        <color theme="1"/>
        <rFont val="Times New Roman"/>
        <family val="1"/>
        <charset val="204"/>
      </rPr>
      <t>, -  бесплатная отмена бронирования за 3</t>
    </r>
    <r>
      <rPr>
        <b/>
        <sz val="9"/>
        <color theme="1"/>
        <rFont val="Times New Roman"/>
        <family val="1"/>
        <charset val="204"/>
      </rPr>
      <t>0</t>
    </r>
    <r>
      <rPr>
        <sz val="9"/>
        <color theme="1"/>
        <rFont val="Times New Roman"/>
        <family val="1"/>
        <charset val="204"/>
      </rPr>
      <t xml:space="preserve"> дней до заезда. Бронирование должно быть </t>
    </r>
    <r>
      <rPr>
        <b/>
        <sz val="9"/>
        <color theme="1"/>
        <rFont val="Times New Roman"/>
        <family val="1"/>
        <charset val="204"/>
      </rPr>
      <t>100%</t>
    </r>
    <r>
      <rPr>
        <sz val="9"/>
        <color theme="1"/>
        <rFont val="Times New Roman"/>
        <family val="1"/>
        <charset val="204"/>
      </rPr>
      <t xml:space="preserve"> предоплаченным Заказчиком. Отмена после указанного времени – штраф в </t>
    </r>
    <r>
      <rPr>
        <b/>
        <sz val="9"/>
        <color theme="1"/>
        <rFont val="Times New Roman"/>
        <family val="1"/>
        <charset val="204"/>
      </rPr>
      <t>100%</t>
    </r>
    <r>
      <rPr>
        <sz val="9"/>
        <color theme="1"/>
        <rFont val="Times New Roman"/>
        <family val="1"/>
        <charset val="204"/>
      </rPr>
      <t xml:space="preserve"> размере от стоимости бронирования.
The reservation can be canceled without penalty up to 24 hours before arrival. Cancellation after the specified time - a penalty - the cost of the first night of stay.
 For the period </t>
    </r>
    <r>
      <rPr>
        <b/>
        <sz val="9"/>
        <color theme="1"/>
        <rFont val="Times New Roman"/>
        <family val="1"/>
        <charset val="204"/>
      </rPr>
      <t>30.12.2022-08.01.2023 inclusive</t>
    </r>
    <r>
      <rPr>
        <sz val="9"/>
        <color theme="1"/>
        <rFont val="Times New Roman"/>
        <family val="1"/>
        <charset val="204"/>
      </rPr>
      <t>, - free cancellation 3</t>
    </r>
    <r>
      <rPr>
        <b/>
        <sz val="9"/>
        <color theme="1"/>
        <rFont val="Times New Roman"/>
        <family val="1"/>
        <charset val="204"/>
      </rPr>
      <t>0</t>
    </r>
    <r>
      <rPr>
        <sz val="9"/>
        <color theme="1"/>
        <rFont val="Times New Roman"/>
        <family val="1"/>
        <charset val="204"/>
      </rPr>
      <t xml:space="preserve"> days before arrival. Reservation must be </t>
    </r>
    <r>
      <rPr>
        <b/>
        <sz val="9"/>
        <color theme="1"/>
        <rFont val="Times New Roman"/>
        <family val="1"/>
        <charset val="204"/>
      </rPr>
      <t>100%</t>
    </r>
    <r>
      <rPr>
        <sz val="9"/>
        <color theme="1"/>
        <rFont val="Times New Roman"/>
        <family val="1"/>
        <charset val="204"/>
      </rPr>
      <t xml:space="preserve"> prepaid by the Customer. Cancellation after the specified time - a penalty - </t>
    </r>
    <r>
      <rPr>
        <b/>
        <sz val="9"/>
        <color theme="1"/>
        <rFont val="Times New Roman"/>
        <family val="1"/>
        <charset val="204"/>
      </rPr>
      <t>100%</t>
    </r>
    <r>
      <rPr>
        <sz val="9"/>
        <color theme="1"/>
        <rFont val="Times New Roman"/>
        <family val="1"/>
        <charset val="204"/>
      </rPr>
      <t xml:space="preserve"> of the cost of the reservation.</t>
    </r>
    <r>
      <rPr>
        <sz val="9"/>
        <color indexed="8"/>
        <rFont val="Times New Roman"/>
        <family val="1"/>
        <charset val="204"/>
      </rPr>
      <t xml:space="preserve">
</t>
    </r>
    <r>
      <rPr>
        <b/>
        <sz val="11"/>
        <color rgb="FFFF0000"/>
        <rFont val="Times New Roman"/>
        <family val="1"/>
      </rPr>
      <t>На период 18.02.23-25.02.23 Базовый тариф не доступен, тариф невозвратный со 100% оплатой.</t>
    </r>
    <r>
      <rPr>
        <sz val="9"/>
        <color indexed="8"/>
        <rFont val="Times New Roman"/>
        <family val="1"/>
        <charset val="204"/>
      </rPr>
      <t xml:space="preserve">
</t>
    </r>
  </si>
  <si>
    <t>1. Прогулочные билеты на подъёмники «Панорама Красной Поляны» (для всех гостей в номере 7+, до 7 лет бесплатно) / Walking passes to the ski elevators "Panorama Krasnaya Polyana" (for all guests in room 7+, up to 7 years old free of charge)</t>
  </si>
  <si>
    <t xml:space="preserve">2. Занятие на горных лыжах для детей в Академии райдеров 2 часа  (для всех детей в номере 6-12 лет, в группе по расписанию / Children's alpine skiing lesson at Rider Academy 2 hours (for all children in the room 6-12 years old, in a scheduled group
</t>
  </si>
  <si>
    <t>3. VR-экскурсия «Полёт над Красной Поляны» (для всех гостей в номере 5+) / 3. VR-excursion "Flight over Krasnaya Polyana" (for all guests in room 5+)</t>
  </si>
  <si>
    <t>4. Посещение детского развлекательного центра «Хали-Гали» 30 мин (для всех детей 4-14 лет) / Visit to the children's entertainment center "Haly-Galy" 30 min (for all children 4-14 years)</t>
  </si>
  <si>
    <t>5. Прокат роликов и скейтбордов в Академии райдеров 1 час (для всех гостей в номере) / Roller skates and skateboards rental at Rider Academy 1 hour (for all guests in the room)</t>
  </si>
  <si>
    <t>6. Интерактив «По следам кавказской серны. Знакомство с горной природой» (для всех гостей в номере) / Interactive "On the tracks of the Caucasian chamois. Acquaintance with mountain nature" (for all guests in the room)</t>
  </si>
  <si>
    <t>7. Посещение парка развлечений Wonder Land (для всех детей до 12 лет) / Visiting the Wonder Land theme park (for all children under 12 years old)</t>
  </si>
  <si>
    <t>8. Тренировка для детей в клубе единоборств «Крепость» (для всех детей в номере 5-14 лет, до 5 лет бесплатно) / Training for children in the martial arts club "Fortress" (for all children in the room 5-14 years old, under 5 years old free of charge)</t>
  </si>
  <si>
    <t xml:space="preserve">9. Прокат городского велосипеда 1 час (для всех гостей в номере) / City bike rental 1 hour (for all guests in the room)
</t>
  </si>
  <si>
    <t>10. Стикерпак «Серна Поля» в подарок (для всех детей в номере) / Serna Polya stickerpack as a gift (for all children in the room)</t>
  </si>
  <si>
    <r>
      <t xml:space="preserve">Дополнительно ЕДИНОРАЗОВО в стоимость заявки добавляются прогулочные ски-пассы для каждого гостя стоимость - </t>
    </r>
    <r>
      <rPr>
        <b/>
        <sz val="11"/>
        <color theme="1"/>
        <rFont val="Calibri"/>
        <family val="2"/>
      </rPr>
      <t>1500</t>
    </r>
    <r>
      <rPr>
        <sz val="11"/>
        <color theme="1"/>
        <rFont val="Calibri"/>
        <family val="2"/>
        <charset val="204"/>
      </rPr>
      <t xml:space="preserve"> взрослый. При размещении дополнительных гостей, также ЕДИНОРАЗОВО добавляются в стоимость заявки прогулочные ски-пассы на каждого гостя - </t>
    </r>
    <r>
      <rPr>
        <b/>
        <sz val="11"/>
        <color theme="1"/>
        <rFont val="Calibri"/>
        <family val="2"/>
      </rPr>
      <t>1500</t>
    </r>
    <r>
      <rPr>
        <sz val="11"/>
        <color theme="1"/>
        <rFont val="Calibri"/>
        <family val="2"/>
        <charset val="204"/>
      </rPr>
      <t xml:space="preserve"> взрослый. Стоимость прогулочных ски-пассов на всех взрослых просим сразу добавлять в заявку. / Extra pay  for ski-passes per every guest at once. Cost  - </t>
    </r>
    <r>
      <rPr>
        <b/>
        <sz val="11"/>
        <color theme="1"/>
        <rFont val="Calibri"/>
        <family val="2"/>
      </rPr>
      <t>1500</t>
    </r>
    <r>
      <rPr>
        <sz val="11"/>
        <color theme="1"/>
        <rFont val="Calibri"/>
        <family val="2"/>
        <charset val="204"/>
      </rPr>
      <t xml:space="preserve"> rub per adult.  The cost of the ski-passes for each guest (at extra bed) must be also added - </t>
    </r>
    <r>
      <rPr>
        <b/>
        <sz val="11"/>
        <color theme="1"/>
        <rFont val="Calibri"/>
        <family val="2"/>
      </rPr>
      <t>1500</t>
    </r>
    <r>
      <rPr>
        <sz val="11"/>
        <color theme="1"/>
        <rFont val="Calibri"/>
        <family val="2"/>
        <charset val="204"/>
      </rPr>
      <t xml:space="preserve"> rub per adult. Please, add the cost of ski-passes for all persons to the application immediately.</t>
    </r>
  </si>
  <si>
    <r>
      <rPr>
        <sz val="9"/>
        <color theme="1"/>
        <rFont val="Times New Roman"/>
        <family val="1"/>
      </rPr>
      <t>Период бронирования</t>
    </r>
    <r>
      <rPr>
        <b/>
        <sz val="9"/>
        <color theme="1"/>
        <rFont val="Times New Roman"/>
        <family val="1"/>
        <charset val="204"/>
      </rPr>
      <t>: 15.03.2023 - 29</t>
    </r>
    <r>
      <rPr>
        <b/>
        <sz val="9"/>
        <color theme="1"/>
        <rFont val="Times New Roman"/>
        <family val="1"/>
      </rPr>
      <t>.06.2023</t>
    </r>
    <r>
      <rPr>
        <b/>
        <sz val="9"/>
        <color theme="1"/>
        <rFont val="Times New Roman"/>
        <family val="1"/>
        <charset val="204"/>
      </rPr>
      <t xml:space="preserve"> /  </t>
    </r>
    <r>
      <rPr>
        <sz val="9"/>
        <color theme="1"/>
        <rFont val="Times New Roman"/>
        <family val="1"/>
      </rPr>
      <t>Period of sales</t>
    </r>
    <r>
      <rPr>
        <b/>
        <sz val="9"/>
        <color theme="1"/>
        <rFont val="Times New Roman"/>
        <family val="1"/>
        <charset val="204"/>
      </rPr>
      <t>: 15.03.2023 - 29.06.2023</t>
    </r>
  </si>
  <si>
    <r>
      <t xml:space="preserve">Период проживания: </t>
    </r>
    <r>
      <rPr>
        <b/>
        <sz val="9"/>
        <color theme="1"/>
        <rFont val="Times New Roman"/>
        <family val="1"/>
        <charset val="204"/>
      </rPr>
      <t xml:space="preserve">с 15.03.2023 - 30.06.2023 </t>
    </r>
    <r>
      <rPr>
        <sz val="9"/>
        <color theme="1"/>
        <rFont val="Times New Roman"/>
        <family val="1"/>
        <charset val="204"/>
      </rPr>
      <t xml:space="preserve">/ Period of stay: </t>
    </r>
    <r>
      <rPr>
        <b/>
        <sz val="9"/>
        <color theme="1"/>
        <rFont val="Times New Roman"/>
        <family val="1"/>
        <charset val="204"/>
      </rPr>
      <t>15.03.2023 - 30.06.2023</t>
    </r>
  </si>
  <si>
    <r>
      <t>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t>
    </r>
    <r>
      <rPr>
        <b/>
        <sz val="11"/>
        <color theme="1"/>
        <rFont val="Calibri"/>
        <family val="2"/>
      </rPr>
      <t>от</t>
    </r>
    <r>
      <rPr>
        <sz val="11"/>
        <color theme="1"/>
        <rFont val="Calibri"/>
        <family val="2"/>
      </rPr>
      <t xml:space="preserve"> </t>
    </r>
    <r>
      <rPr>
        <b/>
        <sz val="11"/>
        <color theme="1"/>
        <rFont val="Calibri"/>
        <family val="2"/>
      </rPr>
      <t>13</t>
    </r>
    <r>
      <rPr>
        <sz val="11"/>
        <color theme="1"/>
        <rFont val="Calibri"/>
        <family val="2"/>
      </rPr>
      <t xml:space="preserve"> лет)</t>
    </r>
    <r>
      <rPr>
        <sz val="11"/>
        <color theme="1"/>
        <rFont val="Calibri"/>
        <family val="2"/>
        <charset val="204"/>
      </rPr>
      <t xml:space="preserve">, стоимость - </t>
    </r>
    <r>
      <rPr>
        <b/>
        <sz val="11"/>
        <color theme="1"/>
        <rFont val="Calibri"/>
        <family val="2"/>
      </rPr>
      <t>1650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1650</t>
    </r>
    <r>
      <rPr>
        <sz val="11"/>
        <color theme="1"/>
        <rFont val="Calibri"/>
        <family val="2"/>
        <charset val="204"/>
      </rPr>
      <t xml:space="preserve"> руб. (</t>
    </r>
    <r>
      <rPr>
        <sz val="11"/>
        <color theme="1"/>
        <rFont val="Calibri"/>
        <family val="2"/>
      </rPr>
      <t xml:space="preserve">возраст </t>
    </r>
    <r>
      <rPr>
        <b/>
        <sz val="11"/>
        <color theme="1"/>
        <rFont val="Calibri"/>
        <family val="2"/>
      </rPr>
      <t>от</t>
    </r>
    <r>
      <rPr>
        <sz val="11"/>
        <color theme="1"/>
        <rFont val="Calibri"/>
        <family val="2"/>
      </rPr>
      <t xml:space="preserve"> </t>
    </r>
    <r>
      <rPr>
        <b/>
        <sz val="11"/>
        <color theme="1"/>
        <rFont val="Calibri"/>
        <family val="2"/>
      </rPr>
      <t>13</t>
    </r>
    <r>
      <rPr>
        <sz val="11"/>
        <color theme="1"/>
        <rFont val="Calibri"/>
        <family val="2"/>
      </rPr>
      <t xml:space="preserve"> лет)</t>
    </r>
    <r>
      <rPr>
        <sz val="11"/>
        <color theme="1"/>
        <rFont val="Calibri"/>
        <family val="2"/>
        <charset val="204"/>
      </rPr>
      <t>.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t>
    </r>
    <r>
      <rPr>
        <b/>
        <sz val="11"/>
        <color theme="1"/>
        <rFont val="Calibri"/>
        <family val="2"/>
      </rPr>
      <t>from 13 y.o</t>
    </r>
    <r>
      <rPr>
        <sz val="11"/>
        <color theme="1"/>
        <rFont val="Calibri"/>
        <family val="2"/>
      </rPr>
      <t>. and up</t>
    </r>
    <r>
      <rPr>
        <sz val="11"/>
        <color theme="1"/>
        <rFont val="Calibri"/>
        <family val="2"/>
        <charset val="204"/>
      </rPr>
      <t xml:space="preserve">). Cost  - </t>
    </r>
    <r>
      <rPr>
        <b/>
        <sz val="11"/>
        <color theme="1"/>
        <rFont val="Calibri"/>
        <family val="2"/>
      </rPr>
      <t>1650</t>
    </r>
    <r>
      <rPr>
        <sz val="11"/>
        <color theme="1"/>
        <rFont val="Calibri"/>
        <family val="2"/>
        <charset val="204"/>
      </rPr>
      <t xml:space="preserve"> rub per adult (</t>
    </r>
    <r>
      <rPr>
        <sz val="11"/>
        <color theme="1"/>
        <rFont val="Calibri"/>
        <family val="2"/>
      </rPr>
      <t xml:space="preserve">ages </t>
    </r>
    <r>
      <rPr>
        <b/>
        <sz val="11"/>
        <color theme="1"/>
        <rFont val="Calibri"/>
        <family val="2"/>
      </rPr>
      <t>from</t>
    </r>
    <r>
      <rPr>
        <sz val="11"/>
        <color theme="1"/>
        <rFont val="Calibri"/>
        <family val="2"/>
      </rPr>
      <t xml:space="preserve"> </t>
    </r>
    <r>
      <rPr>
        <b/>
        <sz val="11"/>
        <color theme="1"/>
        <rFont val="Calibri"/>
        <family val="2"/>
      </rPr>
      <t>13 y.o.</t>
    </r>
    <r>
      <rPr>
        <sz val="11"/>
        <color theme="1"/>
        <rFont val="Calibri"/>
        <family val="2"/>
      </rPr>
      <t xml:space="preserve"> and up</t>
    </r>
    <r>
      <rPr>
        <sz val="11"/>
        <color theme="1"/>
        <rFont val="Calibri"/>
        <family val="2"/>
        <charset val="204"/>
      </rPr>
      <t xml:space="preserve">).  The cost of the ski-passes for each guest (at extra bed)  is also added - </t>
    </r>
    <r>
      <rPr>
        <b/>
        <sz val="11"/>
        <color theme="1"/>
        <rFont val="Calibri"/>
        <family val="2"/>
      </rPr>
      <t>1650</t>
    </r>
    <r>
      <rPr>
        <sz val="11"/>
        <color theme="1"/>
        <rFont val="Calibri"/>
        <family val="2"/>
        <charset val="204"/>
      </rPr>
      <t xml:space="preserve"> rub per adult </t>
    </r>
    <r>
      <rPr>
        <sz val="11"/>
        <color theme="1"/>
        <rFont val="Calibri"/>
        <family val="2"/>
      </rPr>
      <t>(ages</t>
    </r>
    <r>
      <rPr>
        <b/>
        <sz val="11"/>
        <color theme="1"/>
        <rFont val="Calibri"/>
        <family val="2"/>
      </rPr>
      <t xml:space="preserve"> from 13 y.o. </t>
    </r>
    <r>
      <rPr>
        <sz val="11"/>
        <color theme="1"/>
        <rFont val="Calibri"/>
        <family val="2"/>
      </rPr>
      <t>and up</t>
    </r>
    <r>
      <rPr>
        <sz val="11"/>
        <color theme="1"/>
        <rFont val="Calibri"/>
        <family val="2"/>
        <charset val="204"/>
      </rPr>
      <t>). Please, add the cost of ski-passes for all aduts to the application immediately.</t>
    </r>
  </si>
  <si>
    <r>
      <t xml:space="preserve">Период продажи: </t>
    </r>
    <r>
      <rPr>
        <b/>
        <sz val="9"/>
        <rFont val="Times New Roman"/>
        <family val="1"/>
      </rPr>
      <t>22.03.2023</t>
    </r>
    <r>
      <rPr>
        <b/>
        <sz val="9"/>
        <rFont val="Times New Roman"/>
        <family val="1"/>
        <charset val="204"/>
      </rPr>
      <t xml:space="preserve"> - 29.09.2023</t>
    </r>
    <r>
      <rPr>
        <sz val="9"/>
        <rFont val="Times New Roman"/>
        <family val="1"/>
        <charset val="204"/>
      </rPr>
      <t xml:space="preserve">/ Period of sales: </t>
    </r>
    <r>
      <rPr>
        <b/>
        <sz val="9"/>
        <rFont val="Times New Roman"/>
        <family val="1"/>
        <charset val="204"/>
      </rPr>
      <t>22.03.2023 - 29.09.2023</t>
    </r>
  </si>
  <si>
    <r>
      <t xml:space="preserve">Период проживания: </t>
    </r>
    <r>
      <rPr>
        <b/>
        <sz val="9"/>
        <rFont val="Times New Roman"/>
        <family val="1"/>
      </rPr>
      <t>01.06.2023</t>
    </r>
    <r>
      <rPr>
        <b/>
        <sz val="9"/>
        <rFont val="Times New Roman"/>
        <family val="1"/>
        <charset val="204"/>
      </rPr>
      <t xml:space="preserve"> - 30.09.2023​</t>
    </r>
    <r>
      <rPr>
        <sz val="9"/>
        <rFont val="Times New Roman"/>
        <family val="1"/>
        <charset val="204"/>
      </rPr>
      <t xml:space="preserve">/ Period of stay: </t>
    </r>
    <r>
      <rPr>
        <b/>
        <sz val="9"/>
        <rFont val="Times New Roman"/>
        <family val="1"/>
        <charset val="204"/>
      </rPr>
      <t>01.06.2023 - 30.09.2023​</t>
    </r>
  </si>
  <si>
    <t>Трансфер на пляж курорта</t>
  </si>
  <si>
    <t>1. Прогулочные билеты на канатную дорогу для посещения водопада Поликаря высотой 70 м 
 Действует для всех гостей в номере, дети до 7 лет бесплатно. / Walking tickets for the cable car to visit the waterfall Polikaria 70 m high. Valid for all guests in the room, children under 7 years old free of charge</t>
  </si>
  <si>
    <t>2. Трансфер на побережье Чёрного моря. Действует для всех гостей, проживающих в номере. / Transfer to the Black Sea coast. Valid for all guests staying in the room</t>
  </si>
  <si>
    <t xml:space="preserve">5.  Почтовая открытка-сувенир для отправки с вершины Чёрная Пирамида на высоте 2375 м. Действует на 1 открытку. / Postcard souvenir for sending from the top of the Black Pyramid at 2375 m. Valid for 1 postcard
</t>
  </si>
  <si>
    <t xml:space="preserve">3.  Маршрут Верёвочного парка на выбор. Действует для всех гостей в номере 4+ / Rope Park itinerary of your choice. Valid for all guests in room 4+.
</t>
  </si>
  <si>
    <t xml:space="preserve">4.  Восхождение на пик Черной Пирамиды. Действует для всех гостей в номере 10+. / Climbing the peak of the Black Pyramid. Valid for all guests in Room 10+.
</t>
  </si>
  <si>
    <t>6.  Прокат городского велосипеда на 1 час. Действует на одного взрослого и ребёнка 3-12 лет/ City bike rental for 1 hour. Valid for one adult and a child under 3-12 years of age.</t>
  </si>
  <si>
    <r>
      <t>7. Прокат беговелов на 1 час. Действует на всех детей от 2 до 5 лет, проживающих в номере</t>
    </r>
    <r>
      <rPr>
        <sz val="10"/>
        <rFont val="Arial Cyr"/>
        <charset val="204"/>
      </rPr>
      <t xml:space="preserve"> /</t>
    </r>
    <r>
      <rPr>
        <sz val="8"/>
        <color theme="1"/>
        <rFont val="Verdana"/>
        <family val="2"/>
        <charset val="204"/>
      </rPr>
      <t xml:space="preserve"> Balance bike</t>
    </r>
    <r>
      <rPr>
        <sz val="9"/>
        <color theme="1"/>
        <rFont val="Verdana"/>
        <family val="2"/>
        <charset val="204"/>
      </rPr>
      <t xml:space="preserve"> rental for 1 hour. Valid for all children from 2 to 5 years old staying in the room</t>
    </r>
  </si>
  <si>
    <r>
      <t>8. VR-экскурсия по курорту. Действует для всех гостей в номере 5+</t>
    </r>
    <r>
      <rPr>
        <sz val="10"/>
        <rFont val="Arial Cyr"/>
        <charset val="204"/>
      </rPr>
      <t xml:space="preserve"> /</t>
    </r>
    <r>
      <rPr>
        <sz val="8"/>
        <color theme="1"/>
        <rFont val="Verdana"/>
        <family val="2"/>
        <charset val="204"/>
      </rPr>
      <t xml:space="preserve"> VR tour of the resort. Valid for all guests in room 5+</t>
    </r>
  </si>
  <si>
    <t xml:space="preserve">9.  Мастер-класс по катанию на скейтбордах и роликах. Действует для всех гостей в номере 3+ / Skateboarding and rollerblading master class. Valid for all guests in room 3+
</t>
  </si>
  <si>
    <t xml:space="preserve">10.  Открытый урок по маунтинбайку. Действует для всех гостей в номере 14+ / Open mountain biking lesson. Valid for all guests in room 14+
</t>
  </si>
  <si>
    <t>Купонная книга с 10 бесплатными активностями курорта и скидками на другие акции</t>
  </si>
  <si>
    <r>
      <rPr>
        <sz val="9"/>
        <rFont val="Times New Roman"/>
        <family val="1"/>
      </rPr>
      <t>Период бронирования</t>
    </r>
    <r>
      <rPr>
        <b/>
        <sz val="9"/>
        <rFont val="Times New Roman"/>
        <family val="1"/>
      </rPr>
      <t xml:space="preserve">: 08.02.2023 -  30.05.2023 /  </t>
    </r>
    <r>
      <rPr>
        <sz val="9"/>
        <rFont val="Times New Roman"/>
        <family val="1"/>
      </rPr>
      <t>Period of sales</t>
    </r>
    <r>
      <rPr>
        <b/>
        <sz val="9"/>
        <rFont val="Times New Roman"/>
        <family val="1"/>
      </rPr>
      <t>: 08.02.2023 -  30.05.2023</t>
    </r>
  </si>
  <si>
    <r>
      <t xml:space="preserve">Период проживания: </t>
    </r>
    <r>
      <rPr>
        <b/>
        <sz val="9"/>
        <rFont val="Times New Roman"/>
        <family val="1"/>
      </rPr>
      <t xml:space="preserve">с 24.03.2023 - 31.05.2023 </t>
    </r>
    <r>
      <rPr>
        <sz val="9"/>
        <rFont val="Times New Roman"/>
        <family val="1"/>
      </rPr>
      <t xml:space="preserve">/ Period of stay: </t>
    </r>
    <r>
      <rPr>
        <b/>
        <sz val="9"/>
        <rFont val="Times New Roman"/>
        <family val="1"/>
      </rPr>
      <t>24.03.2023 - 31.05.2023</t>
    </r>
  </si>
  <si>
    <t>Открытые тарифы "Раннее бронирование" 15%</t>
  </si>
  <si>
    <t>Тариф действует за исключением периода 29.05.23-02.06.23</t>
  </si>
  <si>
    <r>
      <rPr>
        <sz val="9"/>
        <rFont val="Times New Roman"/>
        <family val="1"/>
      </rPr>
      <t>Период бронирования</t>
    </r>
    <r>
      <rPr>
        <b/>
        <sz val="9"/>
        <rFont val="Times New Roman"/>
        <family val="1"/>
      </rPr>
      <t xml:space="preserve">: 15.03.2023 - 29.06.2023 /  </t>
    </r>
    <r>
      <rPr>
        <sz val="9"/>
        <rFont val="Times New Roman"/>
        <family val="1"/>
      </rPr>
      <t>Period of sales</t>
    </r>
    <r>
      <rPr>
        <b/>
        <sz val="9"/>
        <rFont val="Times New Roman"/>
        <family val="1"/>
      </rPr>
      <t>: 15.03.2023 - 29.06.2023</t>
    </r>
  </si>
  <si>
    <r>
      <t xml:space="preserve">Период проживания: </t>
    </r>
    <r>
      <rPr>
        <b/>
        <sz val="9"/>
        <rFont val="Times New Roman"/>
        <family val="1"/>
      </rPr>
      <t xml:space="preserve">с 15.03.2023 - 30.06.2023*  </t>
    </r>
    <r>
      <rPr>
        <sz val="9"/>
        <rFont val="Times New Roman"/>
        <family val="1"/>
      </rPr>
      <t xml:space="preserve">/ Period of stay: </t>
    </r>
    <r>
      <rPr>
        <b/>
        <sz val="9"/>
        <rFont val="Times New Roman"/>
        <family val="1"/>
      </rPr>
      <t>15.03.2023 - 30.06.2023*</t>
    </r>
  </si>
  <si>
    <r>
      <rPr>
        <sz val="9"/>
        <rFont val="Times New Roman"/>
        <family val="1"/>
      </rPr>
      <t>Период бронирования</t>
    </r>
    <r>
      <rPr>
        <b/>
        <sz val="9"/>
        <rFont val="Times New Roman"/>
        <family val="1"/>
      </rPr>
      <t xml:space="preserve">: 15.03.2023 - 26.06.2023 /  </t>
    </r>
    <r>
      <rPr>
        <sz val="9"/>
        <rFont val="Times New Roman"/>
        <family val="1"/>
      </rPr>
      <t>Period of sales</t>
    </r>
    <r>
      <rPr>
        <b/>
        <sz val="9"/>
        <rFont val="Times New Roman"/>
        <family val="1"/>
      </rPr>
      <t>: 15.03.2023 - 26.06.2023</t>
    </r>
  </si>
  <si>
    <t>Тариф действует за исключением периода 29.05.23-10.06.23</t>
  </si>
  <si>
    <t>данным цветом выделены изменения стоимости номеров, ввиду высокого сезона, прошу проверить.</t>
  </si>
  <si>
    <r>
      <t xml:space="preserve">Период продажи: </t>
    </r>
    <r>
      <rPr>
        <b/>
        <sz val="9"/>
        <rFont val="Times New Roman"/>
        <family val="1"/>
        <charset val="204"/>
      </rPr>
      <t>с 01.08.2023 - 29.11.2023​</t>
    </r>
    <r>
      <rPr>
        <sz val="9"/>
        <rFont val="Times New Roman"/>
        <family val="1"/>
        <charset val="204"/>
      </rPr>
      <t xml:space="preserve">/ Period of sales: </t>
    </r>
    <r>
      <rPr>
        <b/>
        <sz val="9"/>
        <rFont val="Times New Roman"/>
        <family val="1"/>
        <charset val="204"/>
      </rPr>
      <t>с  01.08.2023 - 29.11.2023</t>
    </r>
  </si>
  <si>
    <r>
      <t xml:space="preserve">Период проживания: </t>
    </r>
    <r>
      <rPr>
        <b/>
        <sz val="9"/>
        <rFont val="Times New Roman"/>
        <family val="1"/>
        <charset val="204"/>
      </rPr>
      <t xml:space="preserve">с 01.10.2023 - 30.11.202​3 </t>
    </r>
    <r>
      <rPr>
        <sz val="9"/>
        <rFont val="Times New Roman"/>
        <family val="1"/>
        <charset val="204"/>
      </rPr>
      <t xml:space="preserve">/ Period of stay: </t>
    </r>
    <r>
      <rPr>
        <b/>
        <sz val="9"/>
        <rFont val="Times New Roman"/>
        <family val="1"/>
        <charset val="204"/>
      </rPr>
      <t xml:space="preserve">с 01.10.2023 - 30.11.202​3 </t>
    </r>
  </si>
  <si>
    <r>
      <t>1. Прогулочные билеты на подъёмники "Панорама Красной Поляны"</t>
    </r>
    <r>
      <rPr>
        <sz val="9"/>
        <color rgb="FF000000"/>
        <rFont val="Verdana"/>
        <family val="2"/>
      </rPr>
      <t> (для всех гостей в номере на все открытые канатные дороги) / Walking tickets for the "Panorama of Krasnaya Polyana" elevators (for all guests in the room for all open ropeways);</t>
    </r>
  </si>
  <si>
    <r>
      <t>2. Обзорная экскурсия по высотам Курорта</t>
    </r>
    <r>
      <rPr>
        <sz val="9"/>
        <color rgb="FF000000"/>
        <rFont val="Verdana"/>
        <family val="2"/>
      </rPr>
      <t> (для всех гостей в номере) / A sightseeing tour of the Heights Resort (for all in-room guests);</t>
    </r>
  </si>
  <si>
    <r>
      <t>Дополнительно ЕДИНОРАЗОВО в стоимость заявки добавляются прогулочные ски-пассы за каждого взрослого гостя (</t>
    </r>
    <r>
      <rPr>
        <b/>
        <sz val="11"/>
        <color theme="1"/>
        <rFont val="Calibri"/>
        <family val="2"/>
      </rPr>
      <t>возраст от 13 лет)</t>
    </r>
    <r>
      <rPr>
        <sz val="11"/>
        <color theme="1"/>
        <rFont val="Calibri"/>
        <family val="2"/>
        <charset val="204"/>
      </rPr>
      <t xml:space="preserve">, стоимость - </t>
    </r>
    <r>
      <rPr>
        <b/>
        <sz val="11"/>
        <color theme="1"/>
        <rFont val="Calibri"/>
        <family val="2"/>
      </rPr>
      <t>1800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1800</t>
    </r>
    <r>
      <rPr>
        <sz val="11"/>
        <color theme="1"/>
        <rFont val="Calibri"/>
        <family val="2"/>
        <charset val="204"/>
      </rPr>
      <t xml:space="preserve"> руб. (</t>
    </r>
    <r>
      <rPr>
        <b/>
        <sz val="11"/>
        <color theme="1"/>
        <rFont val="Calibri"/>
        <family val="2"/>
      </rPr>
      <t>возраст от 13 лет</t>
    </r>
    <r>
      <rPr>
        <sz val="11"/>
        <color theme="1"/>
        <rFont val="Calibri"/>
        <family val="2"/>
        <charset val="204"/>
      </rPr>
      <t>). Стоимость прогулочных ски-пассов на всех взрослых просим сразу добавлять в заявку. / Extra pay  for ski-passes per every adult at once (</t>
    </r>
    <r>
      <rPr>
        <b/>
        <sz val="11"/>
        <color theme="1"/>
        <rFont val="Calibri"/>
        <family val="2"/>
      </rPr>
      <t>ages from 13 y.o. and up</t>
    </r>
    <r>
      <rPr>
        <sz val="11"/>
        <color theme="1"/>
        <rFont val="Calibri"/>
        <family val="2"/>
        <charset val="204"/>
      </rPr>
      <t xml:space="preserve">). Cost  - </t>
    </r>
    <r>
      <rPr>
        <b/>
        <sz val="11"/>
        <color theme="1"/>
        <rFont val="Calibri"/>
        <family val="2"/>
      </rPr>
      <t>1800</t>
    </r>
    <r>
      <rPr>
        <sz val="11"/>
        <color theme="1"/>
        <rFont val="Calibri"/>
        <family val="2"/>
        <charset val="204"/>
      </rPr>
      <t xml:space="preserve"> rub per adult (</t>
    </r>
    <r>
      <rPr>
        <b/>
        <sz val="11"/>
        <color theme="1"/>
        <rFont val="Calibri"/>
        <family val="2"/>
      </rPr>
      <t>ages from 13 y.o. and up</t>
    </r>
    <r>
      <rPr>
        <sz val="11"/>
        <color theme="1"/>
        <rFont val="Calibri"/>
        <family val="2"/>
        <charset val="204"/>
      </rPr>
      <t xml:space="preserve">).  The cost of the ski-passes for each guest (at extra bed)  is also added - </t>
    </r>
    <r>
      <rPr>
        <b/>
        <sz val="11"/>
        <color theme="1"/>
        <rFont val="Calibri"/>
        <family val="2"/>
      </rPr>
      <t>1800</t>
    </r>
    <r>
      <rPr>
        <sz val="11"/>
        <color theme="1"/>
        <rFont val="Calibri"/>
        <family val="2"/>
        <charset val="204"/>
      </rPr>
      <t xml:space="preserve"> rub per adult </t>
    </r>
    <r>
      <rPr>
        <b/>
        <sz val="11"/>
        <color theme="1"/>
        <rFont val="Calibri"/>
        <family val="2"/>
      </rPr>
      <t>(ages from 13 y.o. and up</t>
    </r>
    <r>
      <rPr>
        <sz val="11"/>
        <color theme="1"/>
        <rFont val="Calibri"/>
        <family val="2"/>
        <charset val="204"/>
      </rPr>
      <t>). Please, add the cost of ski-passes for all  adults to the application immediately.</t>
    </r>
  </si>
  <si>
    <r>
      <t>3. 1 час проката городского велосипеда</t>
    </r>
    <r>
      <rPr>
        <sz val="9"/>
        <color rgb="FF000000"/>
        <rFont val="Verdana"/>
        <family val="2"/>
      </rPr>
      <t> (для 1 взрослого и ребенка до 12 лет) / 1 hour city bike rental (for 1 adult and child under 12 years old);</t>
    </r>
  </si>
  <si>
    <r>
      <t>4. 1 маршрут верёвочного парка на выбор</t>
    </r>
    <r>
      <rPr>
        <sz val="9"/>
        <color rgb="FF000000"/>
        <rFont val="Verdana"/>
        <family val="2"/>
      </rPr>
      <t> (для всех гостей в номере) / 1 rope park route of your choice (for all in-room guests);</t>
    </r>
  </si>
  <si>
    <r>
      <t>5. Открытка-сувенир</t>
    </r>
    <r>
      <rPr>
        <sz val="9"/>
        <color rgb="FF000000"/>
        <rFont val="Verdana"/>
        <family val="2"/>
      </rPr>
      <t> (предоставляется 1 открытка на номер) / Souvenir postcard (1 postcard per room is provided);</t>
    </r>
  </si>
  <si>
    <r>
      <t>6. Стикерпак с талисманом курорта Серной Полей</t>
    </r>
    <r>
      <rPr>
        <sz val="9"/>
        <color rgb="FF000000"/>
        <rFont val="Verdana"/>
        <family val="2"/>
      </rPr>
      <t> (предоставляется один стикерпак на номер) / Stickerpack featuring the Sulphur Pole Resort mascot (one stickerpack per room is provided);</t>
    </r>
  </si>
  <si>
    <r>
      <t>7. Консультация стилиста и визажиста от салона в спа центре SOUL SPA</t>
    </r>
    <r>
      <rPr>
        <sz val="9"/>
        <color rgb="FF000000"/>
        <rFont val="Verdana"/>
        <family val="2"/>
      </rPr>
      <t> (для всех гостей в номере) / Consultation of stylist and make-up artist from the salon in the SOUL SPA center (for all guests in the room).</t>
    </r>
  </si>
  <si>
    <t>Премиум Кинг- Твин с видом на бассейн / Premium King -Twin pool view</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</si>
  <si>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r>
    <r>
      <rPr>
        <b/>
        <sz val="12"/>
        <color rgb="FFFF0000"/>
        <rFont val="Times New Roman"/>
        <family val="1"/>
      </rPr>
      <t/>
    </r>
  </si>
  <si>
    <r>
      <t xml:space="preserve">Мин срок бронирования до заезда: </t>
    </r>
    <r>
      <rPr>
        <b/>
        <sz val="9"/>
        <color theme="1"/>
        <rFont val="Times New Roman"/>
        <family val="1"/>
      </rPr>
      <t>14</t>
    </r>
    <r>
      <rPr>
        <sz val="9"/>
        <color indexed="8"/>
        <rFont val="Times New Roman"/>
        <family val="1"/>
        <charset val="204"/>
      </rPr>
      <t xml:space="preserve"> дней/ Min. Booking period before arrival: </t>
    </r>
    <r>
      <rPr>
        <b/>
        <sz val="9"/>
        <color indexed="8"/>
        <rFont val="Times New Roman"/>
        <family val="1"/>
        <charset val="204"/>
      </rPr>
      <t>14</t>
    </r>
    <r>
      <rPr>
        <sz val="9"/>
        <color indexed="8"/>
        <rFont val="Times New Roman"/>
        <family val="1"/>
        <charset val="204"/>
      </rPr>
      <t xml:space="preserve"> days.</t>
    </r>
  </si>
  <si>
    <t>4.    Посещение Леса Чудес и Фермы северных оленей для детей от 5 до  12 лет  (бесплатно при покупке одного взрослого билета)/Visit to the Forest of Wonders and Reindeer Farm for children from 5 to 12 years old (free of charge when buying one adult ticket)</t>
  </si>
  <si>
    <t>6.    Стикерпак  в подарок (1 стикер на 1 номер)/Stickerpack as a gift (1 sticker per 1 room)</t>
  </si>
  <si>
    <t>Специальный тариф "Каникулы в горах" / Special offer "Mountain vacations"</t>
  </si>
  <si>
    <r>
      <t xml:space="preserve">По купонной книге в предложение </t>
    </r>
    <r>
      <rPr>
        <b/>
        <sz val="10"/>
        <rFont val="Times New Roman"/>
        <family val="1"/>
        <charset val="204"/>
      </rPr>
      <t>«Каникулы в горах»</t>
    </r>
    <r>
      <rPr>
        <sz val="10"/>
        <rFont val="Times New Roman"/>
        <family val="1"/>
        <charset val="204"/>
      </rPr>
      <t xml:space="preserve"> входят </t>
    </r>
    <r>
      <rPr>
        <i/>
        <sz val="10"/>
        <rFont val="Times New Roman"/>
        <family val="1"/>
        <charset val="204"/>
      </rPr>
      <t>бесплатно* / The special offer "Mountain vacations" includes free of charge (for hotel guests):</t>
    </r>
    <r>
      <rPr>
        <sz val="10"/>
        <rFont val="Times New Roman"/>
        <family val="1"/>
        <charset val="204"/>
      </rPr>
      <t>:</t>
    </r>
  </si>
  <si>
    <t>"Наполни свое лето"</t>
  </si>
  <si>
    <r>
      <t xml:space="preserve">Дополнительно ЕДИНОРАЗОВО в стоимость заявки добавляются прогулочные ски-пассы за каждого взрослого гостя (возраст от 13 лет), стоимость - </t>
    </r>
    <r>
      <rPr>
        <b/>
        <sz val="11"/>
        <color theme="1"/>
        <rFont val="Calibri"/>
        <family val="2"/>
      </rPr>
      <t>2000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 xml:space="preserve">2000 </t>
    </r>
    <r>
      <rPr>
        <sz val="11"/>
        <color theme="1"/>
        <rFont val="Calibri"/>
        <family val="2"/>
        <charset val="204"/>
      </rPr>
      <t xml:space="preserve">руб. (возраст от 13 лет). Стоимость прогулочных ски-пассов на всех взрослых просим сразу добавлять в заявку. / Extra pay  for ski-passes per every adult at once (ages from 13 y.o. and up).  The cost of the ski-passes for each guest (at extra bed)  is also added - </t>
    </r>
    <r>
      <rPr>
        <b/>
        <sz val="11"/>
        <color theme="1"/>
        <rFont val="Calibri"/>
        <family val="2"/>
      </rPr>
      <t>2000</t>
    </r>
    <r>
      <rPr>
        <sz val="11"/>
        <color theme="1"/>
        <rFont val="Calibri"/>
        <family val="2"/>
        <charset val="204"/>
      </rPr>
      <t xml:space="preserve"> rub per adult (ages from 13 y.o. and up). Please, add the cost of ski-passes for all adults to the application immediately.</t>
    </r>
  </si>
  <si>
    <t>Купонную книгу на бесплатные активности курорта</t>
  </si>
  <si>
    <r>
      <t xml:space="preserve">Период проживания: </t>
    </r>
    <r>
      <rPr>
        <b/>
        <sz val="9"/>
        <rFont val="Times New Roman"/>
        <family val="1"/>
      </rPr>
      <t>01.06.2024</t>
    </r>
    <r>
      <rPr>
        <b/>
        <sz val="9"/>
        <rFont val="Times New Roman"/>
        <family val="1"/>
        <charset val="204"/>
      </rPr>
      <t xml:space="preserve"> - 30.09.2024 ​</t>
    </r>
    <r>
      <rPr>
        <sz val="9"/>
        <rFont val="Times New Roman"/>
        <family val="1"/>
        <charset val="204"/>
      </rPr>
      <t xml:space="preserve">/ Period of stay: </t>
    </r>
    <r>
      <rPr>
        <b/>
        <sz val="9"/>
        <rFont val="Times New Roman"/>
        <family val="1"/>
        <charset val="204"/>
      </rPr>
      <t>01.06.2024 - 30.09.2024</t>
    </r>
  </si>
  <si>
    <t>Предоставление услуг может зависеть от погодных условий и работы канатных дорог. НАО «Красная поляна» оставляет за собой право изменять услуги в составе пакета / The services provided may depend on the weather conditions and the work of ropeways. NAO "Krasnaya Polyana" reserves the right to change the services in the package.</t>
  </si>
  <si>
    <t>1. Прогулочные билеты "Панорама Красной Поляны" *. *Тариф включает прогулочные билеты на всех гостей, проживающих в номере 7+, до 7 лет. / Rope road walking tickets "Panorama of Krasnaya Polyana"*. *The rate includes walking tickets for all guests staying in a room 7+, up to 7 years old</t>
  </si>
  <si>
    <t>2. Трансфер на побережье Чёрного моря (для всех гостей в номере, по предварительной записи) / Transfer to the Black Sea coast (for all in-room guests, by advance appointment)</t>
  </si>
  <si>
    <t xml:space="preserve">*Пляж функционирует с 01.06.2024-30.09.2024, в график могут быть внесены изменения в зависимости от погодных условий. Трансфер предоставляется ежедневно для всех гостей, проживающих в номере.
Расписание трансфера уточняйте на ресепшн вашего отеля. 
Предварительная запись на трансфер обязательна. 
</t>
  </si>
  <si>
    <r>
      <t xml:space="preserve">Период продажи: </t>
    </r>
    <r>
      <rPr>
        <b/>
        <sz val="9"/>
        <rFont val="Times New Roman"/>
        <family val="1"/>
      </rPr>
      <t>03.04.2024</t>
    </r>
    <r>
      <rPr>
        <b/>
        <sz val="9"/>
        <rFont val="Times New Roman"/>
        <family val="1"/>
        <charset val="204"/>
      </rPr>
      <t xml:space="preserve"> - 29.09.2024 </t>
    </r>
    <r>
      <rPr>
        <sz val="9"/>
        <rFont val="Times New Roman"/>
        <family val="1"/>
        <charset val="204"/>
      </rPr>
      <t xml:space="preserve">/ Period of sales: </t>
    </r>
    <r>
      <rPr>
        <b/>
        <sz val="9"/>
        <rFont val="Times New Roman"/>
        <family val="1"/>
        <charset val="204"/>
      </rPr>
      <t>03.04.2024 - 29.09.2024</t>
    </r>
  </si>
  <si>
    <r>
      <t>В предложение «Наполни свое лето» входят </t>
    </r>
    <r>
      <rPr>
        <b/>
        <i/>
        <sz val="8"/>
        <color indexed="8"/>
        <rFont val="Verdana"/>
        <family val="2"/>
        <charset val="204"/>
      </rPr>
      <t>бесплатно</t>
    </r>
    <r>
      <rPr>
        <sz val="8"/>
        <color indexed="8"/>
        <rFont val="Verdana"/>
        <family val="2"/>
        <charset val="204"/>
      </rPr>
      <t xml:space="preserve"> (</t>
    </r>
    <r>
      <rPr>
        <sz val="8"/>
        <color rgb="FFC00000"/>
        <rFont val="Verdana"/>
        <family val="2"/>
        <charset val="204"/>
      </rPr>
      <t>* условия предоставления услуг подробно представлены в купонной книге</t>
    </r>
    <r>
      <rPr>
        <sz val="8"/>
        <color indexed="8"/>
        <rFont val="Verdana"/>
        <family val="2"/>
        <charset val="204"/>
      </rPr>
      <t>) / The offer "Fill up your summer" includes free of charge (* terms of services are detailed in the coupon book):</t>
    </r>
  </si>
  <si>
    <t>3. Обзорная экскурсия по высотам с 540 до 2200 (для всех гостей в номере) / Sightseeing excursion to heights from 540 to 2200 (for all in-room guests)</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</si>
  <si>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На период </t>
    </r>
    <r>
      <rPr>
        <b/>
        <sz val="9"/>
        <color theme="1"/>
        <rFont val="Times New Roman"/>
        <family val="1"/>
      </rPr>
      <t>29.12.2024</t>
    </r>
    <r>
      <rPr>
        <b/>
        <sz val="9"/>
        <color theme="1"/>
        <rFont val="Times New Roman"/>
        <family val="1"/>
        <charset val="204"/>
      </rPr>
      <t>-08.01.2025, включительно</t>
    </r>
    <r>
      <rPr>
        <sz val="9"/>
        <color theme="1"/>
        <rFont val="Times New Roman"/>
        <family val="1"/>
        <charset val="204"/>
      </rPr>
      <t xml:space="preserve">, -  бесплатная отмена бронирования за </t>
    </r>
    <r>
      <rPr>
        <b/>
        <sz val="9"/>
        <color theme="1"/>
        <rFont val="Times New Roman"/>
        <family val="1"/>
      </rPr>
      <t>45</t>
    </r>
    <r>
      <rPr>
        <sz val="9"/>
        <color theme="1"/>
        <rFont val="Times New Roman"/>
        <family val="1"/>
        <charset val="204"/>
      </rPr>
      <t xml:space="preserve"> дней до заезда. Бронирование должно быть </t>
    </r>
    <r>
      <rPr>
        <b/>
        <sz val="9"/>
        <color theme="1"/>
        <rFont val="Times New Roman"/>
        <family val="1"/>
        <charset val="204"/>
      </rPr>
      <t>100%</t>
    </r>
    <r>
      <rPr>
        <sz val="9"/>
        <color theme="1"/>
        <rFont val="Times New Roman"/>
        <family val="1"/>
        <charset val="204"/>
      </rPr>
      <t xml:space="preserve"> предоплаченным Заказчиком. Отмена после указанного времени – штраф в </t>
    </r>
    <r>
      <rPr>
        <b/>
        <sz val="9"/>
        <color theme="1"/>
        <rFont val="Times New Roman"/>
        <family val="1"/>
        <charset val="204"/>
      </rPr>
      <t>100%</t>
    </r>
    <r>
      <rPr>
        <sz val="9"/>
        <color theme="1"/>
        <rFont val="Times New Roman"/>
        <family val="1"/>
        <charset val="204"/>
      </rPr>
      <t xml:space="preserve"> размере от стоимости бронирования.
The reservation can be canceled without penalty up to 24 hours before arrival. Cancellation after the specified time - a penalty - the cost of the first night of stay.
 For the period </t>
    </r>
    <r>
      <rPr>
        <b/>
        <sz val="9"/>
        <color theme="1"/>
        <rFont val="Times New Roman"/>
        <family val="1"/>
        <charset val="204"/>
      </rPr>
      <t>29.12.2024-08.01.2025 inclusive</t>
    </r>
    <r>
      <rPr>
        <sz val="9"/>
        <color theme="1"/>
        <rFont val="Times New Roman"/>
        <family val="1"/>
        <charset val="204"/>
      </rPr>
      <t xml:space="preserve">, - free cancellation </t>
    </r>
    <r>
      <rPr>
        <b/>
        <sz val="9"/>
        <color theme="1"/>
        <rFont val="Times New Roman"/>
        <family val="1"/>
      </rPr>
      <t>45</t>
    </r>
    <r>
      <rPr>
        <sz val="9"/>
        <color theme="1"/>
        <rFont val="Times New Roman"/>
        <family val="1"/>
        <charset val="204"/>
      </rPr>
      <t xml:space="preserve"> days before arrival. Reservation must be </t>
    </r>
    <r>
      <rPr>
        <b/>
        <sz val="9"/>
        <color theme="1"/>
        <rFont val="Times New Roman"/>
        <family val="1"/>
        <charset val="204"/>
      </rPr>
      <t>100%</t>
    </r>
    <r>
      <rPr>
        <sz val="9"/>
        <color theme="1"/>
        <rFont val="Times New Roman"/>
        <family val="1"/>
        <charset val="204"/>
      </rPr>
      <t xml:space="preserve"> prepaid by the Customer. Cancellation after the specified time - a penalty - </t>
    </r>
    <r>
      <rPr>
        <b/>
        <sz val="9"/>
        <color theme="1"/>
        <rFont val="Times New Roman"/>
        <family val="1"/>
        <charset val="204"/>
      </rPr>
      <t>100%</t>
    </r>
    <r>
      <rPr>
        <sz val="9"/>
        <color theme="1"/>
        <rFont val="Times New Roman"/>
        <family val="1"/>
        <charset val="204"/>
      </rPr>
      <t xml:space="preserve"> of the cost of the reservation.</t>
    </r>
    <r>
      <rPr>
        <sz val="9"/>
        <color indexed="8"/>
        <rFont val="Times New Roman"/>
        <family val="1"/>
        <charset val="204"/>
      </rPr>
      <t xml:space="preserve">
</t>
    </r>
  </si>
  <si>
    <r>
      <rPr>
        <sz val="9"/>
        <rFont val="Times New Roman"/>
        <family val="1"/>
      </rPr>
      <t>Период бронирования</t>
    </r>
    <r>
      <rPr>
        <b/>
        <sz val="9"/>
        <rFont val="Times New Roman"/>
        <family val="1"/>
      </rPr>
      <t xml:space="preserve">: 24.07.2024 - 01.10.2024 /  </t>
    </r>
    <r>
      <rPr>
        <sz val="9"/>
        <rFont val="Times New Roman"/>
        <family val="1"/>
      </rPr>
      <t>Period of sales</t>
    </r>
    <r>
      <rPr>
        <b/>
        <sz val="9"/>
        <rFont val="Times New Roman"/>
        <family val="1"/>
      </rPr>
      <t>: 24.07.2024 - 01.10.2024</t>
    </r>
  </si>
  <si>
    <r>
      <t xml:space="preserve">Период проживания: </t>
    </r>
    <r>
      <rPr>
        <b/>
        <sz val="9"/>
        <rFont val="Times New Roman"/>
        <family val="1"/>
      </rPr>
      <t xml:space="preserve">с 24.07.2024 - 01.10.2024  </t>
    </r>
    <r>
      <rPr>
        <sz val="9"/>
        <rFont val="Times New Roman"/>
        <family val="1"/>
      </rPr>
      <t xml:space="preserve">/ Period of stay: </t>
    </r>
    <r>
      <rPr>
        <b/>
        <sz val="9"/>
        <rFont val="Times New Roman"/>
        <family val="1"/>
      </rPr>
      <t>24.07.2024 - 01.10.2024</t>
    </r>
  </si>
  <si>
    <t xml:space="preserve">Открытые тарифы "3=4" </t>
  </si>
  <si>
    <t>2.    Один маршрут веревочногопарка  (для всех гостей от 4-х лет) / One rope park route (for all guests from 4 years old)</t>
  </si>
  <si>
    <t>3.    Прокат роликов на 1 час (для всех гостей от 7 лет) / Rollerblade rental for 1 hour (for all guests from 7 years old)</t>
  </si>
  <si>
    <t>5.    Обзорная экскурсия по высотам с 540 до 2200 (для всех гостей в номере, для принятия участия в экскурсии необходим билет на канатную дорогу) / High altitude sightseeing tour from 540 to 2200 (for all in-room guests, a cable car ticket is required to take part in the tour)</t>
  </si>
  <si>
    <t>Период бронирования: 01.08.2024-30.11.2024 /  Period of sales: 01.08.2024-30.11.2024</t>
  </si>
  <si>
    <r>
      <t xml:space="preserve">Период проживания: </t>
    </r>
    <r>
      <rPr>
        <b/>
        <sz val="9"/>
        <rFont val="Times New Roman"/>
        <family val="1"/>
        <charset val="204"/>
      </rPr>
      <t xml:space="preserve">с 01.10.2024-01.12.2024 </t>
    </r>
    <r>
      <rPr>
        <sz val="9"/>
        <rFont val="Times New Roman"/>
        <family val="1"/>
        <charset val="204"/>
      </rPr>
      <t xml:space="preserve">/ Period of stay: </t>
    </r>
    <r>
      <rPr>
        <b/>
        <sz val="9"/>
        <rFont val="Times New Roman"/>
        <family val="1"/>
        <charset val="204"/>
      </rPr>
      <t xml:space="preserve"> 01.10.2024-01.12.2024</t>
    </r>
  </si>
  <si>
    <t>Бесплатное размещение 2 детей возрастом до 13 лет, включая завтрак и доп.место /  Free accommodation for 2 children under 13 years old, including breakfast and extra bed.</t>
  </si>
  <si>
    <t xml:space="preserve">4.  Прокат городского велосипеда на 1 час (для всех гостей в номере 7+) / City bike rental for 1 hour (for all room guests 7+)
</t>
  </si>
  <si>
    <t xml:space="preserve">5.  Занятия йогой (1 тренировка, для всех взрослых, 14+) /Yoga classes (1 session, for all adults, 14+)
</t>
  </si>
  <si>
    <r>
      <t xml:space="preserve">Дополнительно ЕДИНОРАЗОВО в стоимость заявки добавляются прогулочные ски-пассы за каждого взрослого гостя (возраст от 13 лет), стоимость - </t>
    </r>
    <r>
      <rPr>
        <b/>
        <sz val="11"/>
        <color theme="1"/>
        <rFont val="Calibri"/>
        <family val="2"/>
      </rPr>
      <t>2100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 xml:space="preserve">2100 </t>
    </r>
    <r>
      <rPr>
        <sz val="11"/>
        <color theme="1"/>
        <rFont val="Calibri"/>
        <family val="2"/>
        <charset val="204"/>
      </rPr>
      <t xml:space="preserve">руб. (возраст от 13 лет). Стоимость прогулочных ски-пассов на всех взрослых просим сразу добавлять в заявку. / Extra pay  for ski-passes per every adult at once (ages from 13 y.o. and up).  Cost  - </t>
    </r>
    <r>
      <rPr>
        <b/>
        <sz val="11"/>
        <color theme="1"/>
        <rFont val="Calibri"/>
        <family val="2"/>
      </rPr>
      <t>2100</t>
    </r>
    <r>
      <rPr>
        <sz val="11"/>
        <color theme="1"/>
        <rFont val="Calibri"/>
        <family val="2"/>
        <charset val="204"/>
      </rPr>
      <t xml:space="preserve"> rub per adult. The cost of the ski-passes for each guest (at extra bed)  is also added - </t>
    </r>
    <r>
      <rPr>
        <b/>
        <sz val="11"/>
        <color theme="1"/>
        <rFont val="Calibri"/>
        <family val="2"/>
      </rPr>
      <t>2100</t>
    </r>
    <r>
      <rPr>
        <sz val="11"/>
        <color theme="1"/>
        <rFont val="Calibri"/>
        <family val="2"/>
        <charset val="204"/>
      </rPr>
      <t xml:space="preserve"> rub per adult (ages from 13 y.o. and up). Please, add the cost of ski-passes for all adults to the application immediately.</t>
    </r>
  </si>
  <si>
    <t>Тариф не действует в периоды: 27.12.24-12.01.25, включительно, 21.02.25-10.03.25, включительно. / The rate is not available during the periods: 27.12.24-12.01.25, inclusively, 21.02.25-10.03.25, inclusively.</t>
  </si>
  <si>
    <t>* Выдача ски-пассов на стойке регистрации в отеле при заселении. Детские ски-пассы приобретаются отдельно на ресепшн отеля или стойке «Чем заняться». Возврат денежных средств за неиспользованные ски-пассы не производится.
Политика гарантии: Гарантия кредитной картой обязательна/  Ski passes are provided at the hotel reception desk upon check-in. Children's ski passes can be purchased separately at the hotel reception or at the “What to do” desk. No refunds will be given for unused ski passes.                                                                                                                                 Guarantee policy: Credit card guarantee is required</t>
  </si>
  <si>
    <r>
      <rPr>
        <b/>
        <sz val="9"/>
        <color theme="1"/>
        <rFont val="Times New Roman"/>
        <family val="1"/>
        <charset val="204"/>
      </rPr>
      <t>13.12.2024-26.12.2024,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13.12.2024-26.12.2024 - 3500</t>
    </r>
    <r>
      <rPr>
        <sz val="9"/>
        <color theme="1"/>
        <rFont val="Times New Roman"/>
        <family val="1"/>
        <charset val="204"/>
      </rPr>
      <t xml:space="preserve"> rubles - adult</t>
    </r>
  </si>
  <si>
    <r>
      <rPr>
        <b/>
        <sz val="9"/>
        <color theme="1"/>
        <rFont val="Times New Roman"/>
        <family val="1"/>
        <charset val="204"/>
      </rPr>
      <t>13.01.2024-20.02.2025,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13.01.2024-20.02.2025 - 3500</t>
    </r>
    <r>
      <rPr>
        <sz val="9"/>
        <color theme="1"/>
        <rFont val="Times New Roman"/>
        <family val="1"/>
        <charset val="204"/>
      </rPr>
      <t xml:space="preserve"> rubles - adult</t>
    </r>
  </si>
  <si>
    <t>1.    Прогулочные билеты "Водопад Поликаря" на канатные дороги Восточного сектора (для всех гостей в номере 7+, до 7 лет бесплатно)/Walking tickets ‘Polikarya Waterfall’ to the cable lifts of the Eastern Sector  (for all guests in the room for all open ropeways)</t>
  </si>
  <si>
    <t>Тарифы на  ски-пассы (для всех взрослых гостей с 13 лет, проживающих в номере)/ Rates for ski passes (for all adults 13 years and older staying in a room):</t>
  </si>
  <si>
    <r>
      <rPr>
        <sz val="9"/>
        <rFont val="Times New Roman"/>
        <family val="1"/>
      </rPr>
      <t>Период бронирования</t>
    </r>
    <r>
      <rPr>
        <b/>
        <sz val="9"/>
        <rFont val="Times New Roman"/>
        <family val="1"/>
      </rPr>
      <t xml:space="preserve">: 15.01.2025 - 05.02.2025 /  </t>
    </r>
    <r>
      <rPr>
        <sz val="9"/>
        <rFont val="Times New Roman"/>
        <family val="1"/>
      </rPr>
      <t>Period of sales</t>
    </r>
    <r>
      <rPr>
        <b/>
        <sz val="9"/>
        <rFont val="Times New Roman"/>
        <family val="1"/>
      </rPr>
      <t>: 15.01.2025 - 05.02.2025</t>
    </r>
  </si>
  <si>
    <r>
      <t xml:space="preserve">Период проживания: </t>
    </r>
    <r>
      <rPr>
        <b/>
        <sz val="9"/>
        <rFont val="Times New Roman"/>
        <family val="1"/>
      </rPr>
      <t xml:space="preserve">с 15.01.2025 - 08.02.2025  </t>
    </r>
    <r>
      <rPr>
        <sz val="9"/>
        <rFont val="Times New Roman"/>
        <family val="1"/>
      </rPr>
      <t xml:space="preserve">/ Period of stay: </t>
    </r>
    <r>
      <rPr>
        <b/>
        <sz val="9"/>
        <rFont val="Times New Roman"/>
        <family val="1"/>
      </rPr>
      <t>15.01.2025 - 08.02.2025</t>
    </r>
  </si>
  <si>
    <t>Открытые тарифы 4=3</t>
  </si>
  <si>
    <t>Дополнительно на каждый день проживания в стоимость заявки добавляются  ски-пассы  для каждого взрослого. При размещении дополнительных гостей, также на каждый день проживания добавляются в стоимость заявки ски-пассы на каждого гостя . Стоимость ски-пассов на всех взрослых сразу добавлять в заявку. / Extra pay  for each day of stay, ski passes for each adult are added to the price of the application. When placing additional guests, also for each day of stay, ski passes for each guest are added to the application.</t>
  </si>
  <si>
    <r>
      <rPr>
        <b/>
        <sz val="9"/>
        <color theme="1"/>
        <rFont val="Times New Roman"/>
        <family val="1"/>
        <charset val="204"/>
      </rPr>
      <t>11.03.2025-</t>
    </r>
    <r>
      <rPr>
        <b/>
        <sz val="9"/>
        <color rgb="FFFF0000"/>
        <rFont val="Times New Roman"/>
        <family val="1"/>
        <charset val="204"/>
      </rPr>
      <t>06.04.2025</t>
    </r>
    <r>
      <rPr>
        <b/>
        <sz val="9"/>
        <color theme="1"/>
        <rFont val="Times New Roman"/>
        <family val="1"/>
        <charset val="204"/>
      </rPr>
      <t>,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11.03.2025-</t>
    </r>
    <r>
      <rPr>
        <b/>
        <sz val="9"/>
        <color rgb="FFFF0000"/>
        <rFont val="Times New Roman"/>
        <family val="1"/>
        <charset val="204"/>
      </rPr>
      <t>06.04.2025,</t>
    </r>
    <r>
      <rPr>
        <b/>
        <sz val="9"/>
        <color theme="1"/>
        <rFont val="Times New Roman"/>
        <family val="1"/>
        <charset val="204"/>
      </rPr>
      <t xml:space="preserve"> - 3500</t>
    </r>
    <r>
      <rPr>
        <sz val="9"/>
        <color theme="1"/>
        <rFont val="Times New Roman"/>
        <family val="1"/>
        <charset val="204"/>
      </rPr>
      <t xml:space="preserve"> rubles - adult</t>
    </r>
  </si>
  <si>
    <r>
      <rPr>
        <b/>
        <sz val="9"/>
        <rFont val="Times New Roman"/>
        <family val="1"/>
        <charset val="204"/>
      </rPr>
      <t>Период продажи:</t>
    </r>
    <r>
      <rPr>
        <sz val="9"/>
        <rFont val="Times New Roman"/>
        <family val="1"/>
        <charset val="204"/>
      </rPr>
      <t xml:space="preserve"> </t>
    </r>
    <r>
      <rPr>
        <b/>
        <sz val="9"/>
        <rFont val="Times New Roman"/>
        <family val="1"/>
      </rPr>
      <t>15.10.2024-</t>
    </r>
    <r>
      <rPr>
        <b/>
        <sz val="9"/>
        <color rgb="FFFF0000"/>
        <rFont val="Times New Roman"/>
        <family val="1"/>
        <charset val="204"/>
      </rPr>
      <t>05.04.2025</t>
    </r>
    <r>
      <rPr>
        <sz val="9"/>
        <color rgb="FFFF0000"/>
        <rFont val="Times New Roman"/>
        <family val="1"/>
        <charset val="204"/>
      </rPr>
      <t>/</t>
    </r>
    <r>
      <rPr>
        <sz val="9"/>
        <rFont val="Times New Roman"/>
        <family val="1"/>
        <charset val="204"/>
      </rPr>
      <t xml:space="preserve"> Period of sales: </t>
    </r>
    <r>
      <rPr>
        <b/>
        <sz val="9"/>
        <rFont val="Times New Roman"/>
        <family val="1"/>
        <charset val="204"/>
      </rPr>
      <t>15.10.2024-</t>
    </r>
    <r>
      <rPr>
        <b/>
        <sz val="9"/>
        <color rgb="FFFF0000"/>
        <rFont val="Times New Roman"/>
        <family val="1"/>
        <charset val="204"/>
      </rPr>
      <t>05.04.2025/</t>
    </r>
  </si>
  <si>
    <r>
      <rPr>
        <b/>
        <sz val="9"/>
        <rFont val="Times New Roman"/>
        <family val="1"/>
        <charset val="204"/>
      </rPr>
      <t>Период проживан</t>
    </r>
    <r>
      <rPr>
        <b/>
        <sz val="9"/>
        <color theme="1"/>
        <rFont val="Times New Roman"/>
        <family val="1"/>
      </rPr>
      <t>ия</t>
    </r>
    <r>
      <rPr>
        <sz val="9"/>
        <color theme="1"/>
        <rFont val="Times New Roman"/>
        <family val="1"/>
      </rPr>
      <t xml:space="preserve">: </t>
    </r>
    <r>
      <rPr>
        <b/>
        <sz val="9"/>
        <color theme="1"/>
        <rFont val="Times New Roman"/>
        <family val="1"/>
      </rPr>
      <t>13.12.2024-26.12.2024,</t>
    </r>
    <r>
      <rPr>
        <b/>
        <sz val="9"/>
        <rFont val="Times New Roman"/>
        <family val="1"/>
        <charset val="204"/>
      </rPr>
      <t xml:space="preserve"> включительно, 13.01.2024-20.02.2025, 11.03.2025-</t>
    </r>
    <r>
      <rPr>
        <b/>
        <sz val="9"/>
        <color rgb="FFFF0000"/>
        <rFont val="Times New Roman"/>
        <family val="1"/>
        <charset val="204"/>
      </rPr>
      <t xml:space="preserve">06.04.2025/  </t>
    </r>
    <r>
      <rPr>
        <b/>
        <sz val="9"/>
        <rFont val="Times New Roman"/>
        <family val="1"/>
        <charset val="204"/>
      </rPr>
      <t xml:space="preserve">                                                                                                                                                     </t>
    </r>
    <r>
      <rPr>
        <sz val="9"/>
        <color theme="1"/>
        <rFont val="Times New Roman"/>
        <family val="1"/>
      </rPr>
      <t xml:space="preserve">/ Period of stay: </t>
    </r>
    <r>
      <rPr>
        <b/>
        <sz val="9"/>
        <color theme="1"/>
        <rFont val="Times New Roman"/>
        <family val="1"/>
      </rPr>
      <t>13.12.2024-26.12.2024,  inclusively</t>
    </r>
    <r>
      <rPr>
        <b/>
        <sz val="9"/>
        <rFont val="Times New Roman"/>
        <family val="1"/>
      </rPr>
      <t>, 13.01.2024-20.02.2025, inclusively, 11.03.2025-</t>
    </r>
    <r>
      <rPr>
        <b/>
        <sz val="9"/>
        <color rgb="FFFF0000"/>
        <rFont val="Times New Roman"/>
        <family val="1"/>
        <charset val="204"/>
      </rPr>
      <t xml:space="preserve">06.04.2025/ </t>
    </r>
    <r>
      <rPr>
        <b/>
        <sz val="9"/>
        <rFont val="Times New Roman"/>
        <family val="1"/>
      </rPr>
      <t xml:space="preserve"> </t>
    </r>
  </si>
  <si>
    <r>
      <t xml:space="preserve">Дополнительно ЕДИНОРАЗОВО в стоимость заявки добавляются прогулочные ски-пассы за каждого взрослого гостя (возраст от 13 лет), стоимость - </t>
    </r>
    <r>
      <rPr>
        <b/>
        <sz val="11"/>
        <color theme="1"/>
        <rFont val="Calibri"/>
        <family val="2"/>
      </rPr>
      <t>2300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 xml:space="preserve">2300 </t>
    </r>
    <r>
      <rPr>
        <sz val="11"/>
        <color theme="1"/>
        <rFont val="Calibri"/>
        <family val="2"/>
        <charset val="204"/>
      </rPr>
      <t xml:space="preserve">руб. (возраст от 13 лет). Стоимость прогулочных ски-пассов на всех взрослых просим сразу добавлять в заявку. / Extra pay  for ski-passes per every adult at once (ages from 13 y.o. and up).  Cost  - </t>
    </r>
    <r>
      <rPr>
        <b/>
        <sz val="11"/>
        <color theme="1"/>
        <rFont val="Calibri"/>
        <family val="2"/>
      </rPr>
      <t>2300</t>
    </r>
    <r>
      <rPr>
        <sz val="11"/>
        <color theme="1"/>
        <rFont val="Calibri"/>
        <family val="2"/>
        <charset val="204"/>
      </rPr>
      <t xml:space="preserve"> rub per adult. The cost of the ski-passes for each guest (at extra bed)  is also added - </t>
    </r>
    <r>
      <rPr>
        <b/>
        <sz val="11"/>
        <color theme="1"/>
        <rFont val="Calibri"/>
        <family val="2"/>
      </rPr>
      <t>2300</t>
    </r>
    <r>
      <rPr>
        <sz val="11"/>
        <color theme="1"/>
        <rFont val="Calibri"/>
        <family val="2"/>
        <charset val="204"/>
      </rPr>
      <t xml:space="preserve"> rub per adult (ages from 13 y.o. and up). Please, add the cost of ski-passes for all adults to the application immediately.</t>
    </r>
  </si>
  <si>
    <r>
      <t xml:space="preserve">Период продажи: </t>
    </r>
    <r>
      <rPr>
        <b/>
        <sz val="9"/>
        <rFont val="Times New Roman"/>
        <family val="1"/>
      </rPr>
      <t>04.04.2025</t>
    </r>
    <r>
      <rPr>
        <b/>
        <sz val="9"/>
        <rFont val="Times New Roman"/>
        <family val="1"/>
        <charset val="204"/>
      </rPr>
      <t xml:space="preserve"> - 29.09.2025 </t>
    </r>
    <r>
      <rPr>
        <sz val="9"/>
        <rFont val="Times New Roman"/>
        <family val="1"/>
        <charset val="204"/>
      </rPr>
      <t xml:space="preserve">/ Period of sales: </t>
    </r>
    <r>
      <rPr>
        <b/>
        <sz val="9"/>
        <rFont val="Times New Roman"/>
        <family val="1"/>
        <charset val="204"/>
      </rPr>
      <t>04.04.2025 - 29.09.2025</t>
    </r>
  </si>
  <si>
    <r>
      <t xml:space="preserve">Период проживания: </t>
    </r>
    <r>
      <rPr>
        <b/>
        <sz val="9"/>
        <rFont val="Times New Roman"/>
        <family val="1"/>
      </rPr>
      <t>01.06.2025</t>
    </r>
    <r>
      <rPr>
        <b/>
        <sz val="9"/>
        <rFont val="Times New Roman"/>
        <family val="1"/>
        <charset val="204"/>
      </rPr>
      <t xml:space="preserve"> - 30.09.2025 ​</t>
    </r>
    <r>
      <rPr>
        <sz val="9"/>
        <rFont val="Times New Roman"/>
        <family val="1"/>
        <charset val="204"/>
      </rPr>
      <t xml:space="preserve">/ Period of stay: </t>
    </r>
    <r>
      <rPr>
        <b/>
        <sz val="9"/>
        <rFont val="Times New Roman"/>
        <family val="1"/>
        <charset val="204"/>
      </rPr>
      <t>01.06.2025 - 30.09.2025</t>
    </r>
  </si>
  <si>
    <t>3. Подвесной мост - прохождение малого маршрута (для всех гостей в номере, возраст 7+) / Suspension Bridge - small trail (for all guests in room, age 7+)</t>
  </si>
  <si>
    <t xml:space="preserve">4.  Верёвочный парк - прохождение маршрута "Воздушный сноуборд" для взрослых  (рост от 140 см) либо маршрута "Маугли" для детей (рост от 110 см до 140 см)  (для всех гостей в номере, возраст 7+) / Rope park - “Air Snowboard” route for adults (height from 140 cm) or “Mowgli” route for children (height from 110 cm to 140 cm) (for all guests in the room, age 7+).
</t>
  </si>
  <si>
    <t xml:space="preserve">
В предложение «Наполни свое лето» входят индивидуальные скидки* / The “Fill Your Summer” offer includes individual discounts*
</t>
  </si>
  <si>
    <t>1. 50% скидка на индивидуальные и групповые услуги школы катания "Три вершины" (для всех гостей в номере) / 50% discount on individual and group services of Tri Verkhny skiing school (for all guests in the room)</t>
  </si>
  <si>
    <t xml:space="preserve">2. 10%  скидка в Ресторан "Птицы Захмелели" на весь счет / 10% discount at the  "Pticy Zahmeleli" restaurant on the entire bill </t>
  </si>
  <si>
    <r>
      <t xml:space="preserve">Бронирование может быть отменено без штрафных санкций за 72 часа до заезда. Отмена после указанного времени – штраф в размере стоимости первой ночи проживания.
</t>
    </r>
    <r>
      <rPr>
        <sz val="9"/>
        <color indexed="8"/>
        <rFont val="Times New Roman"/>
        <family val="1"/>
        <charset val="204"/>
      </rPr>
      <t xml:space="preserve">
</t>
    </r>
  </si>
  <si>
    <t>бронирование может быть отменено без штрафных санкций за 72 часа до заезда. Отмена после указанного времени – штраф в размере стоимости первой ночи проживания.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</si>
</sst>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x14ac:knownFonts="1">
    <font>
      <sz val="10"/>
      <name val="Arial Cyr"/>
      <charset val="204"/>
    </font>
    <font>
      <sz val="11"/>
      <color theme="1"/>
      <name val="Calibri"/>
      <family val="2"/>
      <charset val="204"/>
      <scheme val="minor"/>
    </font>
    <font>
      <sz val="10"/>
      <name val="Arial Cyr"/>
      <charset val="204"/>
    </font>
    <font>
      <sz val="9"/>
      <name val="Times New Roman"/>
      <family val="1"/>
      <charset val="204"/>
    </font>
    <font>
      <sz val="8"/>
      <name val="Times New Roman"/>
      <family val="1"/>
      <charset val="204"/>
    </font>
    <font>
      <b/>
      <sz val="8"/>
      <name val="Times New Roman"/>
      <family val="1"/>
      <charset val="204"/>
    </font>
    <font>
      <sz val="10"/>
      <name val="Times New Roman"/>
      <family val="1"/>
      <charset val="204"/>
    </font>
    <font>
      <b/>
      <sz val="9"/>
      <name val="Times New Roman"/>
      <family val="1"/>
      <charset val="204"/>
    </font>
    <font>
      <b/>
      <sz val="11"/>
      <color indexed="8"/>
      <name val="Calibri"/>
      <family val="2"/>
      <charset val="204"/>
    </font>
    <font>
      <sz val="8"/>
      <name val="Arial Cyr"/>
      <charset val="204"/>
    </font>
    <font>
      <sz val="9"/>
      <color indexed="8"/>
      <name val="Times New Roman"/>
      <family val="1"/>
      <charset val="204"/>
    </font>
    <font>
      <b/>
      <sz val="9"/>
      <color indexed="8"/>
      <name val="Times New Roman"/>
      <family val="1"/>
      <charset val="204"/>
    </font>
    <font>
      <b/>
      <sz val="9"/>
      <name val="Times New Roman"/>
      <family val="1"/>
    </font>
    <font>
      <b/>
      <sz val="10"/>
      <name val="Times New Roman"/>
      <family val="1"/>
      <charset val="204"/>
    </font>
    <font>
      <i/>
      <sz val="10"/>
      <name val="Times New Roman"/>
      <family val="1"/>
      <charset val="204"/>
    </font>
    <font>
      <sz val="9"/>
      <name val="Arial Cyr"/>
      <charset val="204"/>
    </font>
    <font>
      <sz val="9"/>
      <name val="Times New Roman"/>
      <family val="1"/>
    </font>
    <font>
      <sz val="8"/>
      <color indexed="8"/>
      <name val="Verdana"/>
      <family val="2"/>
      <charset val="204"/>
    </font>
    <font>
      <b/>
      <sz val="8"/>
      <color indexed="8"/>
      <name val="Verdana"/>
      <family val="2"/>
      <charset val="204"/>
    </font>
    <font>
      <b/>
      <i/>
      <sz val="8"/>
      <color indexed="8"/>
      <name val="Verdana"/>
      <family val="2"/>
      <charset val="204"/>
    </font>
    <font>
      <u/>
      <sz val="8"/>
      <color indexed="8"/>
      <name val="Verdana"/>
      <family val="2"/>
      <charset val="204"/>
    </font>
    <font>
      <i/>
      <sz val="8"/>
      <color indexed="8"/>
      <name val="Verdana"/>
      <family val="2"/>
      <charset val="204"/>
    </font>
    <font>
      <sz val="9"/>
      <color indexed="10"/>
      <name val="Times New Roman"/>
      <family val="1"/>
      <charset val="204"/>
    </font>
    <font>
      <sz val="11"/>
      <color theme="1"/>
      <name val="Calibri"/>
      <family val="2"/>
      <scheme val="minor"/>
    </font>
    <font>
      <sz val="10"/>
      <name val="Calibri"/>
      <family val="2"/>
      <charset val="204"/>
      <scheme val="minor"/>
    </font>
    <font>
      <sz val="9"/>
      <color theme="1"/>
      <name val="Times New Roman"/>
      <family val="1"/>
      <charset val="204"/>
    </font>
    <font>
      <sz val="8"/>
      <name val="Calibri"/>
      <family val="2"/>
      <charset val="204"/>
      <scheme val="minor"/>
    </font>
    <font>
      <sz val="8"/>
      <color theme="1"/>
      <name val="Calibri"/>
      <family val="2"/>
      <charset val="204"/>
      <scheme val="minor"/>
    </font>
    <font>
      <sz val="8"/>
      <color theme="1"/>
      <name val="Times New Roman"/>
      <family val="1"/>
      <charset val="204"/>
    </font>
    <font>
      <b/>
      <sz val="8"/>
      <color rgb="FFFF0000"/>
      <name val="Times New Roman"/>
      <family val="1"/>
      <charset val="204"/>
    </font>
    <font>
      <sz val="8"/>
      <color rgb="FFFF0000"/>
      <name val="Calibri"/>
      <family val="2"/>
      <charset val="204"/>
      <scheme val="minor"/>
    </font>
    <font>
      <b/>
      <sz val="11"/>
      <color theme="1"/>
      <name val="Calibri"/>
      <family val="2"/>
      <charset val="204"/>
      <scheme val="minor"/>
    </font>
    <font>
      <b/>
      <sz val="9"/>
      <color theme="1"/>
      <name val="Times New Roman"/>
      <family val="1"/>
      <charset val="204"/>
    </font>
    <font>
      <sz val="8"/>
      <color rgb="FF000000"/>
      <name val="Verdana"/>
      <family val="2"/>
      <charset val="204"/>
    </font>
    <font>
      <sz val="10"/>
      <color theme="1"/>
      <name val="Times New Roman"/>
      <family val="1"/>
      <charset val="204"/>
    </font>
    <font>
      <b/>
      <sz val="8"/>
      <color rgb="FF000000"/>
      <name val="Verdana"/>
      <family val="2"/>
      <charset val="204"/>
    </font>
    <font>
      <sz val="10"/>
      <color theme="0"/>
      <name val="Arial Cyr"/>
      <charset val="204"/>
    </font>
    <font>
      <sz val="11"/>
      <color theme="0"/>
      <name val="Calibri"/>
      <family val="2"/>
      <charset val="204"/>
    </font>
    <font>
      <sz val="8"/>
      <color rgb="FFC00000"/>
      <name val="Verdana"/>
      <family val="2"/>
      <charset val="204"/>
    </font>
    <font>
      <sz val="9"/>
      <color theme="1"/>
      <name val="Verdana"/>
      <family val="2"/>
      <charset val="204"/>
    </font>
    <font>
      <sz val="8"/>
      <color theme="1"/>
      <name val="Verdana"/>
      <family val="2"/>
      <charset val="204"/>
    </font>
    <font>
      <sz val="12"/>
      <name val="Times New Roman"/>
      <family val="1"/>
      <charset val="204"/>
    </font>
    <font>
      <sz val="11"/>
      <color theme="1"/>
      <name val="Calibri"/>
      <family val="2"/>
      <charset val="204"/>
    </font>
    <font>
      <b/>
      <sz val="9"/>
      <color theme="1"/>
      <name val="Times New Roman"/>
      <family val="1"/>
    </font>
    <font>
      <b/>
      <sz val="10"/>
      <name val="Calibri"/>
      <family val="2"/>
      <scheme val="minor"/>
    </font>
    <font>
      <b/>
      <sz val="9"/>
      <name val="Calibri"/>
      <family val="2"/>
      <scheme val="minor"/>
    </font>
    <font>
      <sz val="9"/>
      <name val="Calibri"/>
      <family val="2"/>
      <charset val="204"/>
      <scheme val="minor"/>
    </font>
    <font>
      <sz val="9"/>
      <color theme="1"/>
      <name val="Times New Roman"/>
      <family val="1"/>
    </font>
    <font>
      <b/>
      <sz val="11"/>
      <color theme="1"/>
      <name val="Calibri"/>
      <family val="2"/>
    </font>
    <font>
      <b/>
      <sz val="9"/>
      <color rgb="FFFF0000"/>
      <name val="Times New Roman"/>
      <family val="1"/>
    </font>
    <font>
      <sz val="11"/>
      <color theme="1"/>
      <name val="Calibri"/>
      <family val="2"/>
    </font>
    <font>
      <b/>
      <sz val="10"/>
      <color theme="1"/>
      <name val="Times New Roman"/>
      <family val="1"/>
    </font>
    <font>
      <b/>
      <sz val="11"/>
      <color rgb="FFFF0000"/>
      <name val="Times New Roman"/>
      <family val="1"/>
    </font>
    <font>
      <b/>
      <sz val="12"/>
      <color rgb="FFFF0000"/>
      <name val="Times New Roman"/>
      <family val="1"/>
    </font>
    <font>
      <b/>
      <sz val="9"/>
      <color rgb="FF000000"/>
      <name val="Verdana"/>
      <family val="2"/>
    </font>
    <font>
      <sz val="9"/>
      <color rgb="FF000000"/>
      <name val="Verdana"/>
      <family val="2"/>
    </font>
    <font>
      <b/>
      <sz val="11"/>
      <name val="Calibri"/>
      <family val="2"/>
      <charset val="204"/>
    </font>
    <font>
      <b/>
      <sz val="8"/>
      <name val="Calibri"/>
      <family val="2"/>
      <scheme val="minor"/>
    </font>
    <font>
      <sz val="8"/>
      <name val="Times New Roman"/>
      <family val="1"/>
    </font>
    <font>
      <b/>
      <sz val="9"/>
      <color rgb="FFFF0000"/>
      <name val="Times New Roman"/>
      <family val="1"/>
      <charset val="204"/>
    </font>
    <font>
      <sz val="9"/>
      <color rgb="FFFF0000"/>
      <name val="Times New Roman"/>
      <family val="1"/>
      <charset val="204"/>
    </font>
  </fonts>
  <fills count="1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
      <patternFill patternType="solid">
        <fgColor rgb="FFFF0000"/>
        <bgColor indexed="64"/>
      </patternFill>
    </fill>
    <fill>
      <patternFill patternType="solid">
        <fgColor theme="6"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6"/>
        <bgColor indexed="64"/>
      </patternFill>
    </fill>
    <fill>
      <patternFill patternType="solid">
        <fgColor rgb="FFFFFF66"/>
        <bgColor indexed="64"/>
      </patternFill>
    </fill>
    <fill>
      <patternFill patternType="solid">
        <fgColor theme="4" tint="0.59999389629810485"/>
        <bgColor indexed="64"/>
      </patternFill>
    </fill>
    <fill>
      <patternFill patternType="solid">
        <fgColor rgb="FFFBFE8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2" fillId="0" borderId="0"/>
    <xf numFmtId="0" fontId="23" fillId="0" borderId="0"/>
    <xf numFmtId="0" fontId="2" fillId="0" borderId="0"/>
  </cellStyleXfs>
  <cellXfs count="227">
    <xf numFmtId="0" fontId="0" fillId="0" borderId="0" xfId="0"/>
    <xf numFmtId="0" fontId="24" fillId="0" borderId="0" xfId="0" applyFont="1" applyBorder="1"/>
    <xf numFmtId="0" fontId="0" fillId="0" borderId="0" xfId="0" applyFill="1" applyBorder="1"/>
    <xf numFmtId="0" fontId="3" fillId="0" borderId="0" xfId="0" applyFont="1"/>
    <xf numFmtId="0" fontId="3" fillId="0" borderId="0" xfId="0" applyFont="1" applyFill="1" applyBorder="1"/>
    <xf numFmtId="0" fontId="26" fillId="0" borderId="0" xfId="0" applyFont="1" applyFill="1"/>
    <xf numFmtId="0" fontId="27" fillId="0" borderId="0" xfId="0" applyFont="1" applyFill="1"/>
    <xf numFmtId="0" fontId="4" fillId="3" borderId="1" xfId="0" applyFont="1" applyFill="1" applyBorder="1"/>
    <xf numFmtId="0" fontId="4" fillId="0" borderId="1" xfId="0" applyFont="1" applyFill="1" applyBorder="1"/>
    <xf numFmtId="1" fontId="4" fillId="0" borderId="1" xfId="0" applyNumberFormat="1" applyFont="1" applyFill="1" applyBorder="1"/>
    <xf numFmtId="0" fontId="4" fillId="0" borderId="0" xfId="0" applyFont="1" applyFill="1"/>
    <xf numFmtId="0" fontId="28" fillId="0" borderId="1" xfId="0" applyFont="1" applyFill="1" applyBorder="1" applyAlignment="1">
      <alignment horizontal="center" vertical="center" wrapText="1"/>
    </xf>
    <xf numFmtId="0" fontId="6" fillId="0" borderId="0" xfId="0" applyFont="1"/>
    <xf numFmtId="0" fontId="26" fillId="3" borderId="0" xfId="0" applyFont="1" applyFill="1"/>
    <xf numFmtId="0" fontId="29" fillId="0" borderId="0" xfId="0" applyFont="1" applyFill="1" applyBorder="1" applyAlignment="1">
      <alignment horizontal="left" vertical="center" wrapText="1"/>
    </xf>
    <xf numFmtId="0" fontId="30" fillId="0" borderId="0" xfId="0" applyFont="1" applyFill="1" applyBorder="1"/>
    <xf numFmtId="1" fontId="26" fillId="3" borderId="0" xfId="0" applyNumberFormat="1" applyFont="1" applyFill="1" applyBorder="1"/>
    <xf numFmtId="0" fontId="0" fillId="3" borderId="0" xfId="0" applyFill="1"/>
    <xf numFmtId="0" fontId="4" fillId="0" borderId="1" xfId="0" applyFont="1" applyFill="1" applyBorder="1" applyAlignment="1">
      <alignment horizontal="left" wrapText="1"/>
    </xf>
    <xf numFmtId="14" fontId="28" fillId="2" borderId="1" xfId="0" applyNumberFormat="1" applyFont="1" applyFill="1" applyBorder="1" applyAlignment="1">
      <alignment vertical="center" wrapText="1"/>
    </xf>
    <xf numFmtId="0" fontId="4" fillId="0" borderId="1" xfId="0" applyFont="1" applyFill="1" applyBorder="1" applyAlignment="1">
      <alignment horizontal="right"/>
    </xf>
    <xf numFmtId="0" fontId="4" fillId="3" borderId="0" xfId="0" applyFont="1" applyFill="1"/>
    <xf numFmtId="0" fontId="28" fillId="0" borderId="1" xfId="0" applyFont="1" applyFill="1" applyBorder="1" applyAlignment="1">
      <alignment horizontal="right" vertical="center" wrapText="1"/>
    </xf>
    <xf numFmtId="0" fontId="3" fillId="0" borderId="0" xfId="0" applyFont="1" applyFill="1" applyBorder="1" applyAlignment="1"/>
    <xf numFmtId="0" fontId="28" fillId="3" borderId="1" xfId="0" applyFont="1" applyFill="1" applyBorder="1" applyAlignment="1">
      <alignment horizontal="center" vertical="center" wrapText="1"/>
    </xf>
    <xf numFmtId="0" fontId="4" fillId="0" borderId="0" xfId="0" applyFont="1"/>
    <xf numFmtId="0" fontId="7" fillId="0" borderId="0" xfId="0" applyFont="1"/>
    <xf numFmtId="0" fontId="4" fillId="3" borderId="1" xfId="0" applyFont="1" applyFill="1" applyBorder="1" applyAlignment="1">
      <alignment horizontal="center" vertical="center"/>
    </xf>
    <xf numFmtId="14" fontId="28" fillId="3" borderId="1" xfId="0" applyNumberFormat="1" applyFont="1" applyFill="1" applyBorder="1" applyAlignment="1">
      <alignment horizontal="center" vertical="center" wrapText="1"/>
    </xf>
    <xf numFmtId="14" fontId="28" fillId="3" borderId="1" xfId="0" applyNumberFormat="1" applyFont="1" applyFill="1" applyBorder="1" applyAlignment="1">
      <alignment horizontal="center" wrapText="1"/>
    </xf>
    <xf numFmtId="14" fontId="28" fillId="0" borderId="1" xfId="0" applyNumberFormat="1" applyFont="1" applyFill="1" applyBorder="1" applyAlignment="1">
      <alignment wrapText="1"/>
    </xf>
    <xf numFmtId="14" fontId="28" fillId="2" borderId="1" xfId="0" applyNumberFormat="1" applyFont="1" applyFill="1" applyBorder="1" applyAlignment="1">
      <alignment wrapText="1"/>
    </xf>
    <xf numFmtId="1" fontId="4" fillId="2" borderId="1" xfId="0" applyNumberFormat="1" applyFont="1" applyFill="1" applyBorder="1"/>
    <xf numFmtId="0" fontId="28" fillId="2" borderId="1" xfId="0" applyFont="1" applyFill="1" applyBorder="1" applyAlignment="1">
      <alignment horizontal="right" vertical="center" wrapText="1"/>
    </xf>
    <xf numFmtId="0" fontId="28" fillId="3" borderId="1" xfId="0" applyFont="1" applyFill="1" applyBorder="1" applyAlignment="1">
      <alignment horizontal="left" vertical="center" wrapText="1"/>
    </xf>
    <xf numFmtId="0" fontId="30" fillId="3" borderId="0" xfId="0" applyFont="1" applyFill="1" applyBorder="1"/>
    <xf numFmtId="0" fontId="28" fillId="3" borderId="1" xfId="0" applyFont="1" applyFill="1" applyBorder="1" applyAlignment="1">
      <alignment horizontal="right" vertical="center" wrapText="1"/>
    </xf>
    <xf numFmtId="1" fontId="4" fillId="3" borderId="1" xfId="0" applyNumberFormat="1" applyFont="1" applyFill="1" applyBorder="1"/>
    <xf numFmtId="0" fontId="31" fillId="0" borderId="0" xfId="0" applyFont="1"/>
    <xf numFmtId="0" fontId="0" fillId="0" borderId="0" xfId="0" applyAlignment="1">
      <alignment wrapText="1"/>
    </xf>
    <xf numFmtId="0" fontId="0" fillId="0" borderId="0" xfId="0" applyAlignment="1">
      <alignment vertical="top" wrapText="1"/>
    </xf>
    <xf numFmtId="0" fontId="3" fillId="0" borderId="0" xfId="0" applyFont="1" applyFill="1"/>
    <xf numFmtId="0" fontId="3" fillId="0" borderId="1" xfId="0" applyFont="1" applyFill="1" applyBorder="1"/>
    <xf numFmtId="0" fontId="25" fillId="0" borderId="0" xfId="1" applyFont="1" applyAlignment="1">
      <alignment horizontal="left" vertical="center"/>
    </xf>
    <xf numFmtId="14" fontId="32" fillId="0" borderId="0" xfId="0" applyNumberFormat="1" applyFont="1" applyFill="1"/>
    <xf numFmtId="0" fontId="25" fillId="0" borderId="0" xfId="0" applyFont="1" applyFill="1" applyAlignment="1">
      <alignment vertical="center" wrapText="1"/>
    </xf>
    <xf numFmtId="0" fontId="25" fillId="0" borderId="0" xfId="1" applyFont="1" applyAlignment="1">
      <alignment horizontal="left" vertical="center" wrapText="1"/>
    </xf>
    <xf numFmtId="0" fontId="3" fillId="0" borderId="1" xfId="0" applyFont="1" applyFill="1" applyBorder="1" applyAlignment="1">
      <alignment horizontal="right" vertical="center"/>
    </xf>
    <xf numFmtId="0" fontId="25" fillId="0" borderId="0" xfId="0" applyFont="1" applyFill="1"/>
    <xf numFmtId="0" fontId="7" fillId="0" borderId="0" xfId="1" applyFont="1" applyFill="1" applyAlignment="1">
      <alignment horizontal="left" vertical="center"/>
    </xf>
    <xf numFmtId="0" fontId="25" fillId="0" borderId="0" xfId="0" applyFont="1" applyFill="1" applyAlignment="1">
      <alignment vertical="center"/>
    </xf>
    <xf numFmtId="0" fontId="25" fillId="0" borderId="0" xfId="0" applyFont="1" applyFill="1" applyBorder="1"/>
    <xf numFmtId="0" fontId="32" fillId="0" borderId="0" xfId="0" applyFont="1" applyFill="1" applyBorder="1"/>
    <xf numFmtId="0" fontId="25" fillId="0" borderId="0" xfId="0" applyFont="1" applyFill="1" applyBorder="1" applyAlignment="1">
      <alignment vertical="center"/>
    </xf>
    <xf numFmtId="0" fontId="25" fillId="0" borderId="0" xfId="1" applyFont="1" applyFill="1" applyAlignment="1">
      <alignment horizontal="left" vertical="center" wrapText="1"/>
    </xf>
    <xf numFmtId="0" fontId="0" fillId="0" borderId="0" xfId="0" applyFill="1"/>
    <xf numFmtId="0" fontId="3" fillId="0" borderId="0" xfId="0" applyFont="1" applyFill="1" applyAlignment="1">
      <alignment horizontal="left" vertical="center" wrapText="1"/>
    </xf>
    <xf numFmtId="0" fontId="3" fillId="0" borderId="1" xfId="0" applyFont="1" applyFill="1" applyBorder="1" applyAlignment="1">
      <alignment horizontal="left" vertical="top" wrapText="1"/>
    </xf>
    <xf numFmtId="0" fontId="25" fillId="0" borderId="0" xfId="1" applyFont="1" applyFill="1" applyAlignment="1">
      <alignment horizontal="left" vertical="top" wrapText="1"/>
    </xf>
    <xf numFmtId="0" fontId="33" fillId="0" borderId="0" xfId="0" applyFont="1" applyFill="1" applyAlignment="1">
      <alignment horizontal="left" vertical="center" wrapText="1" indent="1"/>
    </xf>
    <xf numFmtId="0" fontId="32" fillId="4" borderId="1" xfId="0" applyFont="1" applyFill="1" applyBorder="1" applyAlignment="1">
      <alignment wrapText="1"/>
    </xf>
    <xf numFmtId="0" fontId="3" fillId="0" borderId="1" xfId="0" applyFont="1" applyFill="1" applyBorder="1" applyAlignment="1">
      <alignment wrapText="1"/>
    </xf>
    <xf numFmtId="0" fontId="3" fillId="0" borderId="0" xfId="0" applyFont="1" applyFill="1" applyBorder="1" applyAlignment="1">
      <alignment wrapText="1"/>
    </xf>
    <xf numFmtId="0" fontId="3" fillId="0" borderId="0" xfId="1" applyFont="1" applyAlignment="1">
      <alignment horizontal="left" vertical="center"/>
    </xf>
    <xf numFmtId="0" fontId="34" fillId="4" borderId="1" xfId="0" applyFont="1" applyFill="1" applyBorder="1" applyAlignment="1">
      <alignment horizontal="left" vertical="center" wrapText="1"/>
    </xf>
    <xf numFmtId="0" fontId="9" fillId="0" borderId="1" xfId="0" applyFont="1" applyBorder="1"/>
    <xf numFmtId="0" fontId="33" fillId="0" borderId="1" xfId="0" applyFont="1" applyBorder="1" applyAlignment="1">
      <alignment vertical="center" wrapText="1"/>
    </xf>
    <xf numFmtId="0" fontId="24" fillId="3" borderId="0" xfId="0" applyFont="1" applyFill="1"/>
    <xf numFmtId="0" fontId="25" fillId="0" borderId="0" xfId="0" applyFont="1" applyAlignment="1">
      <alignment horizontal="right" vertical="center" wrapText="1"/>
    </xf>
    <xf numFmtId="0" fontId="32" fillId="4" borderId="0" xfId="0" applyFont="1" applyFill="1" applyAlignment="1">
      <alignment horizontal="left" vertical="center" wrapText="1"/>
    </xf>
    <xf numFmtId="0" fontId="25" fillId="0" borderId="0" xfId="0" applyFont="1" applyAlignment="1">
      <alignment horizontal="left" vertical="center" wrapText="1"/>
    </xf>
    <xf numFmtId="0" fontId="7" fillId="4" borderId="0" xfId="1" applyFont="1" applyFill="1" applyAlignment="1">
      <alignment horizontal="left" vertical="center"/>
    </xf>
    <xf numFmtId="0" fontId="15" fillId="0" borderId="0" xfId="0" applyFont="1"/>
    <xf numFmtId="0" fontId="9" fillId="0" borderId="1" xfId="0" applyFont="1" applyBorder="1" applyAlignment="1">
      <alignment horizontal="left" vertical="center" wrapText="1" indent="1"/>
    </xf>
    <xf numFmtId="0" fontId="15" fillId="4" borderId="0" xfId="0" applyFont="1" applyFill="1"/>
    <xf numFmtId="0" fontId="25" fillId="0" borderId="3" xfId="0" applyFont="1" applyBorder="1" applyAlignment="1">
      <alignment vertical="center"/>
    </xf>
    <xf numFmtId="0" fontId="25" fillId="0" borderId="1" xfId="0" applyFont="1" applyBorder="1" applyAlignment="1">
      <alignment vertical="center"/>
    </xf>
    <xf numFmtId="0" fontId="25" fillId="0" borderId="0" xfId="0" applyFont="1" applyBorder="1" applyAlignment="1">
      <alignment vertical="center"/>
    </xf>
    <xf numFmtId="0" fontId="25" fillId="0" borderId="2" xfId="0" applyFont="1" applyBorder="1" applyAlignment="1">
      <alignment vertical="center"/>
    </xf>
    <xf numFmtId="0" fontId="15" fillId="0" borderId="0" xfId="0" applyFont="1" applyFill="1" applyBorder="1"/>
    <xf numFmtId="0" fontId="32" fillId="4" borderId="0" xfId="0" applyFont="1" applyFill="1"/>
    <xf numFmtId="0" fontId="3" fillId="0" borderId="0" xfId="0" applyFont="1" applyAlignment="1">
      <alignment vertical="top" wrapText="1"/>
    </xf>
    <xf numFmtId="0" fontId="15" fillId="0" borderId="0" xfId="0" applyFont="1" applyAlignment="1">
      <alignment wrapText="1"/>
    </xf>
    <xf numFmtId="0" fontId="15" fillId="0" borderId="0" xfId="0" applyFont="1" applyFill="1"/>
    <xf numFmtId="14" fontId="7" fillId="0" borderId="1" xfId="0" applyNumberFormat="1" applyFont="1" applyFill="1" applyBorder="1" applyAlignment="1">
      <alignment horizontal="center" vertical="center" wrapText="1"/>
    </xf>
    <xf numFmtId="14" fontId="7" fillId="0" borderId="1" xfId="0" applyNumberFormat="1" applyFont="1" applyFill="1" applyBorder="1"/>
    <xf numFmtId="14" fontId="7" fillId="0" borderId="1" xfId="0" applyNumberFormat="1" applyFont="1" applyFill="1" applyBorder="1" applyAlignment="1">
      <alignment horizontal="center" vertical="center"/>
    </xf>
    <xf numFmtId="0" fontId="16" fillId="0" borderId="0" xfId="0" applyFont="1" applyFill="1" applyAlignment="1">
      <alignment vertical="center"/>
    </xf>
    <xf numFmtId="0" fontId="3" fillId="3" borderId="1" xfId="0" applyFont="1" applyFill="1" applyBorder="1" applyAlignment="1">
      <alignment horizontal="right"/>
    </xf>
    <xf numFmtId="0" fontId="16" fillId="0" borderId="0" xfId="0" applyFont="1" applyFill="1"/>
    <xf numFmtId="0" fontId="12" fillId="0" borderId="1" xfId="0" applyFont="1" applyFill="1" applyBorder="1" applyAlignment="1">
      <alignment horizontal="center" vertical="center" wrapText="1"/>
    </xf>
    <xf numFmtId="0" fontId="16" fillId="0" borderId="1" xfId="0" applyFont="1" applyFill="1" applyBorder="1" applyAlignment="1">
      <alignment horizontal="right" vertical="center"/>
    </xf>
    <xf numFmtId="14" fontId="32" fillId="0" borderId="1" xfId="0" applyNumberFormat="1" applyFont="1" applyFill="1" applyBorder="1" applyAlignment="1">
      <alignment vertical="center"/>
    </xf>
    <xf numFmtId="0" fontId="3" fillId="0" borderId="0" xfId="0" applyFont="1" applyFill="1" applyBorder="1" applyAlignment="1">
      <alignment horizontal="left" vertical="top" wrapText="1"/>
    </xf>
    <xf numFmtId="1" fontId="16" fillId="0" borderId="1" xfId="0" applyNumberFormat="1" applyFont="1" applyFill="1" applyBorder="1" applyAlignment="1">
      <alignment horizontal="right" vertical="center"/>
    </xf>
    <xf numFmtId="1" fontId="16" fillId="0" borderId="0" xfId="0" applyNumberFormat="1" applyFont="1" applyFill="1" applyBorder="1" applyAlignment="1">
      <alignment horizontal="right" vertical="center"/>
    </xf>
    <xf numFmtId="0" fontId="25" fillId="2" borderId="0" xfId="0" applyFont="1" applyFill="1"/>
    <xf numFmtId="0" fontId="32" fillId="4" borderId="5" xfId="0" applyFont="1" applyFill="1" applyBorder="1"/>
    <xf numFmtId="0" fontId="7" fillId="0" borderId="1" xfId="0" applyFont="1" applyFill="1" applyBorder="1" applyAlignment="1">
      <alignment horizontal="center" vertical="center" wrapText="1"/>
    </xf>
    <xf numFmtId="0" fontId="12" fillId="4" borderId="6" xfId="0" applyFont="1" applyFill="1" applyBorder="1" applyAlignment="1">
      <alignment horizontal="left" vertical="center"/>
    </xf>
    <xf numFmtId="0" fontId="25" fillId="0" borderId="0" xfId="0" applyFont="1" applyFill="1" applyBorder="1" applyAlignment="1">
      <alignment horizontal="right" vertical="center"/>
    </xf>
    <xf numFmtId="14" fontId="7" fillId="0" borderId="1" xfId="0" applyNumberFormat="1" applyFont="1" applyFill="1" applyBorder="1" applyAlignment="1">
      <alignment vertical="center"/>
    </xf>
    <xf numFmtId="14" fontId="7" fillId="0" borderId="1" xfId="0" applyNumberFormat="1" applyFont="1" applyFill="1" applyBorder="1" applyAlignment="1">
      <alignment vertical="center" wrapText="1"/>
    </xf>
    <xf numFmtId="14" fontId="7" fillId="0" borderId="2" xfId="0" applyNumberFormat="1" applyFont="1" applyFill="1" applyBorder="1" applyAlignment="1">
      <alignment vertical="center"/>
    </xf>
    <xf numFmtId="0" fontId="7" fillId="4" borderId="8" xfId="1" applyFont="1" applyFill="1" applyBorder="1" applyAlignment="1">
      <alignment horizontal="left" vertical="center"/>
    </xf>
    <xf numFmtId="0" fontId="32" fillId="4" borderId="8" xfId="0" applyFont="1" applyFill="1" applyBorder="1"/>
    <xf numFmtId="0" fontId="25" fillId="0" borderId="0" xfId="0" applyFont="1"/>
    <xf numFmtId="0" fontId="32" fillId="4" borderId="8" xfId="0" applyFont="1" applyFill="1" applyBorder="1" applyAlignment="1">
      <alignment horizontal="left" vertical="center"/>
    </xf>
    <xf numFmtId="0" fontId="33" fillId="0" borderId="1" xfId="0" applyFont="1" applyBorder="1" applyAlignment="1">
      <alignment wrapText="1"/>
    </xf>
    <xf numFmtId="0" fontId="3" fillId="0" borderId="0" xfId="0" applyFont="1" applyFill="1" applyAlignment="1">
      <alignment vertical="top" wrapText="1"/>
    </xf>
    <xf numFmtId="0" fontId="33" fillId="0" borderId="0" xfId="0" applyFont="1" applyBorder="1" applyAlignment="1">
      <alignment vertical="center" wrapText="1"/>
    </xf>
    <xf numFmtId="0" fontId="7" fillId="4" borderId="4" xfId="0" applyFont="1" applyFill="1" applyBorder="1" applyAlignment="1"/>
    <xf numFmtId="0" fontId="10" fillId="0" borderId="0" xfId="0" applyFont="1" applyFill="1" applyAlignment="1">
      <alignment vertical="center" wrapText="1"/>
    </xf>
    <xf numFmtId="0" fontId="35" fillId="7" borderId="1" xfId="0" applyFont="1" applyFill="1" applyBorder="1" applyAlignment="1">
      <alignment vertical="center" wrapText="1"/>
    </xf>
    <xf numFmtId="0" fontId="3" fillId="2" borderId="1" xfId="0" applyFont="1" applyFill="1" applyBorder="1"/>
    <xf numFmtId="0" fontId="33" fillId="0" borderId="9" xfId="0" applyFont="1" applyFill="1" applyBorder="1" applyAlignment="1">
      <alignment horizontal="left" vertical="center" wrapText="1" indent="1"/>
    </xf>
    <xf numFmtId="0" fontId="3" fillId="3" borderId="0" xfId="0" applyFont="1" applyFill="1" applyBorder="1" applyAlignment="1">
      <alignment horizontal="right"/>
    </xf>
    <xf numFmtId="0" fontId="41" fillId="4" borderId="0" xfId="0" applyFont="1" applyFill="1" applyBorder="1" applyAlignment="1">
      <alignment horizontal="center" vertical="center"/>
    </xf>
    <xf numFmtId="0" fontId="3" fillId="8" borderId="0" xfId="0" applyFont="1" applyFill="1" applyBorder="1"/>
    <xf numFmtId="0" fontId="3" fillId="9" borderId="0" xfId="0" applyFont="1" applyFill="1" applyBorder="1"/>
    <xf numFmtId="0" fontId="3" fillId="8" borderId="1" xfId="0" applyFont="1" applyFill="1" applyBorder="1"/>
    <xf numFmtId="0" fontId="33" fillId="0" borderId="1" xfId="0" applyFont="1" applyFill="1" applyBorder="1" applyAlignment="1">
      <alignment horizontal="left" vertical="center" wrapText="1" indent="1"/>
    </xf>
    <xf numFmtId="0" fontId="7" fillId="4" borderId="0" xfId="0" applyFont="1" applyFill="1" applyBorder="1" applyAlignment="1"/>
    <xf numFmtId="0" fontId="3" fillId="0" borderId="1" xfId="0" applyFont="1" applyFill="1" applyBorder="1" applyAlignment="1">
      <alignment horizontal="left" wrapText="1"/>
    </xf>
    <xf numFmtId="0" fontId="32" fillId="6" borderId="0" xfId="0" applyFont="1" applyFill="1"/>
    <xf numFmtId="0" fontId="32" fillId="6" borderId="8" xfId="0" applyFont="1" applyFill="1" applyBorder="1" applyAlignment="1">
      <alignment horizontal="left" vertical="center"/>
    </xf>
    <xf numFmtId="14" fontId="24" fillId="0" borderId="1" xfId="0" applyNumberFormat="1" applyFont="1" applyFill="1" applyBorder="1" applyAlignment="1">
      <alignment horizontal="center" vertical="center" wrapText="1"/>
    </xf>
    <xf numFmtId="0" fontId="25" fillId="7" borderId="0" xfId="0" applyFont="1" applyFill="1"/>
    <xf numFmtId="0" fontId="12" fillId="6" borderId="4" xfId="0" applyFont="1" applyFill="1" applyBorder="1" applyAlignment="1">
      <alignment horizontal="left"/>
    </xf>
    <xf numFmtId="0" fontId="3" fillId="10" borderId="1" xfId="0" applyFont="1" applyFill="1" applyBorder="1"/>
    <xf numFmtId="0" fontId="3" fillId="10" borderId="0" xfId="0" applyFont="1" applyFill="1" applyBorder="1"/>
    <xf numFmtId="14" fontId="7" fillId="2" borderId="1" xfId="0" applyNumberFormat="1" applyFont="1" applyFill="1" applyBorder="1" applyAlignment="1">
      <alignment vertical="center"/>
    </xf>
    <xf numFmtId="14" fontId="7" fillId="2" borderId="1" xfId="0" applyNumberFormat="1" applyFont="1" applyFill="1" applyBorder="1" applyAlignment="1">
      <alignment vertical="center" wrapText="1"/>
    </xf>
    <xf numFmtId="14" fontId="32" fillId="2" borderId="1" xfId="0" applyNumberFormat="1" applyFont="1" applyFill="1" applyBorder="1" applyAlignment="1">
      <alignment vertical="center"/>
    </xf>
    <xf numFmtId="0" fontId="33" fillId="2" borderId="1" xfId="0" applyFont="1" applyFill="1" applyBorder="1" applyAlignment="1">
      <alignment horizontal="left" vertical="center" wrapText="1" indent="1"/>
    </xf>
    <xf numFmtId="14" fontId="44" fillId="0" borderId="1" xfId="0" applyNumberFormat="1" applyFont="1" applyFill="1" applyBorder="1" applyAlignment="1">
      <alignment horizontal="center" vertical="center" wrapText="1"/>
    </xf>
    <xf numFmtId="14" fontId="45" fillId="0" borderId="1" xfId="0" applyNumberFormat="1" applyFont="1" applyFill="1" applyBorder="1" applyAlignment="1">
      <alignment horizontal="center" vertical="center" wrapText="1"/>
    </xf>
    <xf numFmtId="14" fontId="46" fillId="0" borderId="1" xfId="0" applyNumberFormat="1" applyFont="1" applyFill="1" applyBorder="1" applyAlignment="1">
      <alignment horizontal="center" vertical="center" wrapText="1"/>
    </xf>
    <xf numFmtId="0" fontId="7" fillId="0" borderId="4" xfId="0" applyFont="1" applyFill="1" applyBorder="1" applyAlignment="1"/>
    <xf numFmtId="0" fontId="3" fillId="11" borderId="1" xfId="0" applyFont="1" applyFill="1" applyBorder="1"/>
    <xf numFmtId="0" fontId="33" fillId="8" borderId="1" xfId="0" applyFont="1" applyFill="1" applyBorder="1" applyAlignment="1">
      <alignment vertical="center" wrapText="1"/>
    </xf>
    <xf numFmtId="0" fontId="34" fillId="8" borderId="1" xfId="0" applyFont="1" applyFill="1" applyBorder="1" applyAlignment="1">
      <alignment horizontal="left" vertical="center" wrapText="1"/>
    </xf>
    <xf numFmtId="0" fontId="42" fillId="2" borderId="0" xfId="0" applyFont="1" applyFill="1" applyAlignment="1">
      <alignment horizontal="center" vertical="center" wrapText="1"/>
    </xf>
    <xf numFmtId="0" fontId="36" fillId="0" borderId="0" xfId="0" applyFont="1" applyFill="1"/>
    <xf numFmtId="0" fontId="32" fillId="12" borderId="0" xfId="0" applyFont="1" applyFill="1"/>
    <xf numFmtId="0" fontId="33" fillId="12" borderId="0" xfId="0" applyFont="1" applyFill="1" applyAlignment="1">
      <alignment vertical="center" wrapText="1"/>
    </xf>
    <xf numFmtId="0" fontId="7" fillId="12" borderId="4" xfId="0" applyFont="1" applyFill="1" applyBorder="1" applyAlignment="1"/>
    <xf numFmtId="0" fontId="32" fillId="12" borderId="5" xfId="0" applyFont="1" applyFill="1" applyBorder="1"/>
    <xf numFmtId="0" fontId="25" fillId="2" borderId="0" xfId="1" applyFont="1" applyFill="1" applyAlignment="1">
      <alignment horizontal="left" vertical="top" wrapText="1"/>
    </xf>
    <xf numFmtId="0" fontId="33" fillId="2" borderId="9" xfId="0" applyFont="1" applyFill="1" applyBorder="1" applyAlignment="1">
      <alignment vertical="center" wrapText="1"/>
    </xf>
    <xf numFmtId="14" fontId="24" fillId="2" borderId="1" xfId="0" applyNumberFormat="1" applyFont="1" applyFill="1" applyBorder="1" applyAlignment="1">
      <alignment horizontal="center" vertical="center" wrapText="1"/>
    </xf>
    <xf numFmtId="0" fontId="16" fillId="2" borderId="7" xfId="1" applyFont="1" applyFill="1" applyBorder="1" applyAlignment="1">
      <alignment vertical="center" wrapText="1"/>
    </xf>
    <xf numFmtId="0" fontId="25" fillId="2" borderId="0" xfId="1" applyFont="1" applyFill="1" applyAlignment="1">
      <alignment horizontal="left" vertical="center"/>
    </xf>
    <xf numFmtId="0" fontId="33" fillId="2" borderId="9" xfId="0" applyFont="1" applyFill="1" applyBorder="1" applyAlignment="1">
      <alignment horizontal="left" vertical="center" wrapText="1" indent="1"/>
    </xf>
    <xf numFmtId="0" fontId="42" fillId="2" borderId="0" xfId="0" applyFont="1" applyFill="1" applyAlignment="1">
      <alignment horizontal="center" vertical="center" wrapText="1"/>
    </xf>
    <xf numFmtId="1" fontId="16" fillId="2" borderId="1" xfId="0" applyNumberFormat="1" applyFont="1" applyFill="1" applyBorder="1" applyAlignment="1">
      <alignment horizontal="right" vertical="center"/>
    </xf>
    <xf numFmtId="0" fontId="42" fillId="2" borderId="0" xfId="0" applyFont="1" applyFill="1" applyAlignment="1">
      <alignment horizontal="center" vertical="center" wrapText="1"/>
    </xf>
    <xf numFmtId="0" fontId="32" fillId="12" borderId="0" xfId="0" applyFont="1" applyFill="1" applyAlignment="1">
      <alignment wrapText="1"/>
    </xf>
    <xf numFmtId="0" fontId="43" fillId="2" borderId="0" xfId="1" applyFont="1" applyFill="1"/>
    <xf numFmtId="0" fontId="25" fillId="0" borderId="0" xfId="1" applyFont="1" applyFill="1" applyAlignment="1">
      <alignment horizontal="left" vertical="center"/>
    </xf>
    <xf numFmtId="0" fontId="3" fillId="8" borderId="0" xfId="0" applyFont="1" applyFill="1" applyBorder="1" applyAlignment="1">
      <alignment horizontal="left" vertical="top"/>
    </xf>
    <xf numFmtId="0" fontId="51" fillId="7" borderId="0" xfId="1" applyFont="1" applyFill="1" applyAlignment="1">
      <alignment wrapText="1"/>
    </xf>
    <xf numFmtId="0" fontId="51" fillId="2" borderId="0" xfId="1" applyFont="1" applyFill="1" applyAlignment="1">
      <alignment wrapText="1"/>
    </xf>
    <xf numFmtId="0" fontId="32" fillId="9" borderId="8" xfId="0" applyFont="1" applyFill="1" applyBorder="1" applyAlignment="1">
      <alignment horizontal="left" vertical="center"/>
    </xf>
    <xf numFmtId="0" fontId="43" fillId="2" borderId="0" xfId="0" applyFont="1" applyFill="1" applyAlignment="1">
      <alignment wrapText="1"/>
    </xf>
    <xf numFmtId="0" fontId="47" fillId="0" borderId="0" xfId="0" applyFont="1" applyFill="1" applyBorder="1" applyAlignment="1">
      <alignment horizontal="right" vertical="center"/>
    </xf>
    <xf numFmtId="0" fontId="49" fillId="2" borderId="0" xfId="0" applyFont="1" applyFill="1"/>
    <xf numFmtId="0" fontId="25" fillId="2" borderId="8" xfId="0" applyFont="1" applyFill="1" applyBorder="1" applyAlignment="1">
      <alignment vertical="center" wrapText="1"/>
    </xf>
    <xf numFmtId="0" fontId="12" fillId="4" borderId="6" xfId="1" applyFont="1" applyFill="1" applyBorder="1" applyAlignment="1">
      <alignment horizontal="left" vertical="center"/>
    </xf>
    <xf numFmtId="0" fontId="32" fillId="8" borderId="1" xfId="0" applyFont="1" applyFill="1" applyBorder="1" applyAlignment="1">
      <alignment wrapText="1"/>
    </xf>
    <xf numFmtId="0" fontId="7" fillId="8" borderId="0" xfId="0" applyFont="1" applyFill="1" applyBorder="1" applyAlignment="1"/>
    <xf numFmtId="0" fontId="49" fillId="0" borderId="0" xfId="0" applyFont="1" applyFill="1" applyBorder="1"/>
    <xf numFmtId="0" fontId="43" fillId="2" borderId="1" xfId="0" applyFont="1" applyFill="1" applyBorder="1" applyAlignment="1">
      <alignment horizontal="left" vertical="center"/>
    </xf>
    <xf numFmtId="0" fontId="25" fillId="2" borderId="1" xfId="0" applyFont="1" applyFill="1" applyBorder="1" applyAlignment="1">
      <alignment wrapText="1"/>
    </xf>
    <xf numFmtId="0" fontId="42" fillId="7" borderId="0" xfId="0" applyFont="1" applyFill="1" applyAlignment="1">
      <alignment horizontal="center" vertical="center" wrapText="1"/>
    </xf>
    <xf numFmtId="0" fontId="33" fillId="13" borderId="9" xfId="0" applyFont="1" applyFill="1" applyBorder="1" applyAlignment="1">
      <alignment horizontal="left" vertical="center" wrapText="1" indent="1"/>
    </xf>
    <xf numFmtId="0" fontId="12" fillId="0" borderId="8" xfId="0" applyFont="1" applyFill="1" applyBorder="1" applyAlignment="1">
      <alignment horizontal="left" vertical="center"/>
    </xf>
    <xf numFmtId="0" fontId="16" fillId="0" borderId="1" xfId="0" applyFont="1" applyFill="1" applyBorder="1" applyAlignment="1">
      <alignment wrapText="1"/>
    </xf>
    <xf numFmtId="0" fontId="3" fillId="14" borderId="1" xfId="0" applyFont="1" applyFill="1" applyBorder="1" applyAlignment="1">
      <alignment wrapText="1"/>
    </xf>
    <xf numFmtId="0" fontId="54" fillId="0" borderId="1" xfId="0" applyFont="1" applyFill="1" applyBorder="1" applyAlignment="1">
      <alignment horizontal="left" vertical="center" wrapText="1" indent="1"/>
    </xf>
    <xf numFmtId="0" fontId="3" fillId="0" borderId="1" xfId="0" applyFont="1" applyFill="1" applyBorder="1" applyAlignment="1">
      <alignment horizontal="right"/>
    </xf>
    <xf numFmtId="0" fontId="32" fillId="6" borderId="8" xfId="0" applyFont="1" applyFill="1" applyBorder="1"/>
    <xf numFmtId="0" fontId="32" fillId="6" borderId="8" xfId="0" applyFont="1" applyFill="1" applyBorder="1" applyAlignment="1">
      <alignment vertical="center" wrapText="1"/>
    </xf>
    <xf numFmtId="0" fontId="3" fillId="14" borderId="2" xfId="0" applyFont="1" applyFill="1" applyBorder="1" applyAlignment="1">
      <alignment wrapText="1"/>
    </xf>
    <xf numFmtId="0" fontId="32" fillId="8" borderId="8" xfId="0" applyFont="1" applyFill="1" applyBorder="1" applyAlignment="1">
      <alignment horizontal="left" vertical="center"/>
    </xf>
    <xf numFmtId="0" fontId="3" fillId="8" borderId="1" xfId="0" applyFont="1" applyFill="1" applyBorder="1" applyAlignment="1">
      <alignment wrapText="1"/>
    </xf>
    <xf numFmtId="0" fontId="34" fillId="2" borderId="1" xfId="0" applyFont="1" applyFill="1" applyBorder="1" applyAlignment="1">
      <alignment horizontal="left" vertical="center" wrapText="1"/>
    </xf>
    <xf numFmtId="0" fontId="32" fillId="0" borderId="0" xfId="0" applyFont="1" applyFill="1" applyAlignment="1">
      <alignment horizontal="left" vertical="center" wrapText="1"/>
    </xf>
    <xf numFmtId="0" fontId="33" fillId="13" borderId="1" xfId="0" applyFont="1" applyFill="1" applyBorder="1" applyAlignment="1">
      <alignment horizontal="left" vertical="center" wrapText="1" indent="1"/>
    </xf>
    <xf numFmtId="0" fontId="12" fillId="2" borderId="0" xfId="0" applyFont="1" applyFill="1" applyAlignment="1">
      <alignment wrapText="1"/>
    </xf>
    <xf numFmtId="0" fontId="12" fillId="6" borderId="0" xfId="1" applyFont="1" applyFill="1" applyAlignment="1">
      <alignment horizontal="left" vertical="center"/>
    </xf>
    <xf numFmtId="14" fontId="57" fillId="2" borderId="1" xfId="0" applyNumberFormat="1" applyFont="1" applyFill="1" applyBorder="1" applyAlignment="1">
      <alignment horizontal="center" vertical="center" wrapText="1"/>
    </xf>
    <xf numFmtId="14" fontId="57" fillId="0" borderId="1" xfId="0" applyNumberFormat="1" applyFont="1" applyFill="1" applyBorder="1" applyAlignment="1">
      <alignment horizontal="center" vertical="center" wrapText="1"/>
    </xf>
    <xf numFmtId="0" fontId="28" fillId="0" borderId="0" xfId="0" applyFont="1" applyFill="1" applyBorder="1"/>
    <xf numFmtId="0" fontId="28" fillId="0" borderId="0" xfId="0" applyFont="1" applyFill="1" applyBorder="1" applyAlignment="1">
      <alignment vertical="center"/>
    </xf>
    <xf numFmtId="0" fontId="28" fillId="0" borderId="0" xfId="0" applyFont="1" applyFill="1" applyAlignment="1">
      <alignment vertical="center"/>
    </xf>
    <xf numFmtId="0" fontId="28" fillId="0" borderId="0" xfId="0" applyFont="1" applyFill="1"/>
    <xf numFmtId="14" fontId="5" fillId="0" borderId="1" xfId="0" applyNumberFormat="1" applyFont="1" applyFill="1" applyBorder="1" applyAlignment="1">
      <alignment vertical="center"/>
    </xf>
    <xf numFmtId="0" fontId="58" fillId="0" borderId="0" xfId="0" applyFont="1" applyFill="1" applyAlignment="1">
      <alignment vertical="center"/>
    </xf>
    <xf numFmtId="0" fontId="58" fillId="0" borderId="0" xfId="0" applyFont="1" applyFill="1"/>
    <xf numFmtId="0" fontId="58" fillId="0" borderId="1" xfId="0" applyFont="1" applyFill="1" applyBorder="1" applyAlignment="1">
      <alignment horizontal="right" vertical="center"/>
    </xf>
    <xf numFmtId="1" fontId="58" fillId="0" borderId="1" xfId="0" applyNumberFormat="1" applyFont="1" applyFill="1" applyBorder="1" applyAlignment="1">
      <alignment horizontal="right" vertical="center"/>
    </xf>
    <xf numFmtId="0" fontId="25" fillId="15" borderId="14" xfId="0" applyFont="1" applyFill="1" applyBorder="1" applyAlignment="1">
      <alignment vertical="center" wrapText="1"/>
    </xf>
    <xf numFmtId="0" fontId="25" fillId="0" borderId="14" xfId="0" applyFont="1" applyFill="1" applyBorder="1" applyAlignment="1">
      <alignment vertical="center" wrapText="1"/>
    </xf>
    <xf numFmtId="0" fontId="3" fillId="2" borderId="14" xfId="0" applyFont="1" applyFill="1" applyBorder="1"/>
    <xf numFmtId="0" fontId="3" fillId="2" borderId="15" xfId="0" applyFont="1" applyFill="1" applyBorder="1" applyAlignment="1">
      <alignment horizontal="left" vertical="top" wrapText="1"/>
    </xf>
    <xf numFmtId="14" fontId="57" fillId="3" borderId="1" xfId="0" applyNumberFormat="1" applyFont="1" applyFill="1" applyBorder="1" applyAlignment="1">
      <alignment horizontal="center" vertical="center" wrapText="1"/>
    </xf>
    <xf numFmtId="0" fontId="0" fillId="2" borderId="0" xfId="0" applyFont="1" applyFill="1" applyAlignment="1">
      <alignment horizontal="center"/>
    </xf>
    <xf numFmtId="0" fontId="37" fillId="5" borderId="0" xfId="0" applyFont="1" applyFill="1" applyAlignment="1">
      <alignment horizontal="left" vertical="top" wrapText="1"/>
    </xf>
    <xf numFmtId="0" fontId="0" fillId="0" borderId="0" xfId="0" applyFont="1" applyFill="1" applyAlignment="1">
      <alignment horizontal="center"/>
    </xf>
    <xf numFmtId="0" fontId="56" fillId="15" borderId="13" xfId="0" applyFont="1" applyFill="1" applyBorder="1" applyAlignment="1">
      <alignment horizontal="center" vertical="center" wrapText="1"/>
    </xf>
    <xf numFmtId="0" fontId="56" fillId="15" borderId="12" xfId="0" applyFont="1" applyFill="1" applyBorder="1" applyAlignment="1">
      <alignment horizontal="center" vertical="center" wrapText="1"/>
    </xf>
    <xf numFmtId="0" fontId="3" fillId="0" borderId="1" xfId="0" applyFont="1" applyFill="1" applyBorder="1" applyAlignment="1">
      <alignment horizontal="left"/>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7" fillId="0" borderId="1" xfId="0" applyFont="1" applyFill="1" applyBorder="1" applyAlignment="1">
      <alignment horizontal="left"/>
    </xf>
    <xf numFmtId="0" fontId="7" fillId="6" borderId="1" xfId="0" applyFont="1" applyFill="1" applyBorder="1" applyAlignment="1">
      <alignment horizontal="left"/>
    </xf>
    <xf numFmtId="0" fontId="5" fillId="6" borderId="1" xfId="0" applyFont="1" applyFill="1" applyBorder="1" applyAlignment="1">
      <alignment horizontal="center" vertical="center" wrapText="1"/>
    </xf>
    <xf numFmtId="9" fontId="5" fillId="6" borderId="1" xfId="0" applyNumberFormat="1" applyFont="1" applyFill="1" applyBorder="1" applyAlignment="1">
      <alignment horizontal="center"/>
    </xf>
    <xf numFmtId="0" fontId="25" fillId="0" borderId="1" xfId="0" applyFont="1" applyFill="1" applyBorder="1" applyAlignment="1">
      <alignment horizontal="left" vertical="center"/>
    </xf>
    <xf numFmtId="0" fontId="31"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horizontal="left"/>
    </xf>
    <xf numFmtId="0" fontId="5" fillId="6" borderId="1" xfId="0" applyFont="1" applyFill="1" applyBorder="1" applyAlignment="1">
      <alignment horizontal="center"/>
    </xf>
    <xf numFmtId="0" fontId="4" fillId="3" borderId="1" xfId="0" applyFont="1" applyFill="1" applyBorder="1" applyAlignment="1">
      <alignment horizontal="left"/>
    </xf>
    <xf numFmtId="0" fontId="5" fillId="6" borderId="2" xfId="0" applyFont="1" applyFill="1" applyBorder="1" applyAlignment="1">
      <alignment horizontal="center"/>
    </xf>
    <xf numFmtId="0" fontId="5" fillId="6" borderId="3" xfId="0" applyFont="1" applyFill="1" applyBorder="1" applyAlignment="1">
      <alignment horizontal="center"/>
    </xf>
  </cellXfs>
  <cellStyles count="4">
    <cellStyle name="Обычный" xfId="0" builtinId="0"/>
    <cellStyle name="Обычный 2" xfId="1"/>
    <cellStyle name="Обычный 3" xfId="2"/>
    <cellStyle name="Обычный 7" xfId="3"/>
  </cellStyles>
  <dxfs count="0"/>
  <tableStyles count="0" defaultTableStyle="TableStyleMedium9"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1:BB42"/>
  <sheetViews>
    <sheetView tabSelected="1" zoomScale="80" zoomScaleNormal="80" workbookViewId="0">
      <pane xSplit="1" topLeftCell="B1" activePane="topRight" state="frozen"/>
      <selection pane="topRight" activeCell="E40" sqref="E40"/>
    </sheetView>
  </sheetViews>
  <sheetFormatPr defaultColWidth="9" defaultRowHeight="12" x14ac:dyDescent="0.2"/>
  <cols>
    <col min="1" max="1" width="63.7109375" style="48" customWidth="1"/>
    <col min="2" max="16384" width="9" style="48"/>
  </cols>
  <sheetData>
    <row r="1" spans="1:54" s="51" customFormat="1" x14ac:dyDescent="0.2">
      <c r="A1" s="207" t="s">
        <v>82</v>
      </c>
    </row>
    <row r="2" spans="1:54" s="51" customFormat="1" x14ac:dyDescent="0.2">
      <c r="A2" s="207"/>
    </row>
    <row r="3" spans="1:54" s="51" customFormat="1" x14ac:dyDescent="0.2">
      <c r="A3" s="97" t="s">
        <v>91</v>
      </c>
    </row>
    <row r="4" spans="1:54" s="52" customFormat="1" ht="21" customHeight="1" x14ac:dyDescent="0.2">
      <c r="A4" s="98" t="s">
        <v>64</v>
      </c>
      <c r="B4" s="206">
        <v>45770</v>
      </c>
      <c r="C4" s="206">
        <v>45772</v>
      </c>
      <c r="D4" s="206">
        <v>45774</v>
      </c>
      <c r="E4" s="206">
        <v>45776</v>
      </c>
      <c r="F4" s="206">
        <v>45777</v>
      </c>
      <c r="G4" s="206">
        <v>45778</v>
      </c>
      <c r="H4" s="206">
        <v>45781</v>
      </c>
      <c r="I4" s="206">
        <v>45783</v>
      </c>
      <c r="J4" s="191">
        <v>45784</v>
      </c>
      <c r="K4" s="206">
        <v>45785</v>
      </c>
      <c r="L4" s="191">
        <v>45786</v>
      </c>
      <c r="M4" s="206">
        <v>45787</v>
      </c>
      <c r="N4" s="206">
        <v>45788</v>
      </c>
      <c r="O4" s="206">
        <v>45793</v>
      </c>
      <c r="P4" s="206">
        <v>45795</v>
      </c>
      <c r="Q4" s="206">
        <v>45799</v>
      </c>
      <c r="R4" s="206">
        <v>45802</v>
      </c>
      <c r="S4" s="206">
        <v>45803</v>
      </c>
      <c r="T4" s="206">
        <v>45806</v>
      </c>
      <c r="U4" s="206">
        <v>45807</v>
      </c>
      <c r="V4" s="206">
        <v>45808</v>
      </c>
      <c r="W4" s="206">
        <v>45809</v>
      </c>
      <c r="X4" s="206">
        <v>45810</v>
      </c>
      <c r="Y4" s="206">
        <v>45817</v>
      </c>
      <c r="Z4" s="206">
        <v>45818</v>
      </c>
      <c r="AA4" s="206">
        <v>45820</v>
      </c>
      <c r="AB4" s="206">
        <v>45822</v>
      </c>
      <c r="AC4" s="206">
        <v>45825</v>
      </c>
      <c r="AD4" s="206">
        <v>45831</v>
      </c>
      <c r="AE4" s="206">
        <v>45834</v>
      </c>
      <c r="AF4" s="206">
        <v>45836</v>
      </c>
      <c r="AG4" s="206">
        <v>45839</v>
      </c>
      <c r="AH4" s="206">
        <v>45849</v>
      </c>
      <c r="AI4" s="206">
        <v>45850</v>
      </c>
      <c r="AJ4" s="206">
        <v>45852</v>
      </c>
      <c r="AK4" s="206">
        <v>45853</v>
      </c>
      <c r="AL4" s="206">
        <v>45857</v>
      </c>
      <c r="AM4" s="206">
        <v>45858</v>
      </c>
      <c r="AN4" s="206">
        <v>45863</v>
      </c>
      <c r="AO4" s="206">
        <v>45867</v>
      </c>
      <c r="AP4" s="206">
        <v>45870</v>
      </c>
      <c r="AQ4" s="206">
        <v>45872</v>
      </c>
      <c r="AR4" s="206">
        <v>45877</v>
      </c>
      <c r="AS4" s="206">
        <v>45878</v>
      </c>
      <c r="AT4" s="206">
        <v>45880</v>
      </c>
      <c r="AU4" s="206">
        <v>45885</v>
      </c>
      <c r="AV4" s="206">
        <v>45886</v>
      </c>
      <c r="AW4" s="206">
        <v>45891</v>
      </c>
      <c r="AX4" s="206">
        <v>45894</v>
      </c>
      <c r="AY4" s="206">
        <v>45895</v>
      </c>
      <c r="AZ4" s="206">
        <v>45901</v>
      </c>
      <c r="BA4" s="206">
        <v>45909</v>
      </c>
      <c r="BB4" s="206">
        <v>45921</v>
      </c>
    </row>
    <row r="5" spans="1:54" s="53" customFormat="1" ht="22.5" customHeight="1" x14ac:dyDescent="0.2">
      <c r="A5" s="98"/>
      <c r="B5" s="206">
        <v>45771</v>
      </c>
      <c r="C5" s="206">
        <v>45773</v>
      </c>
      <c r="D5" s="206">
        <v>45775</v>
      </c>
      <c r="E5" s="206">
        <v>45776</v>
      </c>
      <c r="F5" s="206">
        <v>45777</v>
      </c>
      <c r="G5" s="206">
        <v>45780</v>
      </c>
      <c r="H5" s="206">
        <v>45782</v>
      </c>
      <c r="I5" s="206">
        <v>45783</v>
      </c>
      <c r="J5" s="191">
        <v>45784</v>
      </c>
      <c r="K5" s="206">
        <v>45785</v>
      </c>
      <c r="L5" s="191">
        <v>45786</v>
      </c>
      <c r="M5" s="206">
        <v>45787</v>
      </c>
      <c r="N5" s="206">
        <v>45792</v>
      </c>
      <c r="O5" s="206">
        <v>45794</v>
      </c>
      <c r="P5" s="206">
        <v>45798</v>
      </c>
      <c r="Q5" s="206">
        <v>45801</v>
      </c>
      <c r="R5" s="206">
        <v>45802</v>
      </c>
      <c r="S5" s="206">
        <v>45805</v>
      </c>
      <c r="T5" s="206">
        <v>45806</v>
      </c>
      <c r="U5" s="206">
        <v>45807</v>
      </c>
      <c r="V5" s="206">
        <v>45808</v>
      </c>
      <c r="W5" s="206">
        <v>45809</v>
      </c>
      <c r="X5" s="206">
        <v>45816</v>
      </c>
      <c r="Y5" s="206">
        <v>45817</v>
      </c>
      <c r="Z5" s="206">
        <v>45819</v>
      </c>
      <c r="AA5" s="206">
        <v>45821</v>
      </c>
      <c r="AB5" s="206">
        <v>45824</v>
      </c>
      <c r="AC5" s="206">
        <v>45830</v>
      </c>
      <c r="AD5" s="206">
        <v>45833</v>
      </c>
      <c r="AE5" s="206">
        <v>45835</v>
      </c>
      <c r="AF5" s="206">
        <v>45838</v>
      </c>
      <c r="AG5" s="206">
        <v>45848</v>
      </c>
      <c r="AH5" s="206">
        <v>45849</v>
      </c>
      <c r="AI5" s="206">
        <v>45851</v>
      </c>
      <c r="AJ5" s="206">
        <v>45852</v>
      </c>
      <c r="AK5" s="206">
        <v>45856</v>
      </c>
      <c r="AL5" s="206">
        <v>45857</v>
      </c>
      <c r="AM5" s="206">
        <v>45862</v>
      </c>
      <c r="AN5" s="206">
        <v>45866</v>
      </c>
      <c r="AO5" s="206">
        <v>45869</v>
      </c>
      <c r="AP5" s="206">
        <v>45871</v>
      </c>
      <c r="AQ5" s="206">
        <v>45876</v>
      </c>
      <c r="AR5" s="206">
        <v>45877</v>
      </c>
      <c r="AS5" s="206">
        <v>45879</v>
      </c>
      <c r="AT5" s="206">
        <v>45884</v>
      </c>
      <c r="AU5" s="206">
        <v>45885</v>
      </c>
      <c r="AV5" s="206">
        <v>45890</v>
      </c>
      <c r="AW5" s="206">
        <v>45893</v>
      </c>
      <c r="AX5" s="206">
        <v>45894</v>
      </c>
      <c r="AY5" s="206">
        <v>45900</v>
      </c>
      <c r="AZ5" s="206">
        <v>45908</v>
      </c>
      <c r="BA5" s="206">
        <v>45920</v>
      </c>
      <c r="BB5" s="206">
        <v>45930</v>
      </c>
    </row>
    <row r="6" spans="1:54" s="53" customFormat="1" x14ac:dyDescent="0.2">
      <c r="A6" s="42" t="s">
        <v>83</v>
      </c>
    </row>
    <row r="7" spans="1:54" s="53" customFormat="1" x14ac:dyDescent="0.2">
      <c r="A7" s="88">
        <v>1</v>
      </c>
      <c r="B7" s="42">
        <v>12400</v>
      </c>
      <c r="C7" s="42">
        <v>14400</v>
      </c>
      <c r="D7" s="42">
        <v>12400</v>
      </c>
      <c r="E7" s="42">
        <v>14400</v>
      </c>
      <c r="F7" s="42">
        <v>14400</v>
      </c>
      <c r="G7" s="42">
        <v>15700</v>
      </c>
      <c r="H7" s="42">
        <v>12400</v>
      </c>
      <c r="I7" s="42">
        <v>12400</v>
      </c>
      <c r="J7" s="42">
        <v>15700</v>
      </c>
      <c r="K7" s="42">
        <v>15700</v>
      </c>
      <c r="L7" s="42">
        <v>15700</v>
      </c>
      <c r="M7" s="42">
        <v>12400</v>
      </c>
      <c r="N7" s="42">
        <v>10700</v>
      </c>
      <c r="O7" s="42">
        <v>10700</v>
      </c>
      <c r="P7" s="42">
        <v>10000</v>
      </c>
      <c r="Q7" s="42">
        <v>10700</v>
      </c>
      <c r="R7" s="42">
        <v>10000</v>
      </c>
      <c r="S7" s="42">
        <v>11400</v>
      </c>
      <c r="T7" s="42">
        <v>10700</v>
      </c>
      <c r="U7" s="42">
        <v>10000</v>
      </c>
      <c r="V7" s="42">
        <v>15700</v>
      </c>
      <c r="W7" s="42">
        <v>16900</v>
      </c>
      <c r="X7" s="42">
        <v>16900</v>
      </c>
      <c r="Y7" s="42">
        <v>10900</v>
      </c>
      <c r="Z7" s="42">
        <v>13500</v>
      </c>
      <c r="AA7" s="42">
        <v>14700</v>
      </c>
      <c r="AB7" s="42">
        <v>12300</v>
      </c>
      <c r="AC7" s="42">
        <v>13500</v>
      </c>
      <c r="AD7" s="42">
        <v>18600</v>
      </c>
      <c r="AE7" s="42">
        <v>16900</v>
      </c>
      <c r="AF7" s="42">
        <v>12300</v>
      </c>
      <c r="AG7" s="42">
        <v>18600</v>
      </c>
      <c r="AH7" s="42">
        <v>12300</v>
      </c>
      <c r="AI7" s="42">
        <v>13500</v>
      </c>
      <c r="AJ7" s="42">
        <v>15900</v>
      </c>
      <c r="AK7" s="42">
        <v>16900</v>
      </c>
      <c r="AL7" s="42">
        <v>15900</v>
      </c>
      <c r="AM7" s="42">
        <v>14700</v>
      </c>
      <c r="AN7" s="42">
        <v>16900</v>
      </c>
      <c r="AO7" s="42">
        <v>14700</v>
      </c>
      <c r="AP7" s="42">
        <v>15900</v>
      </c>
      <c r="AQ7" s="42">
        <v>16900</v>
      </c>
      <c r="AR7" s="42">
        <v>15900</v>
      </c>
      <c r="AS7" s="42">
        <v>16900</v>
      </c>
      <c r="AT7" s="42">
        <v>15900</v>
      </c>
      <c r="AU7" s="42">
        <v>16900</v>
      </c>
      <c r="AV7" s="42">
        <v>14700</v>
      </c>
      <c r="AW7" s="42">
        <v>12300</v>
      </c>
      <c r="AX7" s="42">
        <v>14700</v>
      </c>
      <c r="AY7" s="42">
        <v>12300</v>
      </c>
      <c r="AZ7" s="42">
        <v>12300</v>
      </c>
      <c r="BA7" s="42">
        <v>14700</v>
      </c>
      <c r="BB7" s="42">
        <v>12300</v>
      </c>
    </row>
    <row r="8" spans="1:54" s="53" customFormat="1" x14ac:dyDescent="0.2">
      <c r="A8" s="88">
        <v>2</v>
      </c>
      <c r="B8" s="42">
        <f t="shared" ref="B8" si="0">B7+1700</f>
        <v>14100</v>
      </c>
      <c r="C8" s="42">
        <f t="shared" ref="C8" si="1">C7+1700</f>
        <v>16100</v>
      </c>
      <c r="D8" s="42">
        <f t="shared" ref="D8" si="2">D7+1700</f>
        <v>14100</v>
      </c>
      <c r="E8" s="42">
        <f t="shared" ref="E8" si="3">E7+1700</f>
        <v>16100</v>
      </c>
      <c r="F8" s="42">
        <f t="shared" ref="F8" si="4">F7+1700</f>
        <v>16100</v>
      </c>
      <c r="G8" s="42">
        <f t="shared" ref="G8" si="5">G7+1700</f>
        <v>17400</v>
      </c>
      <c r="H8" s="42">
        <f t="shared" ref="H8" si="6">H7+1700</f>
        <v>14100</v>
      </c>
      <c r="I8" s="42">
        <f t="shared" ref="I8:R8" si="7">I7+1700</f>
        <v>14100</v>
      </c>
      <c r="J8" s="42">
        <f t="shared" si="7"/>
        <v>17400</v>
      </c>
      <c r="K8" s="42">
        <f t="shared" ref="K8:L8" si="8">K7+1700</f>
        <v>17400</v>
      </c>
      <c r="L8" s="42">
        <f t="shared" si="8"/>
        <v>17400</v>
      </c>
      <c r="M8" s="42">
        <f t="shared" ref="M8" si="9">M7+1700</f>
        <v>14100</v>
      </c>
      <c r="N8" s="42">
        <f t="shared" si="7"/>
        <v>12400</v>
      </c>
      <c r="O8" s="42">
        <f t="shared" si="7"/>
        <v>12400</v>
      </c>
      <c r="P8" s="42">
        <f t="shared" si="7"/>
        <v>11700</v>
      </c>
      <c r="Q8" s="42">
        <f t="shared" si="7"/>
        <v>12400</v>
      </c>
      <c r="R8" s="42">
        <f t="shared" si="7"/>
        <v>11700</v>
      </c>
      <c r="S8" s="42">
        <f t="shared" ref="S8:U8" si="10">S7+1700</f>
        <v>13100</v>
      </c>
      <c r="T8" s="42">
        <f t="shared" ref="T8" si="11">T7+1700</f>
        <v>12400</v>
      </c>
      <c r="U8" s="42">
        <f t="shared" si="10"/>
        <v>11700</v>
      </c>
      <c r="V8" s="42">
        <f t="shared" ref="V8" si="12">V7+1700</f>
        <v>17400</v>
      </c>
      <c r="W8" s="42">
        <f t="shared" ref="W8" si="13">W7+1700</f>
        <v>18600</v>
      </c>
      <c r="X8" s="42">
        <f t="shared" ref="X8:AX8" si="14">X7+1700</f>
        <v>18600</v>
      </c>
      <c r="Y8" s="42">
        <f t="shared" si="14"/>
        <v>12600</v>
      </c>
      <c r="Z8" s="42">
        <f t="shared" si="14"/>
        <v>15200</v>
      </c>
      <c r="AA8" s="42">
        <f t="shared" ref="AA8" si="15">AA7+1700</f>
        <v>16400</v>
      </c>
      <c r="AB8" s="42">
        <f t="shared" ref="AB8" si="16">AB7+1700</f>
        <v>14000</v>
      </c>
      <c r="AC8" s="42">
        <f t="shared" si="14"/>
        <v>15200</v>
      </c>
      <c r="AD8" s="42">
        <f t="shared" si="14"/>
        <v>20300</v>
      </c>
      <c r="AE8" s="42">
        <f t="shared" ref="AE8" si="17">AE7+1700</f>
        <v>18600</v>
      </c>
      <c r="AF8" s="42">
        <f t="shared" si="14"/>
        <v>14000</v>
      </c>
      <c r="AG8" s="42">
        <f t="shared" si="14"/>
        <v>20300</v>
      </c>
      <c r="AH8" s="42">
        <f t="shared" si="14"/>
        <v>14000</v>
      </c>
      <c r="AI8" s="42">
        <f t="shared" ref="AI8" si="18">AI7+1700</f>
        <v>15200</v>
      </c>
      <c r="AJ8" s="42">
        <f t="shared" si="14"/>
        <v>17600</v>
      </c>
      <c r="AK8" s="42">
        <f t="shared" ref="AK8" si="19">AK7+1700</f>
        <v>18600</v>
      </c>
      <c r="AL8" s="42">
        <f t="shared" si="14"/>
        <v>17600</v>
      </c>
      <c r="AM8" s="42">
        <f t="shared" si="14"/>
        <v>16400</v>
      </c>
      <c r="AN8" s="42">
        <f t="shared" si="14"/>
        <v>18600</v>
      </c>
      <c r="AO8" s="42">
        <f t="shared" si="14"/>
        <v>16400</v>
      </c>
      <c r="AP8" s="42">
        <f t="shared" si="14"/>
        <v>17600</v>
      </c>
      <c r="AQ8" s="42">
        <f t="shared" si="14"/>
        <v>18600</v>
      </c>
      <c r="AR8" s="42">
        <f t="shared" si="14"/>
        <v>17600</v>
      </c>
      <c r="AS8" s="42">
        <f t="shared" ref="AS8" si="20">AS7+1700</f>
        <v>18600</v>
      </c>
      <c r="AT8" s="42">
        <f t="shared" si="14"/>
        <v>17600</v>
      </c>
      <c r="AU8" s="42">
        <f t="shared" si="14"/>
        <v>18600</v>
      </c>
      <c r="AV8" s="42">
        <f t="shared" si="14"/>
        <v>16400</v>
      </c>
      <c r="AW8" s="42">
        <f t="shared" si="14"/>
        <v>14000</v>
      </c>
      <c r="AX8" s="42">
        <f t="shared" si="14"/>
        <v>16400</v>
      </c>
      <c r="AY8" s="42">
        <f t="shared" ref="AY8" si="21">AY7+1700</f>
        <v>14000</v>
      </c>
      <c r="AZ8" s="42">
        <f t="shared" ref="AZ8:BB8" si="22">AZ7+1700</f>
        <v>14000</v>
      </c>
      <c r="BA8" s="42">
        <f t="shared" si="22"/>
        <v>16400</v>
      </c>
      <c r="BB8" s="42">
        <f t="shared" si="22"/>
        <v>14000</v>
      </c>
    </row>
    <row r="9" spans="1:54" s="53" customFormat="1" x14ac:dyDescent="0.2">
      <c r="A9" s="42" t="s">
        <v>234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row>
    <row r="10" spans="1:54" s="53" customFormat="1" x14ac:dyDescent="0.2">
      <c r="A10" s="180">
        <v>1</v>
      </c>
      <c r="B10" s="42">
        <f t="shared" ref="B10" si="23">B7+1000</f>
        <v>13400</v>
      </c>
      <c r="C10" s="42">
        <f t="shared" ref="C10" si="24">C7+1000</f>
        <v>15400</v>
      </c>
      <c r="D10" s="42">
        <f t="shared" ref="D10" si="25">D7+1000</f>
        <v>13400</v>
      </c>
      <c r="E10" s="42">
        <f t="shared" ref="E10" si="26">E7+1000</f>
        <v>15400</v>
      </c>
      <c r="F10" s="42">
        <f t="shared" ref="F10" si="27">F7+1000</f>
        <v>15400</v>
      </c>
      <c r="G10" s="42">
        <f t="shared" ref="G10:R10" si="28">G7+1000</f>
        <v>16700</v>
      </c>
      <c r="H10" s="42">
        <f t="shared" ref="H10" si="29">H7+1000</f>
        <v>13400</v>
      </c>
      <c r="I10" s="42">
        <f t="shared" si="28"/>
        <v>13400</v>
      </c>
      <c r="J10" s="42">
        <f t="shared" si="28"/>
        <v>16700</v>
      </c>
      <c r="K10" s="42">
        <f t="shared" ref="K10:L10" si="30">K7+1000</f>
        <v>16700</v>
      </c>
      <c r="L10" s="42">
        <f t="shared" si="30"/>
        <v>16700</v>
      </c>
      <c r="M10" s="42">
        <f t="shared" ref="M10" si="31">M7+1000</f>
        <v>13400</v>
      </c>
      <c r="N10" s="42">
        <f t="shared" si="28"/>
        <v>11700</v>
      </c>
      <c r="O10" s="42">
        <f t="shared" si="28"/>
        <v>11700</v>
      </c>
      <c r="P10" s="42">
        <f t="shared" si="28"/>
        <v>11000</v>
      </c>
      <c r="Q10" s="42">
        <f t="shared" si="28"/>
        <v>11700</v>
      </c>
      <c r="R10" s="42">
        <f t="shared" si="28"/>
        <v>11000</v>
      </c>
      <c r="S10" s="42">
        <f t="shared" ref="S10:U10" si="32">S7+1000</f>
        <v>12400</v>
      </c>
      <c r="T10" s="42">
        <f t="shared" ref="T10" si="33">T7+1000</f>
        <v>11700</v>
      </c>
      <c r="U10" s="42">
        <f t="shared" si="32"/>
        <v>11000</v>
      </c>
      <c r="V10" s="42">
        <f t="shared" ref="V10" si="34">V7+1000</f>
        <v>16700</v>
      </c>
      <c r="W10" s="42">
        <f t="shared" ref="W10" si="35">W7+2000</f>
        <v>18900</v>
      </c>
      <c r="X10" s="42">
        <f t="shared" ref="X10:AX10" si="36">X7+2000</f>
        <v>18900</v>
      </c>
      <c r="Y10" s="42">
        <f t="shared" si="36"/>
        <v>12900</v>
      </c>
      <c r="Z10" s="42">
        <f t="shared" si="36"/>
        <v>15500</v>
      </c>
      <c r="AA10" s="42">
        <f t="shared" ref="AA10" si="37">AA7+2000</f>
        <v>16700</v>
      </c>
      <c r="AB10" s="42">
        <f t="shared" ref="AB10" si="38">AB7+2000</f>
        <v>14300</v>
      </c>
      <c r="AC10" s="42">
        <f t="shared" si="36"/>
        <v>15500</v>
      </c>
      <c r="AD10" s="42">
        <f t="shared" si="36"/>
        <v>20600</v>
      </c>
      <c r="AE10" s="42">
        <f t="shared" ref="AE10" si="39">AE7+2000</f>
        <v>18900</v>
      </c>
      <c r="AF10" s="42">
        <f t="shared" si="36"/>
        <v>14300</v>
      </c>
      <c r="AG10" s="42">
        <f t="shared" si="36"/>
        <v>20600</v>
      </c>
      <c r="AH10" s="42">
        <f t="shared" si="36"/>
        <v>14300</v>
      </c>
      <c r="AI10" s="42">
        <f t="shared" ref="AI10" si="40">AI7+2000</f>
        <v>15500</v>
      </c>
      <c r="AJ10" s="42">
        <f t="shared" si="36"/>
        <v>17900</v>
      </c>
      <c r="AK10" s="42">
        <f t="shared" ref="AK10" si="41">AK7+2000</f>
        <v>18900</v>
      </c>
      <c r="AL10" s="42">
        <f t="shared" si="36"/>
        <v>17900</v>
      </c>
      <c r="AM10" s="42">
        <f t="shared" si="36"/>
        <v>16700</v>
      </c>
      <c r="AN10" s="42">
        <f t="shared" si="36"/>
        <v>18900</v>
      </c>
      <c r="AO10" s="42">
        <f t="shared" si="36"/>
        <v>16700</v>
      </c>
      <c r="AP10" s="42">
        <f t="shared" si="36"/>
        <v>17900</v>
      </c>
      <c r="AQ10" s="42">
        <f t="shared" si="36"/>
        <v>18900</v>
      </c>
      <c r="AR10" s="42">
        <f t="shared" si="36"/>
        <v>17900</v>
      </c>
      <c r="AS10" s="42">
        <f t="shared" ref="AS10" si="42">AS7+2000</f>
        <v>18900</v>
      </c>
      <c r="AT10" s="42">
        <f t="shared" si="36"/>
        <v>17900</v>
      </c>
      <c r="AU10" s="42">
        <f t="shared" si="36"/>
        <v>18900</v>
      </c>
      <c r="AV10" s="42">
        <f t="shared" si="36"/>
        <v>16700</v>
      </c>
      <c r="AW10" s="42">
        <f t="shared" si="36"/>
        <v>14300</v>
      </c>
      <c r="AX10" s="42">
        <f t="shared" si="36"/>
        <v>16700</v>
      </c>
      <c r="AY10" s="42">
        <f t="shared" ref="AY10" si="43">AY7+2000</f>
        <v>14300</v>
      </c>
      <c r="AZ10" s="42">
        <f t="shared" ref="AZ10:BB10" si="44">AZ7+2000</f>
        <v>14300</v>
      </c>
      <c r="BA10" s="42">
        <f t="shared" si="44"/>
        <v>16700</v>
      </c>
      <c r="BB10" s="42">
        <f t="shared" si="44"/>
        <v>14300</v>
      </c>
    </row>
    <row r="11" spans="1:54" s="53" customFormat="1" x14ac:dyDescent="0.2">
      <c r="A11" s="180">
        <v>2</v>
      </c>
      <c r="B11" s="42">
        <f t="shared" ref="B11" si="45">B10+1700</f>
        <v>15100</v>
      </c>
      <c r="C11" s="42">
        <f t="shared" ref="C11" si="46">C10+1700</f>
        <v>17100</v>
      </c>
      <c r="D11" s="42">
        <f t="shared" ref="D11" si="47">D10+1700</f>
        <v>15100</v>
      </c>
      <c r="E11" s="42">
        <f t="shared" ref="E11" si="48">E10+1700</f>
        <v>17100</v>
      </c>
      <c r="F11" s="42">
        <f t="shared" ref="F11" si="49">F10+1700</f>
        <v>17100</v>
      </c>
      <c r="G11" s="42">
        <f t="shared" ref="G11" si="50">G10+1700</f>
        <v>18400</v>
      </c>
      <c r="H11" s="42">
        <f t="shared" ref="H11" si="51">H10+1700</f>
        <v>15100</v>
      </c>
      <c r="I11" s="42">
        <f t="shared" ref="I11:R11" si="52">I10+1700</f>
        <v>15100</v>
      </c>
      <c r="J11" s="42">
        <f t="shared" si="52"/>
        <v>18400</v>
      </c>
      <c r="K11" s="42">
        <f t="shared" ref="K11:L11" si="53">K10+1700</f>
        <v>18400</v>
      </c>
      <c r="L11" s="42">
        <f t="shared" si="53"/>
        <v>18400</v>
      </c>
      <c r="M11" s="42">
        <f t="shared" ref="M11" si="54">M10+1700</f>
        <v>15100</v>
      </c>
      <c r="N11" s="42">
        <f t="shared" si="52"/>
        <v>13400</v>
      </c>
      <c r="O11" s="42">
        <f t="shared" si="52"/>
        <v>13400</v>
      </c>
      <c r="P11" s="42">
        <f t="shared" si="52"/>
        <v>12700</v>
      </c>
      <c r="Q11" s="42">
        <f t="shared" si="52"/>
        <v>13400</v>
      </c>
      <c r="R11" s="42">
        <f t="shared" si="52"/>
        <v>12700</v>
      </c>
      <c r="S11" s="42">
        <f t="shared" ref="S11:U11" si="55">S10+1700</f>
        <v>14100</v>
      </c>
      <c r="T11" s="42">
        <f t="shared" ref="T11" si="56">T10+1700</f>
        <v>13400</v>
      </c>
      <c r="U11" s="42">
        <f t="shared" si="55"/>
        <v>12700</v>
      </c>
      <c r="V11" s="42">
        <f t="shared" ref="V11" si="57">V10+1700</f>
        <v>18400</v>
      </c>
      <c r="W11" s="42">
        <f t="shared" ref="W11" si="58">W10+1700</f>
        <v>20600</v>
      </c>
      <c r="X11" s="42">
        <f t="shared" ref="X11:AX11" si="59">X10+1700</f>
        <v>20600</v>
      </c>
      <c r="Y11" s="42">
        <f t="shared" si="59"/>
        <v>14600</v>
      </c>
      <c r="Z11" s="42">
        <f t="shared" si="59"/>
        <v>17200</v>
      </c>
      <c r="AA11" s="42">
        <f t="shared" ref="AA11" si="60">AA10+1700</f>
        <v>18400</v>
      </c>
      <c r="AB11" s="42">
        <f t="shared" ref="AB11" si="61">AB10+1700</f>
        <v>16000</v>
      </c>
      <c r="AC11" s="42">
        <f t="shared" si="59"/>
        <v>17200</v>
      </c>
      <c r="AD11" s="42">
        <f t="shared" si="59"/>
        <v>22300</v>
      </c>
      <c r="AE11" s="42">
        <f t="shared" ref="AE11" si="62">AE10+1700</f>
        <v>20600</v>
      </c>
      <c r="AF11" s="42">
        <f t="shared" si="59"/>
        <v>16000</v>
      </c>
      <c r="AG11" s="42">
        <f t="shared" si="59"/>
        <v>22300</v>
      </c>
      <c r="AH11" s="42">
        <f t="shared" si="59"/>
        <v>16000</v>
      </c>
      <c r="AI11" s="42">
        <f t="shared" ref="AI11" si="63">AI10+1700</f>
        <v>17200</v>
      </c>
      <c r="AJ11" s="42">
        <f t="shared" si="59"/>
        <v>19600</v>
      </c>
      <c r="AK11" s="42">
        <f t="shared" ref="AK11" si="64">AK10+1700</f>
        <v>20600</v>
      </c>
      <c r="AL11" s="42">
        <f t="shared" si="59"/>
        <v>19600</v>
      </c>
      <c r="AM11" s="42">
        <f t="shared" si="59"/>
        <v>18400</v>
      </c>
      <c r="AN11" s="42">
        <f t="shared" si="59"/>
        <v>20600</v>
      </c>
      <c r="AO11" s="42">
        <f t="shared" si="59"/>
        <v>18400</v>
      </c>
      <c r="AP11" s="42">
        <f t="shared" si="59"/>
        <v>19600</v>
      </c>
      <c r="AQ11" s="42">
        <f t="shared" si="59"/>
        <v>20600</v>
      </c>
      <c r="AR11" s="42">
        <f t="shared" si="59"/>
        <v>19600</v>
      </c>
      <c r="AS11" s="42">
        <f t="shared" ref="AS11" si="65">AS10+1700</f>
        <v>20600</v>
      </c>
      <c r="AT11" s="42">
        <f t="shared" si="59"/>
        <v>19600</v>
      </c>
      <c r="AU11" s="42">
        <f t="shared" si="59"/>
        <v>20600</v>
      </c>
      <c r="AV11" s="42">
        <f t="shared" si="59"/>
        <v>18400</v>
      </c>
      <c r="AW11" s="42">
        <f t="shared" si="59"/>
        <v>16000</v>
      </c>
      <c r="AX11" s="42">
        <f t="shared" si="59"/>
        <v>18400</v>
      </c>
      <c r="AY11" s="42">
        <f t="shared" ref="AY11" si="66">AY10+1700</f>
        <v>16000</v>
      </c>
      <c r="AZ11" s="42">
        <f t="shared" ref="AZ11:BB11" si="67">AZ10+1700</f>
        <v>16000</v>
      </c>
      <c r="BA11" s="42">
        <f t="shared" si="67"/>
        <v>18400</v>
      </c>
      <c r="BB11" s="42">
        <f t="shared" si="67"/>
        <v>16000</v>
      </c>
    </row>
    <row r="12" spans="1:54"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row>
    <row r="13" spans="1:54" s="53" customFormat="1" x14ac:dyDescent="0.2">
      <c r="A13" s="88">
        <f>A7</f>
        <v>1</v>
      </c>
      <c r="B13" s="42">
        <f t="shared" ref="B13" si="68">B7+2000</f>
        <v>14400</v>
      </c>
      <c r="C13" s="42">
        <f t="shared" ref="C13" si="69">C7+2000</f>
        <v>16400</v>
      </c>
      <c r="D13" s="42">
        <f t="shared" ref="D13" si="70">D7+2000</f>
        <v>14400</v>
      </c>
      <c r="E13" s="42">
        <f t="shared" ref="E13" si="71">E7+2000</f>
        <v>16400</v>
      </c>
      <c r="F13" s="42">
        <f t="shared" ref="F13" si="72">F7+2000</f>
        <v>16400</v>
      </c>
      <c r="G13" s="42">
        <f t="shared" ref="G13:R13" si="73">G7+2000</f>
        <v>17700</v>
      </c>
      <c r="H13" s="42">
        <f t="shared" ref="H13" si="74">H7+2000</f>
        <v>14400</v>
      </c>
      <c r="I13" s="42">
        <f t="shared" si="73"/>
        <v>14400</v>
      </c>
      <c r="J13" s="42">
        <f t="shared" si="73"/>
        <v>17700</v>
      </c>
      <c r="K13" s="42">
        <f t="shared" ref="K13:L13" si="75">K7+2000</f>
        <v>17700</v>
      </c>
      <c r="L13" s="42">
        <f t="shared" si="75"/>
        <v>17700</v>
      </c>
      <c r="M13" s="42">
        <f t="shared" ref="M13" si="76">M7+2000</f>
        <v>14400</v>
      </c>
      <c r="N13" s="42">
        <f t="shared" si="73"/>
        <v>12700</v>
      </c>
      <c r="O13" s="42">
        <f t="shared" si="73"/>
        <v>12700</v>
      </c>
      <c r="P13" s="42">
        <f t="shared" si="73"/>
        <v>12000</v>
      </c>
      <c r="Q13" s="42">
        <f t="shared" si="73"/>
        <v>12700</v>
      </c>
      <c r="R13" s="42">
        <f t="shared" si="73"/>
        <v>12000</v>
      </c>
      <c r="S13" s="42">
        <f t="shared" ref="S13:U13" si="77">S7+2000</f>
        <v>13400</v>
      </c>
      <c r="T13" s="42">
        <f t="shared" ref="T13" si="78">T7+2000</f>
        <v>12700</v>
      </c>
      <c r="U13" s="42">
        <f t="shared" si="77"/>
        <v>12000</v>
      </c>
      <c r="V13" s="42">
        <f t="shared" ref="V13" si="79">V7+2000</f>
        <v>17700</v>
      </c>
      <c r="W13" s="42">
        <f t="shared" ref="W13" si="80">W7+3000</f>
        <v>19900</v>
      </c>
      <c r="X13" s="42">
        <f t="shared" ref="X13:AX13" si="81">X7+3000</f>
        <v>19900</v>
      </c>
      <c r="Y13" s="42">
        <f t="shared" si="81"/>
        <v>13900</v>
      </c>
      <c r="Z13" s="42">
        <f t="shared" si="81"/>
        <v>16500</v>
      </c>
      <c r="AA13" s="42">
        <f t="shared" ref="AA13" si="82">AA7+3000</f>
        <v>17700</v>
      </c>
      <c r="AB13" s="42">
        <f t="shared" ref="AB13" si="83">AB7+3000</f>
        <v>15300</v>
      </c>
      <c r="AC13" s="42">
        <f t="shared" si="81"/>
        <v>16500</v>
      </c>
      <c r="AD13" s="42">
        <f t="shared" si="81"/>
        <v>21600</v>
      </c>
      <c r="AE13" s="42">
        <f t="shared" ref="AE13" si="84">AE7+3000</f>
        <v>19900</v>
      </c>
      <c r="AF13" s="42">
        <f t="shared" si="81"/>
        <v>15300</v>
      </c>
      <c r="AG13" s="42">
        <f t="shared" si="81"/>
        <v>21600</v>
      </c>
      <c r="AH13" s="42">
        <f t="shared" si="81"/>
        <v>15300</v>
      </c>
      <c r="AI13" s="42">
        <f t="shared" ref="AI13" si="85">AI7+3000</f>
        <v>16500</v>
      </c>
      <c r="AJ13" s="42">
        <f t="shared" si="81"/>
        <v>18900</v>
      </c>
      <c r="AK13" s="42">
        <f t="shared" ref="AK13" si="86">AK7+3000</f>
        <v>19900</v>
      </c>
      <c r="AL13" s="42">
        <f t="shared" si="81"/>
        <v>18900</v>
      </c>
      <c r="AM13" s="42">
        <f t="shared" si="81"/>
        <v>17700</v>
      </c>
      <c r="AN13" s="42">
        <f t="shared" si="81"/>
        <v>19900</v>
      </c>
      <c r="AO13" s="42">
        <f t="shared" si="81"/>
        <v>17700</v>
      </c>
      <c r="AP13" s="42">
        <f t="shared" si="81"/>
        <v>18900</v>
      </c>
      <c r="AQ13" s="42">
        <f t="shared" si="81"/>
        <v>19900</v>
      </c>
      <c r="AR13" s="42">
        <f t="shared" si="81"/>
        <v>18900</v>
      </c>
      <c r="AS13" s="42">
        <f t="shared" ref="AS13" si="87">AS7+3000</f>
        <v>19900</v>
      </c>
      <c r="AT13" s="42">
        <f t="shared" si="81"/>
        <v>18900</v>
      </c>
      <c r="AU13" s="42">
        <f t="shared" si="81"/>
        <v>19900</v>
      </c>
      <c r="AV13" s="42">
        <f t="shared" si="81"/>
        <v>17700</v>
      </c>
      <c r="AW13" s="42">
        <f t="shared" si="81"/>
        <v>15300</v>
      </c>
      <c r="AX13" s="42">
        <f t="shared" si="81"/>
        <v>17700</v>
      </c>
      <c r="AY13" s="42">
        <f t="shared" ref="AY13" si="88">AY7+3000</f>
        <v>15300</v>
      </c>
      <c r="AZ13" s="42">
        <f t="shared" ref="AZ13:BB13" si="89">AZ7+3000</f>
        <v>15300</v>
      </c>
      <c r="BA13" s="42">
        <f t="shared" si="89"/>
        <v>17700</v>
      </c>
      <c r="BB13" s="42">
        <f t="shared" si="89"/>
        <v>15300</v>
      </c>
    </row>
    <row r="14" spans="1:54" s="53" customFormat="1" x14ac:dyDescent="0.2">
      <c r="A14" s="88">
        <f>A8</f>
        <v>2</v>
      </c>
      <c r="B14" s="42">
        <f t="shared" ref="B14" si="90">B13+1700</f>
        <v>16100</v>
      </c>
      <c r="C14" s="42">
        <f t="shared" ref="C14" si="91">C13+1700</f>
        <v>18100</v>
      </c>
      <c r="D14" s="42">
        <f t="shared" ref="D14" si="92">D13+1700</f>
        <v>16100</v>
      </c>
      <c r="E14" s="42">
        <f t="shared" ref="E14" si="93">E13+1700</f>
        <v>18100</v>
      </c>
      <c r="F14" s="42">
        <f t="shared" ref="F14" si="94">F13+1700</f>
        <v>18100</v>
      </c>
      <c r="G14" s="42">
        <f t="shared" ref="G14" si="95">G13+1700</f>
        <v>19400</v>
      </c>
      <c r="H14" s="42">
        <f t="shared" ref="H14" si="96">H13+1700</f>
        <v>16100</v>
      </c>
      <c r="I14" s="42">
        <f t="shared" ref="I14:R14" si="97">I13+1700</f>
        <v>16100</v>
      </c>
      <c r="J14" s="42">
        <f t="shared" si="97"/>
        <v>19400</v>
      </c>
      <c r="K14" s="42">
        <f t="shared" ref="K14:L14" si="98">K13+1700</f>
        <v>19400</v>
      </c>
      <c r="L14" s="42">
        <f t="shared" si="98"/>
        <v>19400</v>
      </c>
      <c r="M14" s="42">
        <f t="shared" ref="M14" si="99">M13+1700</f>
        <v>16100</v>
      </c>
      <c r="N14" s="42">
        <f t="shared" si="97"/>
        <v>14400</v>
      </c>
      <c r="O14" s="42">
        <f t="shared" si="97"/>
        <v>14400</v>
      </c>
      <c r="P14" s="42">
        <f t="shared" si="97"/>
        <v>13700</v>
      </c>
      <c r="Q14" s="42">
        <f t="shared" si="97"/>
        <v>14400</v>
      </c>
      <c r="R14" s="42">
        <f t="shared" si="97"/>
        <v>13700</v>
      </c>
      <c r="S14" s="42">
        <f t="shared" ref="S14:U14" si="100">S13+1700</f>
        <v>15100</v>
      </c>
      <c r="T14" s="42">
        <f t="shared" ref="T14" si="101">T13+1700</f>
        <v>14400</v>
      </c>
      <c r="U14" s="42">
        <f t="shared" si="100"/>
        <v>13700</v>
      </c>
      <c r="V14" s="42">
        <f t="shared" ref="V14" si="102">V13+1700</f>
        <v>19400</v>
      </c>
      <c r="W14" s="42">
        <f t="shared" ref="W14" si="103">W13+1700</f>
        <v>21600</v>
      </c>
      <c r="X14" s="42">
        <f t="shared" ref="X14:AX14" si="104">X13+1700</f>
        <v>21600</v>
      </c>
      <c r="Y14" s="42">
        <f t="shared" si="104"/>
        <v>15600</v>
      </c>
      <c r="Z14" s="42">
        <f t="shared" si="104"/>
        <v>18200</v>
      </c>
      <c r="AA14" s="42">
        <f t="shared" ref="AA14" si="105">AA13+1700</f>
        <v>19400</v>
      </c>
      <c r="AB14" s="42">
        <f t="shared" ref="AB14" si="106">AB13+1700</f>
        <v>17000</v>
      </c>
      <c r="AC14" s="42">
        <f t="shared" si="104"/>
        <v>18200</v>
      </c>
      <c r="AD14" s="42">
        <f t="shared" si="104"/>
        <v>23300</v>
      </c>
      <c r="AE14" s="42">
        <f t="shared" ref="AE14" si="107">AE13+1700</f>
        <v>21600</v>
      </c>
      <c r="AF14" s="42">
        <f t="shared" si="104"/>
        <v>17000</v>
      </c>
      <c r="AG14" s="42">
        <f t="shared" si="104"/>
        <v>23300</v>
      </c>
      <c r="AH14" s="42">
        <f t="shared" si="104"/>
        <v>17000</v>
      </c>
      <c r="AI14" s="42">
        <f t="shared" ref="AI14" si="108">AI13+1700</f>
        <v>18200</v>
      </c>
      <c r="AJ14" s="42">
        <f t="shared" si="104"/>
        <v>20600</v>
      </c>
      <c r="AK14" s="42">
        <f t="shared" ref="AK14" si="109">AK13+1700</f>
        <v>21600</v>
      </c>
      <c r="AL14" s="42">
        <f t="shared" si="104"/>
        <v>20600</v>
      </c>
      <c r="AM14" s="42">
        <f t="shared" si="104"/>
        <v>19400</v>
      </c>
      <c r="AN14" s="42">
        <f t="shared" si="104"/>
        <v>21600</v>
      </c>
      <c r="AO14" s="42">
        <f t="shared" si="104"/>
        <v>19400</v>
      </c>
      <c r="AP14" s="42">
        <f t="shared" si="104"/>
        <v>20600</v>
      </c>
      <c r="AQ14" s="42">
        <f t="shared" si="104"/>
        <v>21600</v>
      </c>
      <c r="AR14" s="42">
        <f t="shared" si="104"/>
        <v>20600</v>
      </c>
      <c r="AS14" s="42">
        <f t="shared" ref="AS14" si="110">AS13+1700</f>
        <v>21600</v>
      </c>
      <c r="AT14" s="42">
        <f t="shared" si="104"/>
        <v>20600</v>
      </c>
      <c r="AU14" s="42">
        <f t="shared" si="104"/>
        <v>21600</v>
      </c>
      <c r="AV14" s="42">
        <f t="shared" si="104"/>
        <v>19400</v>
      </c>
      <c r="AW14" s="42">
        <f t="shared" si="104"/>
        <v>17000</v>
      </c>
      <c r="AX14" s="42">
        <f t="shared" si="104"/>
        <v>19400</v>
      </c>
      <c r="AY14" s="42">
        <f t="shared" ref="AY14" si="111">AY13+1700</f>
        <v>17000</v>
      </c>
      <c r="AZ14" s="42">
        <f t="shared" ref="AZ14:BB14" si="112">AZ13+1700</f>
        <v>17000</v>
      </c>
      <c r="BA14" s="42">
        <f t="shared" si="112"/>
        <v>19400</v>
      </c>
      <c r="BB14" s="42">
        <f t="shared" si="112"/>
        <v>17000</v>
      </c>
    </row>
    <row r="15" spans="1:54"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row>
    <row r="16" spans="1:54" s="53" customFormat="1" x14ac:dyDescent="0.2">
      <c r="A16" s="88">
        <f>A7</f>
        <v>1</v>
      </c>
      <c r="B16" s="42">
        <f t="shared" ref="B16" si="113">B14</f>
        <v>16100</v>
      </c>
      <c r="C16" s="42">
        <f t="shared" ref="C16" si="114">C14</f>
        <v>18100</v>
      </c>
      <c r="D16" s="42">
        <f t="shared" ref="D16" si="115">D14</f>
        <v>16100</v>
      </c>
      <c r="E16" s="42">
        <f t="shared" ref="E16" si="116">E14</f>
        <v>18100</v>
      </c>
      <c r="F16" s="42">
        <f t="shared" ref="F16" si="117">F14</f>
        <v>18100</v>
      </c>
      <c r="G16" s="42">
        <f t="shared" ref="G16" si="118">G14</f>
        <v>19400</v>
      </c>
      <c r="H16" s="42">
        <f t="shared" ref="H16" si="119">H14</f>
        <v>16100</v>
      </c>
      <c r="I16" s="42">
        <f t="shared" ref="I16:R16" si="120">I14</f>
        <v>16100</v>
      </c>
      <c r="J16" s="42">
        <f t="shared" si="120"/>
        <v>19400</v>
      </c>
      <c r="K16" s="42">
        <f t="shared" ref="K16:L16" si="121">K14</f>
        <v>19400</v>
      </c>
      <c r="L16" s="42">
        <f t="shared" si="121"/>
        <v>19400</v>
      </c>
      <c r="M16" s="42">
        <f t="shared" ref="M16" si="122">M14</f>
        <v>16100</v>
      </c>
      <c r="N16" s="42">
        <f t="shared" si="120"/>
        <v>14400</v>
      </c>
      <c r="O16" s="42">
        <f t="shared" si="120"/>
        <v>14400</v>
      </c>
      <c r="P16" s="42">
        <f t="shared" si="120"/>
        <v>13700</v>
      </c>
      <c r="Q16" s="42">
        <f t="shared" si="120"/>
        <v>14400</v>
      </c>
      <c r="R16" s="42">
        <f t="shared" si="120"/>
        <v>13700</v>
      </c>
      <c r="S16" s="42">
        <f t="shared" ref="S16:U16" si="123">S14</f>
        <v>15100</v>
      </c>
      <c r="T16" s="42">
        <f t="shared" ref="T16" si="124">T14</f>
        <v>14400</v>
      </c>
      <c r="U16" s="42">
        <f t="shared" si="123"/>
        <v>13700</v>
      </c>
      <c r="V16" s="42">
        <f t="shared" ref="V16" si="125">V14</f>
        <v>19400</v>
      </c>
      <c r="W16" s="42">
        <f t="shared" ref="W16" si="126">W14</f>
        <v>21600</v>
      </c>
      <c r="X16" s="42">
        <f t="shared" ref="X16:AX16" si="127">X14</f>
        <v>21600</v>
      </c>
      <c r="Y16" s="42">
        <f t="shared" si="127"/>
        <v>15600</v>
      </c>
      <c r="Z16" s="42">
        <f t="shared" si="127"/>
        <v>18200</v>
      </c>
      <c r="AA16" s="42">
        <f t="shared" ref="AA16" si="128">AA14</f>
        <v>19400</v>
      </c>
      <c r="AB16" s="42">
        <f t="shared" ref="AB16" si="129">AB14</f>
        <v>17000</v>
      </c>
      <c r="AC16" s="42">
        <f t="shared" si="127"/>
        <v>18200</v>
      </c>
      <c r="AD16" s="42">
        <f t="shared" si="127"/>
        <v>23300</v>
      </c>
      <c r="AE16" s="42">
        <f t="shared" ref="AE16" si="130">AE14</f>
        <v>21600</v>
      </c>
      <c r="AF16" s="42">
        <f t="shared" si="127"/>
        <v>17000</v>
      </c>
      <c r="AG16" s="42">
        <f t="shared" si="127"/>
        <v>23300</v>
      </c>
      <c r="AH16" s="42">
        <f t="shared" si="127"/>
        <v>17000</v>
      </c>
      <c r="AI16" s="42">
        <f t="shared" ref="AI16" si="131">AI14</f>
        <v>18200</v>
      </c>
      <c r="AJ16" s="42">
        <f t="shared" si="127"/>
        <v>20600</v>
      </c>
      <c r="AK16" s="42">
        <f t="shared" ref="AK16" si="132">AK14</f>
        <v>21600</v>
      </c>
      <c r="AL16" s="42">
        <f t="shared" si="127"/>
        <v>20600</v>
      </c>
      <c r="AM16" s="42">
        <f t="shared" si="127"/>
        <v>19400</v>
      </c>
      <c r="AN16" s="42">
        <f t="shared" si="127"/>
        <v>21600</v>
      </c>
      <c r="AO16" s="42">
        <f t="shared" si="127"/>
        <v>19400</v>
      </c>
      <c r="AP16" s="42">
        <f t="shared" si="127"/>
        <v>20600</v>
      </c>
      <c r="AQ16" s="42">
        <f t="shared" si="127"/>
        <v>21600</v>
      </c>
      <c r="AR16" s="42">
        <f t="shared" si="127"/>
        <v>20600</v>
      </c>
      <c r="AS16" s="42">
        <f t="shared" ref="AS16" si="133">AS14</f>
        <v>21600</v>
      </c>
      <c r="AT16" s="42">
        <f t="shared" si="127"/>
        <v>20600</v>
      </c>
      <c r="AU16" s="42">
        <f t="shared" si="127"/>
        <v>21600</v>
      </c>
      <c r="AV16" s="42">
        <f t="shared" si="127"/>
        <v>19400</v>
      </c>
      <c r="AW16" s="42">
        <f t="shared" si="127"/>
        <v>17000</v>
      </c>
      <c r="AX16" s="42">
        <f t="shared" si="127"/>
        <v>19400</v>
      </c>
      <c r="AY16" s="42">
        <f t="shared" ref="AY16" si="134">AY14</f>
        <v>17000</v>
      </c>
      <c r="AZ16" s="42">
        <f t="shared" ref="AZ16:BB16" si="135">AZ14</f>
        <v>17000</v>
      </c>
      <c r="BA16" s="42">
        <f t="shared" si="135"/>
        <v>19400</v>
      </c>
      <c r="BB16" s="42">
        <f t="shared" si="135"/>
        <v>17000</v>
      </c>
    </row>
    <row r="17" spans="1:54" s="53" customFormat="1" x14ac:dyDescent="0.2">
      <c r="A17" s="88">
        <f>A8</f>
        <v>2</v>
      </c>
      <c r="B17" s="42">
        <f t="shared" ref="B17" si="136">B16+1700</f>
        <v>17800</v>
      </c>
      <c r="C17" s="42">
        <f t="shared" ref="C17" si="137">C16+1700</f>
        <v>19800</v>
      </c>
      <c r="D17" s="42">
        <f t="shared" ref="D17" si="138">D16+1700</f>
        <v>17800</v>
      </c>
      <c r="E17" s="42">
        <f t="shared" ref="E17" si="139">E16+1700</f>
        <v>19800</v>
      </c>
      <c r="F17" s="42">
        <f t="shared" ref="F17" si="140">F16+1700</f>
        <v>19800</v>
      </c>
      <c r="G17" s="42">
        <f t="shared" ref="G17" si="141">G16+1700</f>
        <v>21100</v>
      </c>
      <c r="H17" s="42">
        <f t="shared" ref="H17" si="142">H16+1700</f>
        <v>17800</v>
      </c>
      <c r="I17" s="42">
        <f t="shared" ref="I17:R17" si="143">I16+1700</f>
        <v>17800</v>
      </c>
      <c r="J17" s="42">
        <f t="shared" si="143"/>
        <v>21100</v>
      </c>
      <c r="K17" s="42">
        <f t="shared" ref="K17:L17" si="144">K16+1700</f>
        <v>21100</v>
      </c>
      <c r="L17" s="42">
        <f t="shared" si="144"/>
        <v>21100</v>
      </c>
      <c r="M17" s="42">
        <f t="shared" ref="M17" si="145">M16+1700</f>
        <v>17800</v>
      </c>
      <c r="N17" s="42">
        <f t="shared" si="143"/>
        <v>16100</v>
      </c>
      <c r="O17" s="42">
        <f t="shared" si="143"/>
        <v>16100</v>
      </c>
      <c r="P17" s="42">
        <f t="shared" si="143"/>
        <v>15400</v>
      </c>
      <c r="Q17" s="42">
        <f t="shared" si="143"/>
        <v>16100</v>
      </c>
      <c r="R17" s="42">
        <f t="shared" si="143"/>
        <v>15400</v>
      </c>
      <c r="S17" s="42">
        <f t="shared" ref="S17:U17" si="146">S16+1700</f>
        <v>16800</v>
      </c>
      <c r="T17" s="42">
        <f t="shared" ref="T17" si="147">T16+1700</f>
        <v>16100</v>
      </c>
      <c r="U17" s="42">
        <f t="shared" si="146"/>
        <v>15400</v>
      </c>
      <c r="V17" s="42">
        <f t="shared" ref="V17" si="148">V16+1700</f>
        <v>21100</v>
      </c>
      <c r="W17" s="42">
        <f t="shared" ref="W17" si="149">W16+1700</f>
        <v>23300</v>
      </c>
      <c r="X17" s="42">
        <f t="shared" ref="X17:AX17" si="150">X16+1700</f>
        <v>23300</v>
      </c>
      <c r="Y17" s="42">
        <f t="shared" si="150"/>
        <v>17300</v>
      </c>
      <c r="Z17" s="42">
        <f t="shared" si="150"/>
        <v>19900</v>
      </c>
      <c r="AA17" s="42">
        <f t="shared" ref="AA17" si="151">AA16+1700</f>
        <v>21100</v>
      </c>
      <c r="AB17" s="42">
        <f t="shared" ref="AB17" si="152">AB16+1700</f>
        <v>18700</v>
      </c>
      <c r="AC17" s="42">
        <f t="shared" si="150"/>
        <v>19900</v>
      </c>
      <c r="AD17" s="42">
        <f t="shared" si="150"/>
        <v>25000</v>
      </c>
      <c r="AE17" s="42">
        <f t="shared" ref="AE17" si="153">AE16+1700</f>
        <v>23300</v>
      </c>
      <c r="AF17" s="42">
        <f t="shared" si="150"/>
        <v>18700</v>
      </c>
      <c r="AG17" s="42">
        <f t="shared" si="150"/>
        <v>25000</v>
      </c>
      <c r="AH17" s="42">
        <f t="shared" si="150"/>
        <v>18700</v>
      </c>
      <c r="AI17" s="42">
        <f t="shared" ref="AI17" si="154">AI16+1700</f>
        <v>19900</v>
      </c>
      <c r="AJ17" s="42">
        <f t="shared" si="150"/>
        <v>22300</v>
      </c>
      <c r="AK17" s="42">
        <f t="shared" ref="AK17" si="155">AK16+1700</f>
        <v>23300</v>
      </c>
      <c r="AL17" s="42">
        <f t="shared" si="150"/>
        <v>22300</v>
      </c>
      <c r="AM17" s="42">
        <f t="shared" si="150"/>
        <v>21100</v>
      </c>
      <c r="AN17" s="42">
        <f t="shared" si="150"/>
        <v>23300</v>
      </c>
      <c r="AO17" s="42">
        <f t="shared" si="150"/>
        <v>21100</v>
      </c>
      <c r="AP17" s="42">
        <f t="shared" si="150"/>
        <v>22300</v>
      </c>
      <c r="AQ17" s="42">
        <f t="shared" si="150"/>
        <v>23300</v>
      </c>
      <c r="AR17" s="42">
        <f t="shared" si="150"/>
        <v>22300</v>
      </c>
      <c r="AS17" s="42">
        <f t="shared" ref="AS17" si="156">AS16+1700</f>
        <v>23300</v>
      </c>
      <c r="AT17" s="42">
        <f t="shared" si="150"/>
        <v>22300</v>
      </c>
      <c r="AU17" s="42">
        <f t="shared" si="150"/>
        <v>23300</v>
      </c>
      <c r="AV17" s="42">
        <f t="shared" si="150"/>
        <v>21100</v>
      </c>
      <c r="AW17" s="42">
        <f t="shared" si="150"/>
        <v>18700</v>
      </c>
      <c r="AX17" s="42">
        <f t="shared" si="150"/>
        <v>21100</v>
      </c>
      <c r="AY17" s="42">
        <f t="shared" ref="AY17" si="157">AY16+1700</f>
        <v>18700</v>
      </c>
      <c r="AZ17" s="42">
        <f t="shared" ref="AZ17:BB17" si="158">AZ16+1700</f>
        <v>18700</v>
      </c>
      <c r="BA17" s="42">
        <f t="shared" si="158"/>
        <v>21100</v>
      </c>
      <c r="BB17" s="42">
        <f t="shared" si="158"/>
        <v>18700</v>
      </c>
    </row>
    <row r="18" spans="1:54"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row>
    <row r="19" spans="1:54" s="53" customFormat="1" x14ac:dyDescent="0.2">
      <c r="A19" s="88">
        <f>A7</f>
        <v>1</v>
      </c>
      <c r="B19" s="42">
        <f t="shared" ref="B19" si="159">B7+25000</f>
        <v>37400</v>
      </c>
      <c r="C19" s="42">
        <f t="shared" ref="C19" si="160">C7+25000</f>
        <v>39400</v>
      </c>
      <c r="D19" s="42">
        <f t="shared" ref="D19" si="161">D7+25000</f>
        <v>37400</v>
      </c>
      <c r="E19" s="42">
        <f t="shared" ref="E19" si="162">E7+25000</f>
        <v>39400</v>
      </c>
      <c r="F19" s="42">
        <f t="shared" ref="F19" si="163">F7+25000</f>
        <v>39400</v>
      </c>
      <c r="G19" s="42">
        <f t="shared" ref="G19" si="164">G7+25000</f>
        <v>40700</v>
      </c>
      <c r="H19" s="42">
        <f t="shared" ref="H19" si="165">H7+25000</f>
        <v>37400</v>
      </c>
      <c r="I19" s="42">
        <f t="shared" ref="I19:R19" si="166">I7+25000</f>
        <v>37400</v>
      </c>
      <c r="J19" s="42">
        <f t="shared" si="166"/>
        <v>40700</v>
      </c>
      <c r="K19" s="42">
        <f t="shared" ref="K19:L19" si="167">K7+25000</f>
        <v>40700</v>
      </c>
      <c r="L19" s="42">
        <f t="shared" si="167"/>
        <v>40700</v>
      </c>
      <c r="M19" s="42">
        <f t="shared" ref="M19" si="168">M7+25000</f>
        <v>37400</v>
      </c>
      <c r="N19" s="42">
        <f t="shared" si="166"/>
        <v>35700</v>
      </c>
      <c r="O19" s="42">
        <f t="shared" si="166"/>
        <v>35700</v>
      </c>
      <c r="P19" s="42">
        <f t="shared" si="166"/>
        <v>35000</v>
      </c>
      <c r="Q19" s="42">
        <f t="shared" si="166"/>
        <v>35700</v>
      </c>
      <c r="R19" s="42">
        <f t="shared" si="166"/>
        <v>35000</v>
      </c>
      <c r="S19" s="42">
        <f t="shared" ref="S19:U19" si="169">S7+25000</f>
        <v>36400</v>
      </c>
      <c r="T19" s="42">
        <f t="shared" ref="T19" si="170">T7+25000</f>
        <v>35700</v>
      </c>
      <c r="U19" s="42">
        <f t="shared" si="169"/>
        <v>35000</v>
      </c>
      <c r="V19" s="42">
        <f t="shared" ref="V19" si="171">V7+25000</f>
        <v>40700</v>
      </c>
      <c r="W19" s="42">
        <f t="shared" ref="W19" si="172">W7+25000</f>
        <v>41900</v>
      </c>
      <c r="X19" s="42">
        <f t="shared" ref="X19:AX19" si="173">X7+25000</f>
        <v>41900</v>
      </c>
      <c r="Y19" s="42">
        <f t="shared" si="173"/>
        <v>35900</v>
      </c>
      <c r="Z19" s="42">
        <f t="shared" si="173"/>
        <v>38500</v>
      </c>
      <c r="AA19" s="42">
        <f t="shared" ref="AA19" si="174">AA7+25000</f>
        <v>39700</v>
      </c>
      <c r="AB19" s="42">
        <f t="shared" ref="AB19" si="175">AB7+25000</f>
        <v>37300</v>
      </c>
      <c r="AC19" s="42">
        <f t="shared" si="173"/>
        <v>38500</v>
      </c>
      <c r="AD19" s="42">
        <f t="shared" si="173"/>
        <v>43600</v>
      </c>
      <c r="AE19" s="42">
        <f t="shared" ref="AE19" si="176">AE7+25000</f>
        <v>41900</v>
      </c>
      <c r="AF19" s="42">
        <f t="shared" si="173"/>
        <v>37300</v>
      </c>
      <c r="AG19" s="42">
        <f t="shared" si="173"/>
        <v>43600</v>
      </c>
      <c r="AH19" s="42">
        <f t="shared" si="173"/>
        <v>37300</v>
      </c>
      <c r="AI19" s="42">
        <f t="shared" ref="AI19" si="177">AI7+25000</f>
        <v>38500</v>
      </c>
      <c r="AJ19" s="42">
        <f t="shared" si="173"/>
        <v>40900</v>
      </c>
      <c r="AK19" s="42">
        <f t="shared" ref="AK19" si="178">AK7+25000</f>
        <v>41900</v>
      </c>
      <c r="AL19" s="42">
        <f t="shared" si="173"/>
        <v>40900</v>
      </c>
      <c r="AM19" s="42">
        <f t="shared" si="173"/>
        <v>39700</v>
      </c>
      <c r="AN19" s="42">
        <f t="shared" si="173"/>
        <v>41900</v>
      </c>
      <c r="AO19" s="42">
        <f t="shared" si="173"/>
        <v>39700</v>
      </c>
      <c r="AP19" s="42">
        <f t="shared" si="173"/>
        <v>40900</v>
      </c>
      <c r="AQ19" s="42">
        <f t="shared" si="173"/>
        <v>41900</v>
      </c>
      <c r="AR19" s="42">
        <f t="shared" si="173"/>
        <v>40900</v>
      </c>
      <c r="AS19" s="42">
        <f t="shared" ref="AS19" si="179">AS7+25000</f>
        <v>41900</v>
      </c>
      <c r="AT19" s="42">
        <f t="shared" si="173"/>
        <v>40900</v>
      </c>
      <c r="AU19" s="42">
        <f t="shared" si="173"/>
        <v>41900</v>
      </c>
      <c r="AV19" s="42">
        <f t="shared" si="173"/>
        <v>39700</v>
      </c>
      <c r="AW19" s="42">
        <f t="shared" si="173"/>
        <v>37300</v>
      </c>
      <c r="AX19" s="42">
        <f t="shared" si="173"/>
        <v>39700</v>
      </c>
      <c r="AY19" s="42">
        <f t="shared" ref="AY19" si="180">AY7+25000</f>
        <v>37300</v>
      </c>
      <c r="AZ19" s="42">
        <f t="shared" ref="AZ19:BB19" si="181">AZ7+25000</f>
        <v>37300</v>
      </c>
      <c r="BA19" s="42">
        <f t="shared" si="181"/>
        <v>39700</v>
      </c>
      <c r="BB19" s="42">
        <f t="shared" si="181"/>
        <v>37300</v>
      </c>
    </row>
    <row r="20" spans="1:54" s="53" customFormat="1" x14ac:dyDescent="0.2">
      <c r="A20" s="88">
        <f>A8</f>
        <v>2</v>
      </c>
      <c r="B20" s="42">
        <f t="shared" ref="B20" si="182">B19+1700</f>
        <v>39100</v>
      </c>
      <c r="C20" s="42">
        <f t="shared" ref="C20" si="183">C19+1700</f>
        <v>41100</v>
      </c>
      <c r="D20" s="42">
        <f t="shared" ref="D20" si="184">D19+1700</f>
        <v>39100</v>
      </c>
      <c r="E20" s="42">
        <f t="shared" ref="E20" si="185">E19+1700</f>
        <v>41100</v>
      </c>
      <c r="F20" s="42">
        <f t="shared" ref="F20" si="186">F19+1700</f>
        <v>41100</v>
      </c>
      <c r="G20" s="42">
        <f t="shared" ref="G20" si="187">G19+1700</f>
        <v>42400</v>
      </c>
      <c r="H20" s="42">
        <f t="shared" ref="H20" si="188">H19+1700</f>
        <v>39100</v>
      </c>
      <c r="I20" s="42">
        <f t="shared" ref="I20:R20" si="189">I19+1700</f>
        <v>39100</v>
      </c>
      <c r="J20" s="42">
        <f t="shared" si="189"/>
        <v>42400</v>
      </c>
      <c r="K20" s="42">
        <f t="shared" ref="K20:L20" si="190">K19+1700</f>
        <v>42400</v>
      </c>
      <c r="L20" s="42">
        <f t="shared" si="190"/>
        <v>42400</v>
      </c>
      <c r="M20" s="42">
        <f t="shared" ref="M20" si="191">M19+1700</f>
        <v>39100</v>
      </c>
      <c r="N20" s="42">
        <f t="shared" si="189"/>
        <v>37400</v>
      </c>
      <c r="O20" s="42">
        <f t="shared" si="189"/>
        <v>37400</v>
      </c>
      <c r="P20" s="42">
        <f t="shared" si="189"/>
        <v>36700</v>
      </c>
      <c r="Q20" s="42">
        <f t="shared" si="189"/>
        <v>37400</v>
      </c>
      <c r="R20" s="42">
        <f t="shared" si="189"/>
        <v>36700</v>
      </c>
      <c r="S20" s="42">
        <f t="shared" ref="S20:U20" si="192">S19+1700</f>
        <v>38100</v>
      </c>
      <c r="T20" s="42">
        <f t="shared" ref="T20" si="193">T19+1700</f>
        <v>37400</v>
      </c>
      <c r="U20" s="42">
        <f t="shared" si="192"/>
        <v>36700</v>
      </c>
      <c r="V20" s="42">
        <f t="shared" ref="V20" si="194">V19+1700</f>
        <v>42400</v>
      </c>
      <c r="W20" s="42">
        <f t="shared" ref="W20" si="195">W19+1700</f>
        <v>43600</v>
      </c>
      <c r="X20" s="42">
        <f t="shared" ref="X20:AX20" si="196">X19+1700</f>
        <v>43600</v>
      </c>
      <c r="Y20" s="42">
        <f t="shared" si="196"/>
        <v>37600</v>
      </c>
      <c r="Z20" s="42">
        <f t="shared" si="196"/>
        <v>40200</v>
      </c>
      <c r="AA20" s="42">
        <f t="shared" ref="AA20" si="197">AA19+1700</f>
        <v>41400</v>
      </c>
      <c r="AB20" s="42">
        <f t="shared" ref="AB20" si="198">AB19+1700</f>
        <v>39000</v>
      </c>
      <c r="AC20" s="42">
        <f t="shared" si="196"/>
        <v>40200</v>
      </c>
      <c r="AD20" s="42">
        <f t="shared" si="196"/>
        <v>45300</v>
      </c>
      <c r="AE20" s="42">
        <f t="shared" ref="AE20" si="199">AE19+1700</f>
        <v>43600</v>
      </c>
      <c r="AF20" s="42">
        <f t="shared" si="196"/>
        <v>39000</v>
      </c>
      <c r="AG20" s="42">
        <f t="shared" si="196"/>
        <v>45300</v>
      </c>
      <c r="AH20" s="42">
        <f t="shared" si="196"/>
        <v>39000</v>
      </c>
      <c r="AI20" s="42">
        <f t="shared" ref="AI20" si="200">AI19+1700</f>
        <v>40200</v>
      </c>
      <c r="AJ20" s="42">
        <f t="shared" si="196"/>
        <v>42600</v>
      </c>
      <c r="AK20" s="42">
        <f t="shared" ref="AK20" si="201">AK19+1700</f>
        <v>43600</v>
      </c>
      <c r="AL20" s="42">
        <f t="shared" si="196"/>
        <v>42600</v>
      </c>
      <c r="AM20" s="42">
        <f t="shared" si="196"/>
        <v>41400</v>
      </c>
      <c r="AN20" s="42">
        <f t="shared" si="196"/>
        <v>43600</v>
      </c>
      <c r="AO20" s="42">
        <f t="shared" si="196"/>
        <v>41400</v>
      </c>
      <c r="AP20" s="42">
        <f t="shared" si="196"/>
        <v>42600</v>
      </c>
      <c r="AQ20" s="42">
        <f t="shared" si="196"/>
        <v>43600</v>
      </c>
      <c r="AR20" s="42">
        <f t="shared" si="196"/>
        <v>42600</v>
      </c>
      <c r="AS20" s="42">
        <f t="shared" ref="AS20" si="202">AS19+1700</f>
        <v>43600</v>
      </c>
      <c r="AT20" s="42">
        <f t="shared" si="196"/>
        <v>42600</v>
      </c>
      <c r="AU20" s="42">
        <f t="shared" si="196"/>
        <v>43600</v>
      </c>
      <c r="AV20" s="42">
        <f t="shared" si="196"/>
        <v>41400</v>
      </c>
      <c r="AW20" s="42">
        <f t="shared" si="196"/>
        <v>39000</v>
      </c>
      <c r="AX20" s="42">
        <f t="shared" si="196"/>
        <v>41400</v>
      </c>
      <c r="AY20" s="42">
        <f t="shared" ref="AY20" si="203">AY19+1700</f>
        <v>39000</v>
      </c>
      <c r="AZ20" s="42">
        <f t="shared" ref="AZ20:BB20" si="204">AZ19+1700</f>
        <v>39000</v>
      </c>
      <c r="BA20" s="42">
        <f t="shared" si="204"/>
        <v>41400</v>
      </c>
      <c r="BB20" s="42">
        <f t="shared" si="204"/>
        <v>39000</v>
      </c>
    </row>
    <row r="21" spans="1:54"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row>
    <row r="22" spans="1:54" s="53" customFormat="1" x14ac:dyDescent="0.2">
      <c r="A22" s="88" t="s">
        <v>88</v>
      </c>
      <c r="B22" s="42">
        <f t="shared" ref="B22" si="205">B8+40000</f>
        <v>54100</v>
      </c>
      <c r="C22" s="42">
        <f t="shared" ref="C22" si="206">C8+40000</f>
        <v>56100</v>
      </c>
      <c r="D22" s="42">
        <f t="shared" ref="D22" si="207">D8+40000</f>
        <v>54100</v>
      </c>
      <c r="E22" s="42">
        <f t="shared" ref="E22" si="208">E8+40000</f>
        <v>56100</v>
      </c>
      <c r="F22" s="42">
        <f t="shared" ref="F22" si="209">F8+40000</f>
        <v>56100</v>
      </c>
      <c r="G22" s="42">
        <f t="shared" ref="G22" si="210">G8+40000</f>
        <v>57400</v>
      </c>
      <c r="H22" s="42">
        <f t="shared" ref="H22" si="211">H8+40000</f>
        <v>54100</v>
      </c>
      <c r="I22" s="42">
        <f t="shared" ref="I22:R22" si="212">I8+40000</f>
        <v>54100</v>
      </c>
      <c r="J22" s="42">
        <f t="shared" si="212"/>
        <v>57400</v>
      </c>
      <c r="K22" s="42">
        <f t="shared" ref="K22:L22" si="213">K8+40000</f>
        <v>57400</v>
      </c>
      <c r="L22" s="42">
        <f t="shared" si="213"/>
        <v>57400</v>
      </c>
      <c r="M22" s="42">
        <f t="shared" ref="M22" si="214">M8+40000</f>
        <v>54100</v>
      </c>
      <c r="N22" s="42">
        <f t="shared" si="212"/>
        <v>52400</v>
      </c>
      <c r="O22" s="42">
        <f t="shared" si="212"/>
        <v>52400</v>
      </c>
      <c r="P22" s="42">
        <f t="shared" si="212"/>
        <v>51700</v>
      </c>
      <c r="Q22" s="42">
        <f t="shared" si="212"/>
        <v>52400</v>
      </c>
      <c r="R22" s="42">
        <f t="shared" si="212"/>
        <v>51700</v>
      </c>
      <c r="S22" s="42">
        <f t="shared" ref="S22:U22" si="215">S8+40000</f>
        <v>53100</v>
      </c>
      <c r="T22" s="42">
        <f t="shared" ref="T22" si="216">T8+40000</f>
        <v>52400</v>
      </c>
      <c r="U22" s="42">
        <f t="shared" si="215"/>
        <v>51700</v>
      </c>
      <c r="V22" s="42">
        <f>V7+49000</f>
        <v>64700</v>
      </c>
      <c r="W22" s="42">
        <f t="shared" ref="W22:X22" si="217">W7+49000</f>
        <v>65900</v>
      </c>
      <c r="X22" s="42">
        <f t="shared" si="217"/>
        <v>65900</v>
      </c>
      <c r="Y22" s="42">
        <f t="shared" ref="Y22:AX22" si="218">Y8+45000</f>
        <v>57600</v>
      </c>
      <c r="Z22" s="42">
        <f t="shared" si="218"/>
        <v>60200</v>
      </c>
      <c r="AA22" s="42">
        <f t="shared" ref="AA22" si="219">AA8+45000</f>
        <v>61400</v>
      </c>
      <c r="AB22" s="42">
        <f t="shared" ref="AB22" si="220">AB8+45000</f>
        <v>59000</v>
      </c>
      <c r="AC22" s="42">
        <f t="shared" si="218"/>
        <v>60200</v>
      </c>
      <c r="AD22" s="42">
        <f t="shared" si="218"/>
        <v>65300</v>
      </c>
      <c r="AE22" s="42">
        <f t="shared" ref="AE22" si="221">AE8+45000</f>
        <v>63600</v>
      </c>
      <c r="AF22" s="42">
        <f t="shared" si="218"/>
        <v>59000</v>
      </c>
      <c r="AG22" s="42">
        <f t="shared" si="218"/>
        <v>65300</v>
      </c>
      <c r="AH22" s="42">
        <f t="shared" si="218"/>
        <v>59000</v>
      </c>
      <c r="AI22" s="42">
        <f t="shared" ref="AI22" si="222">AI8+45000</f>
        <v>60200</v>
      </c>
      <c r="AJ22" s="42">
        <f t="shared" si="218"/>
        <v>62600</v>
      </c>
      <c r="AK22" s="42">
        <f t="shared" ref="AK22" si="223">AK8+45000</f>
        <v>63600</v>
      </c>
      <c r="AL22" s="42">
        <f t="shared" si="218"/>
        <v>62600</v>
      </c>
      <c r="AM22" s="42">
        <f t="shared" si="218"/>
        <v>61400</v>
      </c>
      <c r="AN22" s="42">
        <f t="shared" si="218"/>
        <v>63600</v>
      </c>
      <c r="AO22" s="42">
        <f t="shared" si="218"/>
        <v>61400</v>
      </c>
      <c r="AP22" s="42">
        <f t="shared" si="218"/>
        <v>62600</v>
      </c>
      <c r="AQ22" s="42">
        <f t="shared" si="218"/>
        <v>63600</v>
      </c>
      <c r="AR22" s="42">
        <f t="shared" si="218"/>
        <v>62600</v>
      </c>
      <c r="AS22" s="42">
        <f t="shared" ref="AS22" si="224">AS8+45000</f>
        <v>63600</v>
      </c>
      <c r="AT22" s="42">
        <f t="shared" si="218"/>
        <v>62600</v>
      </c>
      <c r="AU22" s="42">
        <f t="shared" si="218"/>
        <v>63600</v>
      </c>
      <c r="AV22" s="42">
        <f t="shared" si="218"/>
        <v>61400</v>
      </c>
      <c r="AW22" s="42">
        <f t="shared" si="218"/>
        <v>59000</v>
      </c>
      <c r="AX22" s="42">
        <f t="shared" si="218"/>
        <v>61400</v>
      </c>
      <c r="AY22" s="42">
        <f t="shared" ref="AY22" si="225">AY8+45000</f>
        <v>59000</v>
      </c>
      <c r="AZ22" s="42">
        <f t="shared" ref="AZ22:BB22" si="226">AZ8+45000</f>
        <v>59000</v>
      </c>
      <c r="BA22" s="42">
        <f t="shared" si="226"/>
        <v>61400</v>
      </c>
      <c r="BB22" s="42">
        <f t="shared" si="226"/>
        <v>59000</v>
      </c>
    </row>
    <row r="23" spans="1:54" s="53" customFormat="1" ht="24" x14ac:dyDescent="0.2">
      <c r="A23" s="178" t="s">
        <v>223</v>
      </c>
    </row>
    <row r="24" spans="1:54" s="50" customFormat="1" ht="12.75" hidden="1" thickBot="1" x14ac:dyDescent="0.25">
      <c r="A24" s="163" t="s">
        <v>182</v>
      </c>
    </row>
    <row r="25" spans="1:54" s="50" customFormat="1" ht="25.5" hidden="1" x14ac:dyDescent="0.2">
      <c r="A25" s="161" t="s">
        <v>181</v>
      </c>
    </row>
    <row r="26" spans="1:54" s="50" customFormat="1" hidden="1" x14ac:dyDescent="0.2">
      <c r="A26" s="48"/>
    </row>
    <row r="27" spans="1:54" s="50" customFormat="1" ht="24" hidden="1" x14ac:dyDescent="0.2">
      <c r="A27" s="164" t="s">
        <v>183</v>
      </c>
    </row>
    <row r="28" spans="1:54" ht="9.6" hidden="1" customHeight="1" x14ac:dyDescent="0.2">
      <c r="A28" s="162" t="s">
        <v>184</v>
      </c>
    </row>
    <row r="29" spans="1:54" hidden="1" x14ac:dyDescent="0.2">
      <c r="A29" s="164" t="s">
        <v>185</v>
      </c>
    </row>
    <row r="31" spans="1:54" x14ac:dyDescent="0.2">
      <c r="A31" s="45"/>
    </row>
    <row r="32" spans="1:54" ht="9.6" customHeight="1" x14ac:dyDescent="0.2">
      <c r="A32" s="71" t="s">
        <v>66</v>
      </c>
    </row>
    <row r="33" spans="1:1" ht="9" customHeight="1" x14ac:dyDescent="0.2">
      <c r="A33" s="63" t="s">
        <v>78</v>
      </c>
    </row>
    <row r="34" spans="1:1" ht="10.7" customHeight="1" x14ac:dyDescent="0.2">
      <c r="A34" s="43" t="s">
        <v>67</v>
      </c>
    </row>
    <row r="35" spans="1:1" x14ac:dyDescent="0.2">
      <c r="A35" s="43" t="s">
        <v>89</v>
      </c>
    </row>
    <row r="36" spans="1:1" ht="13.35" customHeight="1" x14ac:dyDescent="0.2">
      <c r="A36" s="43" t="s">
        <v>68</v>
      </c>
    </row>
    <row r="37" spans="1:1" ht="13.35" customHeight="1" x14ac:dyDescent="0.2">
      <c r="A37" s="43" t="s">
        <v>69</v>
      </c>
    </row>
    <row r="38" spans="1:1" ht="12.6" customHeight="1" thickBot="1" x14ac:dyDescent="0.25">
      <c r="A38" s="159" t="s">
        <v>162</v>
      </c>
    </row>
    <row r="39" spans="1:1" ht="11.45" customHeight="1" thickBot="1" x14ac:dyDescent="0.25">
      <c r="A39" s="99" t="s">
        <v>70</v>
      </c>
    </row>
    <row r="40" spans="1:1" ht="171" customHeight="1" thickBot="1" x14ac:dyDescent="0.25">
      <c r="A40" s="167" t="s">
        <v>286</v>
      </c>
    </row>
    <row r="42" spans="1:1" ht="188.45" customHeight="1" x14ac:dyDescent="0.2">
      <c r="A42" s="171"/>
    </row>
  </sheetData>
  <mergeCells count="1">
    <mergeCell ref="A1:A2"/>
  </mergeCells>
  <phoneticPr fontId="9"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zoomScaleNormal="100" workbookViewId="0">
      <pane xSplit="1" topLeftCell="B1" activePane="topRight" state="frozen"/>
      <selection pane="topRight" activeCell="F1" sqref="B1:F1048576"/>
    </sheetView>
  </sheetViews>
  <sheetFormatPr defaultColWidth="9" defaultRowHeight="12" x14ac:dyDescent="0.2"/>
  <cols>
    <col min="1" max="1" width="75.85546875" style="48" customWidth="1"/>
    <col min="2" max="16384" width="9" style="48"/>
  </cols>
  <sheetData>
    <row r="1" spans="1:3" s="51" customFormat="1" ht="12" customHeight="1" x14ac:dyDescent="0.2">
      <c r="A1" s="207" t="s">
        <v>82</v>
      </c>
    </row>
    <row r="2" spans="1:3" s="51" customFormat="1" ht="12" customHeight="1" x14ac:dyDescent="0.2">
      <c r="A2" s="207"/>
    </row>
    <row r="3" spans="1:3" s="51" customFormat="1" ht="11.1" customHeight="1" x14ac:dyDescent="0.2">
      <c r="A3" s="97" t="s">
        <v>115</v>
      </c>
    </row>
    <row r="4" spans="1:3" s="52" customFormat="1" ht="32.1" customHeight="1" x14ac:dyDescent="0.2">
      <c r="A4" s="98" t="s">
        <v>64</v>
      </c>
      <c r="B4" s="136" t="e">
        <f>'C завтраками| Bed and breakfast'!#REF!</f>
        <v>#REF!</v>
      </c>
      <c r="C4" s="136" t="e">
        <f>'C завтраками| Bed and breakfast'!#REF!</f>
        <v>#REF!</v>
      </c>
    </row>
    <row r="5" spans="1:3" s="53" customFormat="1" ht="21.95" customHeight="1" x14ac:dyDescent="0.2">
      <c r="A5" s="98"/>
      <c r="B5" s="136" t="e">
        <f>'C завтраками| Bed and breakfast'!#REF!</f>
        <v>#REF!</v>
      </c>
      <c r="C5" s="136" t="e">
        <f>'C завтраками| Bed and breakfast'!#REF!</f>
        <v>#REF!</v>
      </c>
    </row>
    <row r="6" spans="1:3" s="53" customFormat="1" x14ac:dyDescent="0.2">
      <c r="A6" s="42" t="s">
        <v>83</v>
      </c>
      <c r="B6" s="87"/>
      <c r="C6" s="87"/>
    </row>
    <row r="7" spans="1:3" s="53" customFormat="1" x14ac:dyDescent="0.2">
      <c r="A7" s="88">
        <v>1</v>
      </c>
      <c r="B7" s="42" t="e">
        <f>'C завтраками| Bed and breakfast'!#REF!*0.9</f>
        <v>#REF!</v>
      </c>
      <c r="C7" s="42" t="e">
        <f>'C завтраками| Bed and breakfast'!#REF!*0.9</f>
        <v>#REF!</v>
      </c>
    </row>
    <row r="8" spans="1:3" s="53" customFormat="1" x14ac:dyDescent="0.2">
      <c r="A8" s="88">
        <v>2</v>
      </c>
      <c r="B8" s="42" t="e">
        <f>'C завтраками| Bed and breakfast'!#REF!*0.9</f>
        <v>#REF!</v>
      </c>
      <c r="C8" s="42" t="e">
        <f>'C завтраками| Bed and breakfast'!#REF!*0.9</f>
        <v>#REF!</v>
      </c>
    </row>
    <row r="9" spans="1:3" s="53" customFormat="1" x14ac:dyDescent="0.2">
      <c r="A9" s="42" t="s">
        <v>84</v>
      </c>
      <c r="B9" s="42"/>
      <c r="C9" s="42"/>
    </row>
    <row r="10" spans="1:3" s="53" customFormat="1" x14ac:dyDescent="0.2">
      <c r="A10" s="88">
        <f>A7</f>
        <v>1</v>
      </c>
      <c r="B10" s="42" t="e">
        <f>'C завтраками| Bed and breakfast'!#REF!*0.9</f>
        <v>#REF!</v>
      </c>
      <c r="C10" s="42" t="e">
        <f>'C завтраками| Bed and breakfast'!#REF!*0.9</f>
        <v>#REF!</v>
      </c>
    </row>
    <row r="11" spans="1:3" s="53" customFormat="1" x14ac:dyDescent="0.2">
      <c r="A11" s="88">
        <f>A8</f>
        <v>2</v>
      </c>
      <c r="B11" s="42" t="e">
        <f>'C завтраками| Bed and breakfast'!#REF!*0.9</f>
        <v>#REF!</v>
      </c>
      <c r="C11" s="42" t="e">
        <f>'C завтраками| Bed and breakfast'!#REF!*0.9</f>
        <v>#REF!</v>
      </c>
    </row>
    <row r="12" spans="1:3" s="53" customFormat="1" x14ac:dyDescent="0.2">
      <c r="A12" s="42" t="s">
        <v>85</v>
      </c>
      <c r="B12" s="42"/>
      <c r="C12" s="42"/>
    </row>
    <row r="13" spans="1:3" s="53" customFormat="1" x14ac:dyDescent="0.2">
      <c r="A13" s="88">
        <f>A7</f>
        <v>1</v>
      </c>
      <c r="B13" s="42" t="e">
        <f>'C завтраками| Bed and breakfast'!#REF!*0.9</f>
        <v>#REF!</v>
      </c>
      <c r="C13" s="42" t="e">
        <f>'C завтраками| Bed and breakfast'!#REF!*0.9</f>
        <v>#REF!</v>
      </c>
    </row>
    <row r="14" spans="1:3" s="53" customFormat="1" x14ac:dyDescent="0.2">
      <c r="A14" s="88">
        <f>A8</f>
        <v>2</v>
      </c>
      <c r="B14" s="42" t="e">
        <f>'C завтраками| Bed and breakfast'!#REF!*0.9</f>
        <v>#REF!</v>
      </c>
      <c r="C14" s="42" t="e">
        <f>'C завтраками| Bed and breakfast'!#REF!*0.9</f>
        <v>#REF!</v>
      </c>
    </row>
    <row r="15" spans="1:3" s="53" customFormat="1" x14ac:dyDescent="0.2">
      <c r="A15" s="42" t="s">
        <v>86</v>
      </c>
      <c r="B15" s="42"/>
      <c r="C15" s="42"/>
    </row>
    <row r="16" spans="1:3" s="53" customFormat="1" x14ac:dyDescent="0.2">
      <c r="A16" s="88">
        <f>A7</f>
        <v>1</v>
      </c>
      <c r="B16" s="42" t="e">
        <f>'C завтраками| Bed and breakfast'!#REF!*0.9</f>
        <v>#REF!</v>
      </c>
      <c r="C16" s="42" t="e">
        <f>'C завтраками| Bed and breakfast'!#REF!*0.9</f>
        <v>#REF!</v>
      </c>
    </row>
    <row r="17" spans="1:3" s="53" customFormat="1" x14ac:dyDescent="0.2">
      <c r="A17" s="88">
        <f>A8</f>
        <v>2</v>
      </c>
      <c r="B17" s="42" t="e">
        <f>'C завтраками| Bed and breakfast'!#REF!*0.9</f>
        <v>#REF!</v>
      </c>
      <c r="C17" s="42" t="e">
        <f>'C завтраками| Bed and breakfast'!#REF!*0.9</f>
        <v>#REF!</v>
      </c>
    </row>
    <row r="18" spans="1:3" s="53" customFormat="1" x14ac:dyDescent="0.2">
      <c r="A18" s="42" t="s">
        <v>87</v>
      </c>
      <c r="B18" s="42"/>
      <c r="C18" s="42"/>
    </row>
    <row r="19" spans="1:3" s="53" customFormat="1" x14ac:dyDescent="0.2">
      <c r="A19" s="88" t="s">
        <v>88</v>
      </c>
      <c r="B19" s="42" t="e">
        <f>'C завтраками| Bed and breakfast'!#REF!*0.9</f>
        <v>#REF!</v>
      </c>
      <c r="C19" s="42" t="e">
        <f>'C завтраками| Bed and breakfast'!#REF!*0.9</f>
        <v>#REF!</v>
      </c>
    </row>
    <row r="20" spans="1:3" s="53" customFormat="1" x14ac:dyDescent="0.2">
      <c r="A20" s="89"/>
      <c r="B20" s="89"/>
      <c r="C20" s="89"/>
    </row>
    <row r="21" spans="1:3" ht="18" customHeight="1" x14ac:dyDescent="0.2">
      <c r="A21" s="111" t="s">
        <v>100</v>
      </c>
      <c r="B21" s="136" t="e">
        <f t="shared" ref="B21:C21" si="0">B4</f>
        <v>#REF!</v>
      </c>
      <c r="C21" s="136" t="e">
        <f t="shared" si="0"/>
        <v>#REF!</v>
      </c>
    </row>
    <row r="22" spans="1:3" ht="20.25" customHeight="1" x14ac:dyDescent="0.2">
      <c r="A22" s="90" t="s">
        <v>64</v>
      </c>
      <c r="B22" s="136" t="e">
        <f t="shared" ref="B22:C22" si="1">B5</f>
        <v>#REF!</v>
      </c>
      <c r="C22" s="136" t="e">
        <f t="shared" si="1"/>
        <v>#REF!</v>
      </c>
    </row>
    <row r="23" spans="1:3" s="44" customFormat="1" x14ac:dyDescent="0.2">
      <c r="A23" s="42" t="s">
        <v>83</v>
      </c>
      <c r="B23" s="87"/>
      <c r="C23" s="87"/>
    </row>
    <row r="24" spans="1:3" s="50" customFormat="1" x14ac:dyDescent="0.2">
      <c r="A24" s="88">
        <v>1</v>
      </c>
      <c r="B24" s="94" t="e">
        <f t="shared" ref="B24:C24" si="2">ROUNDUP(B7*0.9,)</f>
        <v>#REF!</v>
      </c>
      <c r="C24" s="94" t="e">
        <f t="shared" si="2"/>
        <v>#REF!</v>
      </c>
    </row>
    <row r="25" spans="1:3" s="50" customFormat="1" x14ac:dyDescent="0.2">
      <c r="A25" s="88">
        <v>2</v>
      </c>
      <c r="B25" s="94" t="e">
        <f t="shared" ref="B25:C25" si="3">ROUNDUP(B8*0.9,)</f>
        <v>#REF!</v>
      </c>
      <c r="C25" s="94" t="e">
        <f t="shared" si="3"/>
        <v>#REF!</v>
      </c>
    </row>
    <row r="26" spans="1:3" s="50" customFormat="1" x14ac:dyDescent="0.2">
      <c r="A26" s="42" t="s">
        <v>84</v>
      </c>
      <c r="B26" s="94"/>
      <c r="C26" s="94"/>
    </row>
    <row r="27" spans="1:3" s="50" customFormat="1" x14ac:dyDescent="0.2">
      <c r="A27" s="88">
        <f>A24</f>
        <v>1</v>
      </c>
      <c r="B27" s="94" t="e">
        <f t="shared" ref="B27:C27" si="4">ROUNDUP(B10*0.9,)</f>
        <v>#REF!</v>
      </c>
      <c r="C27" s="94" t="e">
        <f t="shared" si="4"/>
        <v>#REF!</v>
      </c>
    </row>
    <row r="28" spans="1:3" s="50" customFormat="1" x14ac:dyDescent="0.2">
      <c r="A28" s="88">
        <f>A25</f>
        <v>2</v>
      </c>
      <c r="B28" s="94" t="e">
        <f t="shared" ref="B28:C28" si="5">ROUNDUP(B11*0.9,)</f>
        <v>#REF!</v>
      </c>
      <c r="C28" s="94" t="e">
        <f t="shared" si="5"/>
        <v>#REF!</v>
      </c>
    </row>
    <row r="29" spans="1:3" s="50" customFormat="1" x14ac:dyDescent="0.2">
      <c r="A29" s="42" t="s">
        <v>85</v>
      </c>
      <c r="B29" s="94"/>
      <c r="C29" s="94"/>
    </row>
    <row r="30" spans="1:3" s="50" customFormat="1" x14ac:dyDescent="0.2">
      <c r="A30" s="88">
        <f>A24</f>
        <v>1</v>
      </c>
      <c r="B30" s="94" t="e">
        <f t="shared" ref="B30:C30" si="6">ROUNDUP(B13*0.9,)</f>
        <v>#REF!</v>
      </c>
      <c r="C30" s="94" t="e">
        <f t="shared" si="6"/>
        <v>#REF!</v>
      </c>
    </row>
    <row r="31" spans="1:3" s="50" customFormat="1" x14ac:dyDescent="0.2">
      <c r="A31" s="88">
        <f>A25</f>
        <v>2</v>
      </c>
      <c r="B31" s="94" t="e">
        <f t="shared" ref="B31:C31" si="7">ROUNDUP(B14*0.9,)</f>
        <v>#REF!</v>
      </c>
      <c r="C31" s="94" t="e">
        <f t="shared" si="7"/>
        <v>#REF!</v>
      </c>
    </row>
    <row r="32" spans="1:3" s="50" customFormat="1" x14ac:dyDescent="0.2">
      <c r="A32" s="42" t="s">
        <v>86</v>
      </c>
      <c r="B32" s="94"/>
      <c r="C32" s="94"/>
    </row>
    <row r="33" spans="1:3" s="50" customFormat="1" x14ac:dyDescent="0.2">
      <c r="A33" s="88">
        <f>A24</f>
        <v>1</v>
      </c>
      <c r="B33" s="94" t="e">
        <f t="shared" ref="B33:C33" si="8">ROUNDUP(B16*0.9,)</f>
        <v>#REF!</v>
      </c>
      <c r="C33" s="94" t="e">
        <f t="shared" si="8"/>
        <v>#REF!</v>
      </c>
    </row>
    <row r="34" spans="1:3" s="50" customFormat="1" x14ac:dyDescent="0.2">
      <c r="A34" s="88">
        <f>A25</f>
        <v>2</v>
      </c>
      <c r="B34" s="94" t="e">
        <f t="shared" ref="B34:C34" si="9">ROUNDUP(B17*0.9,)</f>
        <v>#REF!</v>
      </c>
      <c r="C34" s="94" t="e">
        <f t="shared" si="9"/>
        <v>#REF!</v>
      </c>
    </row>
    <row r="35" spans="1:3" s="50" customFormat="1" x14ac:dyDescent="0.2">
      <c r="A35" s="42" t="s">
        <v>87</v>
      </c>
      <c r="B35" s="94"/>
      <c r="C35" s="94"/>
    </row>
    <row r="36" spans="1:3" s="50" customFormat="1" x14ac:dyDescent="0.2">
      <c r="A36" s="88" t="s">
        <v>88</v>
      </c>
      <c r="B36" s="42" t="e">
        <f t="shared" ref="B36:C36" si="10">ROUNDUP(B19*0.9,)</f>
        <v>#REF!</v>
      </c>
      <c r="C36" s="42" t="e">
        <f t="shared" si="10"/>
        <v>#REF!</v>
      </c>
    </row>
    <row r="37" spans="1:3" s="50" customFormat="1" x14ac:dyDescent="0.2">
      <c r="A37" s="100"/>
    </row>
    <row r="38" spans="1:3" s="50" customFormat="1" ht="12.75" thickBot="1" x14ac:dyDescent="0.25">
      <c r="A38" s="100"/>
    </row>
    <row r="39" spans="1:3" s="50" customFormat="1" ht="12.75" thickBot="1" x14ac:dyDescent="0.25">
      <c r="A39" s="104" t="s">
        <v>66</v>
      </c>
    </row>
    <row r="40" spans="1:3" x14ac:dyDescent="0.2">
      <c r="A40" s="63" t="s">
        <v>78</v>
      </c>
    </row>
    <row r="41" spans="1:3" ht="9" hidden="1" customHeight="1" x14ac:dyDescent="0.2">
      <c r="A41" s="43" t="s">
        <v>67</v>
      </c>
    </row>
    <row r="42" spans="1:3" ht="10.7" customHeight="1" x14ac:dyDescent="0.2">
      <c r="A42" s="43" t="s">
        <v>89</v>
      </c>
    </row>
    <row r="43" spans="1:3" x14ac:dyDescent="0.2">
      <c r="A43" s="43" t="s">
        <v>68</v>
      </c>
    </row>
    <row r="44" spans="1:3" ht="31.9" customHeight="1" x14ac:dyDescent="0.2">
      <c r="A44" s="46" t="s">
        <v>69</v>
      </c>
    </row>
    <row r="45" spans="1:3" ht="13.35" customHeight="1" x14ac:dyDescent="0.2">
      <c r="A45" s="159" t="s">
        <v>162</v>
      </c>
    </row>
    <row r="46" spans="1:3" ht="12.6" customHeight="1" thickBot="1" x14ac:dyDescent="0.25">
      <c r="A46" s="3"/>
    </row>
    <row r="47" spans="1:3" ht="13.35" customHeight="1" thickBot="1" x14ac:dyDescent="0.25">
      <c r="A47" s="105" t="s">
        <v>71</v>
      </c>
    </row>
    <row r="48" spans="1:3" ht="11.45" customHeight="1" x14ac:dyDescent="0.2">
      <c r="A48" s="127" t="s">
        <v>111</v>
      </c>
    </row>
    <row r="49" spans="1:1" ht="12.75" thickBot="1" x14ac:dyDescent="0.25">
      <c r="A49" s="3"/>
    </row>
    <row r="50" spans="1:1" ht="12.75" thickBot="1" x14ac:dyDescent="0.25">
      <c r="A50" s="107" t="s">
        <v>70</v>
      </c>
    </row>
    <row r="51" spans="1:1" ht="60"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workbookViewId="0">
      <pane xSplit="1" topLeftCell="B1" activePane="topRight" state="frozen"/>
      <selection pane="topRight" activeCell="B24" sqref="B24"/>
    </sheetView>
  </sheetViews>
  <sheetFormatPr defaultColWidth="9" defaultRowHeight="12" x14ac:dyDescent="0.2"/>
  <cols>
    <col min="1" max="1" width="84.5703125" style="48" customWidth="1"/>
    <col min="2" max="16384" width="9" style="48"/>
  </cols>
  <sheetData>
    <row r="1" spans="1:20" s="51" customFormat="1" ht="12" customHeight="1" x14ac:dyDescent="0.2">
      <c r="A1" s="207" t="s">
        <v>82</v>
      </c>
    </row>
    <row r="2" spans="1:20" s="51" customFormat="1" ht="12" customHeight="1" x14ac:dyDescent="0.2">
      <c r="A2" s="207"/>
    </row>
    <row r="3" spans="1:20" s="51" customFormat="1" ht="11.1" customHeight="1" x14ac:dyDescent="0.2">
      <c r="A3" s="97" t="s">
        <v>101</v>
      </c>
    </row>
    <row r="4" spans="1:20" s="52" customFormat="1" ht="32.1" customHeight="1" x14ac:dyDescent="0.2">
      <c r="A4" s="98" t="s">
        <v>64</v>
      </c>
      <c r="B4" s="136" t="e">
        <f>'C завтраками| Bed and breakfast'!#REF!</f>
        <v>#REF!</v>
      </c>
      <c r="C4" s="136">
        <v>44753</v>
      </c>
      <c r="D4" s="136">
        <v>44757</v>
      </c>
      <c r="E4" s="136">
        <v>44759</v>
      </c>
      <c r="F4" s="136">
        <v>44764</v>
      </c>
      <c r="G4" s="136">
        <v>44766</v>
      </c>
      <c r="H4" s="136">
        <v>44771</v>
      </c>
      <c r="I4" s="136">
        <v>44774</v>
      </c>
      <c r="J4" s="136">
        <v>44778</v>
      </c>
      <c r="K4" s="136">
        <v>44780</v>
      </c>
      <c r="L4" s="136">
        <v>44785</v>
      </c>
      <c r="M4" s="136">
        <v>44787</v>
      </c>
      <c r="N4" s="136">
        <v>44792</v>
      </c>
      <c r="O4" s="136">
        <v>44794</v>
      </c>
      <c r="P4" s="136">
        <v>44799</v>
      </c>
      <c r="Q4" s="136">
        <v>44801</v>
      </c>
      <c r="R4" s="136">
        <v>44805</v>
      </c>
      <c r="S4" s="136">
        <v>44835</v>
      </c>
      <c r="T4" s="136">
        <v>44911</v>
      </c>
    </row>
    <row r="5" spans="1:20" s="53" customFormat="1" ht="21.95" customHeight="1" x14ac:dyDescent="0.2">
      <c r="A5" s="98"/>
      <c r="B5" s="136" t="e">
        <f>'C завтраками| Bed and breakfast'!#REF!</f>
        <v>#REF!</v>
      </c>
      <c r="C5" s="136">
        <v>44756</v>
      </c>
      <c r="D5" s="136">
        <v>44758</v>
      </c>
      <c r="E5" s="136">
        <v>44763</v>
      </c>
      <c r="F5" s="136">
        <v>44765</v>
      </c>
      <c r="G5" s="136">
        <v>44770</v>
      </c>
      <c r="H5" s="136">
        <v>44773</v>
      </c>
      <c r="I5" s="136">
        <v>44777</v>
      </c>
      <c r="J5" s="136">
        <v>44779</v>
      </c>
      <c r="K5" s="136">
        <v>44784</v>
      </c>
      <c r="L5" s="136">
        <v>44786</v>
      </c>
      <c r="M5" s="136">
        <v>44791</v>
      </c>
      <c r="N5" s="136">
        <v>44793</v>
      </c>
      <c r="O5" s="136">
        <v>44798</v>
      </c>
      <c r="P5" s="136">
        <v>44800</v>
      </c>
      <c r="Q5" s="136">
        <v>44804</v>
      </c>
      <c r="R5" s="136">
        <v>44834</v>
      </c>
      <c r="S5" s="136">
        <v>44910</v>
      </c>
      <c r="T5" s="136">
        <v>44924</v>
      </c>
    </row>
    <row r="6" spans="1:20" s="53" customFormat="1" x14ac:dyDescent="0.2">
      <c r="A6" s="42" t="s">
        <v>83</v>
      </c>
      <c r="B6" s="87"/>
      <c r="C6" s="87"/>
      <c r="D6" s="87"/>
      <c r="E6" s="87"/>
      <c r="F6" s="87"/>
      <c r="G6" s="87"/>
      <c r="H6" s="87"/>
      <c r="I6" s="87"/>
      <c r="J6" s="87"/>
      <c r="K6" s="87"/>
      <c r="L6" s="87"/>
      <c r="M6" s="87"/>
      <c r="N6" s="87"/>
      <c r="O6" s="87"/>
      <c r="P6" s="87"/>
      <c r="Q6" s="87"/>
      <c r="R6" s="87"/>
      <c r="S6" s="87"/>
      <c r="T6" s="87"/>
    </row>
    <row r="7" spans="1:20" s="53" customFormat="1" x14ac:dyDescent="0.2">
      <c r="A7" s="88">
        <v>1</v>
      </c>
      <c r="B7" s="42" t="e">
        <f>'C завтраками| Bed and breakfast'!#REF!*0.9</f>
        <v>#REF!</v>
      </c>
      <c r="C7" s="42" t="e">
        <f>'C завтраками| Bed and breakfast'!#REF!*0.9</f>
        <v>#REF!</v>
      </c>
      <c r="D7" s="42" t="e">
        <f>'C завтраками| Bed and breakfast'!#REF!*0.9</f>
        <v>#REF!</v>
      </c>
      <c r="E7" s="42" t="e">
        <f>'C завтраками| Bed and breakfast'!#REF!*0.9</f>
        <v>#REF!</v>
      </c>
      <c r="F7" s="42" t="e">
        <f>'C завтраками| Bed and breakfast'!#REF!*0.9</f>
        <v>#REF!</v>
      </c>
      <c r="G7" s="42" t="e">
        <f>'C завтраками| Bed and breakfast'!#REF!*0.9</f>
        <v>#REF!</v>
      </c>
      <c r="H7" s="42" t="e">
        <f>'C завтраками| Bed and breakfast'!#REF!*0.9</f>
        <v>#REF!</v>
      </c>
      <c r="I7" s="42" t="e">
        <f>'C завтраками| Bed and breakfast'!#REF!*0.9</f>
        <v>#REF!</v>
      </c>
      <c r="J7" s="42" t="e">
        <f>'C завтраками| Bed and breakfast'!#REF!*0.9</f>
        <v>#REF!</v>
      </c>
      <c r="K7" s="42" t="e">
        <f>'C завтраками| Bed and breakfast'!#REF!*0.9</f>
        <v>#REF!</v>
      </c>
      <c r="L7" s="42" t="e">
        <f>'C завтраками| Bed and breakfast'!#REF!*0.9</f>
        <v>#REF!</v>
      </c>
      <c r="M7" s="42" t="e">
        <f>'C завтраками| Bed and breakfast'!#REF!*0.9</f>
        <v>#REF!</v>
      </c>
      <c r="N7" s="42" t="e">
        <f>'C завтраками| Bed and breakfast'!#REF!*0.9</f>
        <v>#REF!</v>
      </c>
      <c r="O7" s="42" t="e">
        <f>'C завтраками| Bed and breakfast'!#REF!*0.9</f>
        <v>#REF!</v>
      </c>
      <c r="P7" s="42" t="e">
        <f>'C завтраками| Bed and breakfast'!#REF!*0.9</f>
        <v>#REF!</v>
      </c>
      <c r="Q7" s="42" t="e">
        <f>'C завтраками| Bed and breakfast'!#REF!*0.9</f>
        <v>#REF!</v>
      </c>
      <c r="R7" s="42" t="e">
        <f>'C завтраками| Bed and breakfast'!#REF!*0.9</f>
        <v>#REF!</v>
      </c>
      <c r="S7" s="42" t="e">
        <f>'C завтраками| Bed and breakfast'!#REF!*0.9</f>
        <v>#REF!</v>
      </c>
      <c r="T7" s="42" t="e">
        <f>'C завтраками| Bed and breakfast'!#REF!*0.9</f>
        <v>#REF!</v>
      </c>
    </row>
    <row r="8" spans="1:20" s="53" customFormat="1" x14ac:dyDescent="0.2">
      <c r="A8" s="88">
        <v>2</v>
      </c>
      <c r="B8" s="42" t="e">
        <f>'C завтраками| Bed and breakfast'!#REF!*0.9</f>
        <v>#REF!</v>
      </c>
      <c r="C8" s="42" t="e">
        <f>'C завтраками| Bed and breakfast'!#REF!*0.9</f>
        <v>#REF!</v>
      </c>
      <c r="D8" s="42" t="e">
        <f>'C завтраками| Bed and breakfast'!#REF!*0.9</f>
        <v>#REF!</v>
      </c>
      <c r="E8" s="42" t="e">
        <f>'C завтраками| Bed and breakfast'!#REF!*0.9</f>
        <v>#REF!</v>
      </c>
      <c r="F8" s="42" t="e">
        <f>'C завтраками| Bed and breakfast'!#REF!*0.9</f>
        <v>#REF!</v>
      </c>
      <c r="G8" s="42" t="e">
        <f>'C завтраками| Bed and breakfast'!#REF!*0.9</f>
        <v>#REF!</v>
      </c>
      <c r="H8" s="42" t="e">
        <f>'C завтраками| Bed and breakfast'!#REF!*0.9</f>
        <v>#REF!</v>
      </c>
      <c r="I8" s="42" t="e">
        <f>'C завтраками| Bed and breakfast'!#REF!*0.9</f>
        <v>#REF!</v>
      </c>
      <c r="J8" s="42" t="e">
        <f>'C завтраками| Bed and breakfast'!#REF!*0.9</f>
        <v>#REF!</v>
      </c>
      <c r="K8" s="42" t="e">
        <f>'C завтраками| Bed and breakfast'!#REF!*0.9</f>
        <v>#REF!</v>
      </c>
      <c r="L8" s="42" t="e">
        <f>'C завтраками| Bed and breakfast'!#REF!*0.9</f>
        <v>#REF!</v>
      </c>
      <c r="M8" s="42" t="e">
        <f>'C завтраками| Bed and breakfast'!#REF!*0.9</f>
        <v>#REF!</v>
      </c>
      <c r="N8" s="42" t="e">
        <f>'C завтраками| Bed and breakfast'!#REF!*0.9</f>
        <v>#REF!</v>
      </c>
      <c r="O8" s="42" t="e">
        <f>'C завтраками| Bed and breakfast'!#REF!*0.9</f>
        <v>#REF!</v>
      </c>
      <c r="P8" s="42" t="e">
        <f>'C завтраками| Bed and breakfast'!#REF!*0.9</f>
        <v>#REF!</v>
      </c>
      <c r="Q8" s="42" t="e">
        <f>'C завтраками| Bed and breakfast'!#REF!*0.9</f>
        <v>#REF!</v>
      </c>
      <c r="R8" s="42" t="e">
        <f>'C завтраками| Bed and breakfast'!#REF!*0.9</f>
        <v>#REF!</v>
      </c>
      <c r="S8" s="42" t="e">
        <f>'C завтраками| Bed and breakfast'!#REF!*0.9</f>
        <v>#REF!</v>
      </c>
      <c r="T8" s="42" t="e">
        <f>'C завтраками| Bed and breakfast'!#REF!*0.9</f>
        <v>#REF!</v>
      </c>
    </row>
    <row r="9" spans="1:20" s="53" customFormat="1" x14ac:dyDescent="0.2">
      <c r="A9" s="42" t="s">
        <v>84</v>
      </c>
      <c r="B9" s="42"/>
      <c r="C9" s="42"/>
      <c r="D9" s="42"/>
      <c r="E9" s="42"/>
      <c r="F9" s="42"/>
      <c r="G9" s="42"/>
      <c r="H9" s="42"/>
      <c r="I9" s="42"/>
      <c r="J9" s="42"/>
      <c r="K9" s="42"/>
      <c r="L9" s="42"/>
      <c r="M9" s="42"/>
      <c r="N9" s="42"/>
      <c r="O9" s="42"/>
      <c r="P9" s="42"/>
      <c r="Q9" s="42"/>
      <c r="R9" s="42"/>
      <c r="S9" s="42"/>
      <c r="T9" s="42"/>
    </row>
    <row r="10" spans="1:20" s="53" customFormat="1" x14ac:dyDescent="0.2">
      <c r="A10" s="88">
        <f>A7</f>
        <v>1</v>
      </c>
      <c r="B10" s="42" t="e">
        <f>'C завтраками| Bed and breakfast'!#REF!*0.9</f>
        <v>#REF!</v>
      </c>
      <c r="C10" s="42" t="e">
        <f>'C завтраками| Bed and breakfast'!#REF!*0.9</f>
        <v>#REF!</v>
      </c>
      <c r="D10" s="42" t="e">
        <f>'C завтраками| Bed and breakfast'!#REF!*0.9</f>
        <v>#REF!</v>
      </c>
      <c r="E10" s="42" t="e">
        <f>'C завтраками| Bed and breakfast'!#REF!*0.9</f>
        <v>#REF!</v>
      </c>
      <c r="F10" s="42" t="e">
        <f>'C завтраками| Bed and breakfast'!#REF!*0.9</f>
        <v>#REF!</v>
      </c>
      <c r="G10" s="42" t="e">
        <f>'C завтраками| Bed and breakfast'!#REF!*0.9</f>
        <v>#REF!</v>
      </c>
      <c r="H10" s="42" t="e">
        <f>'C завтраками| Bed and breakfast'!#REF!*0.9</f>
        <v>#REF!</v>
      </c>
      <c r="I10" s="42" t="e">
        <f>'C завтраками| Bed and breakfast'!#REF!*0.9</f>
        <v>#REF!</v>
      </c>
      <c r="J10" s="42" t="e">
        <f>'C завтраками| Bed and breakfast'!#REF!*0.9</f>
        <v>#REF!</v>
      </c>
      <c r="K10" s="42" t="e">
        <f>'C завтраками| Bed and breakfast'!#REF!*0.9</f>
        <v>#REF!</v>
      </c>
      <c r="L10" s="42" t="e">
        <f>'C завтраками| Bed and breakfast'!#REF!*0.9</f>
        <v>#REF!</v>
      </c>
      <c r="M10" s="42" t="e">
        <f>'C завтраками| Bed and breakfast'!#REF!*0.9</f>
        <v>#REF!</v>
      </c>
      <c r="N10" s="42" t="e">
        <f>'C завтраками| Bed and breakfast'!#REF!*0.9</f>
        <v>#REF!</v>
      </c>
      <c r="O10" s="42" t="e">
        <f>'C завтраками| Bed and breakfast'!#REF!*0.9</f>
        <v>#REF!</v>
      </c>
      <c r="P10" s="42" t="e">
        <f>'C завтраками| Bed and breakfast'!#REF!*0.9</f>
        <v>#REF!</v>
      </c>
      <c r="Q10" s="42" t="e">
        <f>'C завтраками| Bed and breakfast'!#REF!*0.9</f>
        <v>#REF!</v>
      </c>
      <c r="R10" s="42" t="e">
        <f>'C завтраками| Bed and breakfast'!#REF!*0.9</f>
        <v>#REF!</v>
      </c>
      <c r="S10" s="42" t="e">
        <f>'C завтраками| Bed and breakfast'!#REF!*0.9</f>
        <v>#REF!</v>
      </c>
      <c r="T10" s="42" t="e">
        <f>'C завтраками| Bed and breakfast'!#REF!*0.9</f>
        <v>#REF!</v>
      </c>
    </row>
    <row r="11" spans="1:20" s="53" customFormat="1" x14ac:dyDescent="0.2">
      <c r="A11" s="88">
        <f>A8</f>
        <v>2</v>
      </c>
      <c r="B11" s="42" t="e">
        <f>'C завтраками| Bed and breakfast'!#REF!*0.9</f>
        <v>#REF!</v>
      </c>
      <c r="C11" s="42" t="e">
        <f>'C завтраками| Bed and breakfast'!#REF!*0.9</f>
        <v>#REF!</v>
      </c>
      <c r="D11" s="42" t="e">
        <f>'C завтраками| Bed and breakfast'!#REF!*0.9</f>
        <v>#REF!</v>
      </c>
      <c r="E11" s="42" t="e">
        <f>'C завтраками| Bed and breakfast'!#REF!*0.9</f>
        <v>#REF!</v>
      </c>
      <c r="F11" s="42" t="e">
        <f>'C завтраками| Bed and breakfast'!#REF!*0.9</f>
        <v>#REF!</v>
      </c>
      <c r="G11" s="42" t="e">
        <f>'C завтраками| Bed and breakfast'!#REF!*0.9</f>
        <v>#REF!</v>
      </c>
      <c r="H11" s="42" t="e">
        <f>'C завтраками| Bed and breakfast'!#REF!*0.9</f>
        <v>#REF!</v>
      </c>
      <c r="I11" s="42" t="e">
        <f>'C завтраками| Bed and breakfast'!#REF!*0.9</f>
        <v>#REF!</v>
      </c>
      <c r="J11" s="42" t="e">
        <f>'C завтраками| Bed and breakfast'!#REF!*0.9</f>
        <v>#REF!</v>
      </c>
      <c r="K11" s="42" t="e">
        <f>'C завтраками| Bed and breakfast'!#REF!*0.9</f>
        <v>#REF!</v>
      </c>
      <c r="L11" s="42" t="e">
        <f>'C завтраками| Bed and breakfast'!#REF!*0.9</f>
        <v>#REF!</v>
      </c>
      <c r="M11" s="42" t="e">
        <f>'C завтраками| Bed and breakfast'!#REF!*0.9</f>
        <v>#REF!</v>
      </c>
      <c r="N11" s="42" t="e">
        <f>'C завтраками| Bed and breakfast'!#REF!*0.9</f>
        <v>#REF!</v>
      </c>
      <c r="O11" s="42" t="e">
        <f>'C завтраками| Bed and breakfast'!#REF!*0.9</f>
        <v>#REF!</v>
      </c>
      <c r="P11" s="42" t="e">
        <f>'C завтраками| Bed and breakfast'!#REF!*0.9</f>
        <v>#REF!</v>
      </c>
      <c r="Q11" s="42" t="e">
        <f>'C завтраками| Bed and breakfast'!#REF!*0.9</f>
        <v>#REF!</v>
      </c>
      <c r="R11" s="42" t="e">
        <f>'C завтраками| Bed and breakfast'!#REF!*0.9</f>
        <v>#REF!</v>
      </c>
      <c r="S11" s="42" t="e">
        <f>'C завтраками| Bed and breakfast'!#REF!*0.9</f>
        <v>#REF!</v>
      </c>
      <c r="T11" s="42" t="e">
        <f>'C завтраками| Bed and breakfast'!#REF!*0.9</f>
        <v>#REF!</v>
      </c>
    </row>
    <row r="12" spans="1:20" s="53" customFormat="1" x14ac:dyDescent="0.2">
      <c r="A12" s="42" t="s">
        <v>85</v>
      </c>
      <c r="B12" s="42"/>
      <c r="C12" s="42"/>
      <c r="D12" s="42"/>
      <c r="E12" s="42"/>
      <c r="F12" s="42"/>
      <c r="G12" s="42"/>
      <c r="H12" s="42"/>
      <c r="I12" s="42"/>
      <c r="J12" s="42"/>
      <c r="K12" s="42"/>
      <c r="L12" s="42"/>
      <c r="M12" s="42"/>
      <c r="N12" s="42"/>
      <c r="O12" s="42"/>
      <c r="P12" s="42"/>
      <c r="Q12" s="42"/>
      <c r="R12" s="42"/>
      <c r="S12" s="42"/>
      <c r="T12" s="42"/>
    </row>
    <row r="13" spans="1:20" s="53" customFormat="1" x14ac:dyDescent="0.2">
      <c r="A13" s="88">
        <f>A7</f>
        <v>1</v>
      </c>
      <c r="B13" s="42" t="e">
        <f>'C завтраками| Bed and breakfast'!#REF!*0.9</f>
        <v>#REF!</v>
      </c>
      <c r="C13" s="42" t="e">
        <f>'C завтраками| Bed and breakfast'!#REF!*0.9</f>
        <v>#REF!</v>
      </c>
      <c r="D13" s="42" t="e">
        <f>'C завтраками| Bed and breakfast'!#REF!*0.9</f>
        <v>#REF!</v>
      </c>
      <c r="E13" s="42" t="e">
        <f>'C завтраками| Bed and breakfast'!#REF!*0.9</f>
        <v>#REF!</v>
      </c>
      <c r="F13" s="42" t="e">
        <f>'C завтраками| Bed and breakfast'!#REF!*0.9</f>
        <v>#REF!</v>
      </c>
      <c r="G13" s="42" t="e">
        <f>'C завтраками| Bed and breakfast'!#REF!*0.9</f>
        <v>#REF!</v>
      </c>
      <c r="H13" s="42" t="e">
        <f>'C завтраками| Bed and breakfast'!#REF!*0.9</f>
        <v>#REF!</v>
      </c>
      <c r="I13" s="42" t="e">
        <f>'C завтраками| Bed and breakfast'!#REF!*0.9</f>
        <v>#REF!</v>
      </c>
      <c r="J13" s="42" t="e">
        <f>'C завтраками| Bed and breakfast'!#REF!*0.9</f>
        <v>#REF!</v>
      </c>
      <c r="K13" s="42" t="e">
        <f>'C завтраками| Bed and breakfast'!#REF!*0.9</f>
        <v>#REF!</v>
      </c>
      <c r="L13" s="42" t="e">
        <f>'C завтраками| Bed and breakfast'!#REF!*0.9</f>
        <v>#REF!</v>
      </c>
      <c r="M13" s="42" t="e">
        <f>'C завтраками| Bed and breakfast'!#REF!*0.9</f>
        <v>#REF!</v>
      </c>
      <c r="N13" s="42" t="e">
        <f>'C завтраками| Bed and breakfast'!#REF!*0.9</f>
        <v>#REF!</v>
      </c>
      <c r="O13" s="42" t="e">
        <f>'C завтраками| Bed and breakfast'!#REF!*0.9</f>
        <v>#REF!</v>
      </c>
      <c r="P13" s="42" t="e">
        <f>'C завтраками| Bed and breakfast'!#REF!*0.9</f>
        <v>#REF!</v>
      </c>
      <c r="Q13" s="42" t="e">
        <f>'C завтраками| Bed and breakfast'!#REF!*0.9</f>
        <v>#REF!</v>
      </c>
      <c r="R13" s="42" t="e">
        <f>'C завтраками| Bed and breakfast'!#REF!*0.9</f>
        <v>#REF!</v>
      </c>
      <c r="S13" s="42" t="e">
        <f>'C завтраками| Bed and breakfast'!#REF!*0.9</f>
        <v>#REF!</v>
      </c>
      <c r="T13" s="42" t="e">
        <f>'C завтраками| Bed and breakfast'!#REF!*0.9</f>
        <v>#REF!</v>
      </c>
    </row>
    <row r="14" spans="1:20" s="53" customFormat="1" x14ac:dyDescent="0.2">
      <c r="A14" s="88">
        <f>A8</f>
        <v>2</v>
      </c>
      <c r="B14" s="42" t="e">
        <f>'C завтраками| Bed and breakfast'!#REF!*0.9</f>
        <v>#REF!</v>
      </c>
      <c r="C14" s="42" t="e">
        <f>'C завтраками| Bed and breakfast'!#REF!*0.9</f>
        <v>#REF!</v>
      </c>
      <c r="D14" s="42" t="e">
        <f>'C завтраками| Bed and breakfast'!#REF!*0.9</f>
        <v>#REF!</v>
      </c>
      <c r="E14" s="42" t="e">
        <f>'C завтраками| Bed and breakfast'!#REF!*0.9</f>
        <v>#REF!</v>
      </c>
      <c r="F14" s="42" t="e">
        <f>'C завтраками| Bed and breakfast'!#REF!*0.9</f>
        <v>#REF!</v>
      </c>
      <c r="G14" s="42" t="e">
        <f>'C завтраками| Bed and breakfast'!#REF!*0.9</f>
        <v>#REF!</v>
      </c>
      <c r="H14" s="42" t="e">
        <f>'C завтраками| Bed and breakfast'!#REF!*0.9</f>
        <v>#REF!</v>
      </c>
      <c r="I14" s="42" t="e">
        <f>'C завтраками| Bed and breakfast'!#REF!*0.9</f>
        <v>#REF!</v>
      </c>
      <c r="J14" s="42" t="e">
        <f>'C завтраками| Bed and breakfast'!#REF!*0.9</f>
        <v>#REF!</v>
      </c>
      <c r="K14" s="42" t="e">
        <f>'C завтраками| Bed and breakfast'!#REF!*0.9</f>
        <v>#REF!</v>
      </c>
      <c r="L14" s="42" t="e">
        <f>'C завтраками| Bed and breakfast'!#REF!*0.9</f>
        <v>#REF!</v>
      </c>
      <c r="M14" s="42" t="e">
        <f>'C завтраками| Bed and breakfast'!#REF!*0.9</f>
        <v>#REF!</v>
      </c>
      <c r="N14" s="42" t="e">
        <f>'C завтраками| Bed and breakfast'!#REF!*0.9</f>
        <v>#REF!</v>
      </c>
      <c r="O14" s="42" t="e">
        <f>'C завтраками| Bed and breakfast'!#REF!*0.9</f>
        <v>#REF!</v>
      </c>
      <c r="P14" s="42" t="e">
        <f>'C завтраками| Bed and breakfast'!#REF!*0.9</f>
        <v>#REF!</v>
      </c>
      <c r="Q14" s="42" t="e">
        <f>'C завтраками| Bed and breakfast'!#REF!*0.9</f>
        <v>#REF!</v>
      </c>
      <c r="R14" s="42" t="e">
        <f>'C завтраками| Bed and breakfast'!#REF!*0.9</f>
        <v>#REF!</v>
      </c>
      <c r="S14" s="42" t="e">
        <f>'C завтраками| Bed and breakfast'!#REF!*0.9</f>
        <v>#REF!</v>
      </c>
      <c r="T14" s="42" t="e">
        <f>'C завтраками| Bed and breakfast'!#REF!*0.9</f>
        <v>#REF!</v>
      </c>
    </row>
    <row r="15" spans="1:20" s="53" customFormat="1" x14ac:dyDescent="0.2">
      <c r="A15" s="42" t="s">
        <v>86</v>
      </c>
      <c r="B15" s="42"/>
      <c r="C15" s="42"/>
      <c r="D15" s="42"/>
      <c r="E15" s="42"/>
      <c r="F15" s="42"/>
      <c r="G15" s="42"/>
      <c r="H15" s="42"/>
      <c r="I15" s="42"/>
      <c r="J15" s="42"/>
      <c r="K15" s="42"/>
      <c r="L15" s="42"/>
      <c r="M15" s="42"/>
      <c r="N15" s="42"/>
      <c r="O15" s="42"/>
      <c r="P15" s="42"/>
      <c r="Q15" s="42"/>
      <c r="R15" s="42"/>
      <c r="S15" s="42"/>
      <c r="T15" s="42"/>
    </row>
    <row r="16" spans="1:20" s="53" customFormat="1" x14ac:dyDescent="0.2">
      <c r="A16" s="88">
        <f>A7</f>
        <v>1</v>
      </c>
      <c r="B16" s="42" t="e">
        <f>'C завтраками| Bed and breakfast'!#REF!*0.9</f>
        <v>#REF!</v>
      </c>
      <c r="C16" s="42" t="e">
        <f>'C завтраками| Bed and breakfast'!#REF!*0.9</f>
        <v>#REF!</v>
      </c>
      <c r="D16" s="42" t="e">
        <f>'C завтраками| Bed and breakfast'!#REF!*0.9</f>
        <v>#REF!</v>
      </c>
      <c r="E16" s="42" t="e">
        <f>'C завтраками| Bed and breakfast'!#REF!*0.9</f>
        <v>#REF!</v>
      </c>
      <c r="F16" s="42" t="e">
        <f>'C завтраками| Bed and breakfast'!#REF!*0.9</f>
        <v>#REF!</v>
      </c>
      <c r="G16" s="42" t="e">
        <f>'C завтраками| Bed and breakfast'!#REF!*0.9</f>
        <v>#REF!</v>
      </c>
      <c r="H16" s="42" t="e">
        <f>'C завтраками| Bed and breakfast'!#REF!*0.9</f>
        <v>#REF!</v>
      </c>
      <c r="I16" s="42" t="e">
        <f>'C завтраками| Bed and breakfast'!#REF!*0.9</f>
        <v>#REF!</v>
      </c>
      <c r="J16" s="42" t="e">
        <f>'C завтраками| Bed and breakfast'!#REF!*0.9</f>
        <v>#REF!</v>
      </c>
      <c r="K16" s="42" t="e">
        <f>'C завтраками| Bed and breakfast'!#REF!*0.9</f>
        <v>#REF!</v>
      </c>
      <c r="L16" s="42" t="e">
        <f>'C завтраками| Bed and breakfast'!#REF!*0.9</f>
        <v>#REF!</v>
      </c>
      <c r="M16" s="42" t="e">
        <f>'C завтраками| Bed and breakfast'!#REF!*0.9</f>
        <v>#REF!</v>
      </c>
      <c r="N16" s="42" t="e">
        <f>'C завтраками| Bed and breakfast'!#REF!*0.9</f>
        <v>#REF!</v>
      </c>
      <c r="O16" s="42" t="e">
        <f>'C завтраками| Bed and breakfast'!#REF!*0.9</f>
        <v>#REF!</v>
      </c>
      <c r="P16" s="42" t="e">
        <f>'C завтраками| Bed and breakfast'!#REF!*0.9</f>
        <v>#REF!</v>
      </c>
      <c r="Q16" s="42" t="e">
        <f>'C завтраками| Bed and breakfast'!#REF!*0.9</f>
        <v>#REF!</v>
      </c>
      <c r="R16" s="42" t="e">
        <f>'C завтраками| Bed and breakfast'!#REF!*0.9</f>
        <v>#REF!</v>
      </c>
      <c r="S16" s="42" t="e">
        <f>'C завтраками| Bed and breakfast'!#REF!*0.9</f>
        <v>#REF!</v>
      </c>
      <c r="T16" s="42" t="e">
        <f>'C завтраками| Bed and breakfast'!#REF!*0.9</f>
        <v>#REF!</v>
      </c>
    </row>
    <row r="17" spans="1:20" s="53" customFormat="1" x14ac:dyDescent="0.2">
      <c r="A17" s="88">
        <f>A8</f>
        <v>2</v>
      </c>
      <c r="B17" s="42" t="e">
        <f>'C завтраками| Bed and breakfast'!#REF!*0.9</f>
        <v>#REF!</v>
      </c>
      <c r="C17" s="42" t="e">
        <f>'C завтраками| Bed and breakfast'!#REF!*0.9</f>
        <v>#REF!</v>
      </c>
      <c r="D17" s="42" t="e">
        <f>'C завтраками| Bed and breakfast'!#REF!*0.9</f>
        <v>#REF!</v>
      </c>
      <c r="E17" s="42" t="e">
        <f>'C завтраками| Bed and breakfast'!#REF!*0.9</f>
        <v>#REF!</v>
      </c>
      <c r="F17" s="42" t="e">
        <f>'C завтраками| Bed and breakfast'!#REF!*0.9</f>
        <v>#REF!</v>
      </c>
      <c r="G17" s="42" t="e">
        <f>'C завтраками| Bed and breakfast'!#REF!*0.9</f>
        <v>#REF!</v>
      </c>
      <c r="H17" s="42" t="e">
        <f>'C завтраками| Bed and breakfast'!#REF!*0.9</f>
        <v>#REF!</v>
      </c>
      <c r="I17" s="42" t="e">
        <f>'C завтраками| Bed and breakfast'!#REF!*0.9</f>
        <v>#REF!</v>
      </c>
      <c r="J17" s="42" t="e">
        <f>'C завтраками| Bed and breakfast'!#REF!*0.9</f>
        <v>#REF!</v>
      </c>
      <c r="K17" s="42" t="e">
        <f>'C завтраками| Bed and breakfast'!#REF!*0.9</f>
        <v>#REF!</v>
      </c>
      <c r="L17" s="42" t="e">
        <f>'C завтраками| Bed and breakfast'!#REF!*0.9</f>
        <v>#REF!</v>
      </c>
      <c r="M17" s="42" t="e">
        <f>'C завтраками| Bed and breakfast'!#REF!*0.9</f>
        <v>#REF!</v>
      </c>
      <c r="N17" s="42" t="e">
        <f>'C завтраками| Bed and breakfast'!#REF!*0.9</f>
        <v>#REF!</v>
      </c>
      <c r="O17" s="42" t="e">
        <f>'C завтраками| Bed and breakfast'!#REF!*0.9</f>
        <v>#REF!</v>
      </c>
      <c r="P17" s="42" t="e">
        <f>'C завтраками| Bed and breakfast'!#REF!*0.9</f>
        <v>#REF!</v>
      </c>
      <c r="Q17" s="42" t="e">
        <f>'C завтраками| Bed and breakfast'!#REF!*0.9</f>
        <v>#REF!</v>
      </c>
      <c r="R17" s="42" t="e">
        <f>'C завтраками| Bed and breakfast'!#REF!*0.9</f>
        <v>#REF!</v>
      </c>
      <c r="S17" s="42" t="e">
        <f>'C завтраками| Bed and breakfast'!#REF!*0.9</f>
        <v>#REF!</v>
      </c>
      <c r="T17" s="42" t="e">
        <f>'C завтраками| Bed and breakfast'!#REF!*0.9</f>
        <v>#REF!</v>
      </c>
    </row>
    <row r="18" spans="1:20" s="53" customFormat="1" x14ac:dyDescent="0.2">
      <c r="A18" s="42" t="s">
        <v>87</v>
      </c>
      <c r="B18" s="42"/>
      <c r="C18" s="42"/>
      <c r="D18" s="42"/>
      <c r="E18" s="42"/>
      <c r="F18" s="42"/>
      <c r="G18" s="42"/>
      <c r="H18" s="42"/>
      <c r="I18" s="42"/>
      <c r="J18" s="42"/>
      <c r="K18" s="42"/>
      <c r="L18" s="42"/>
      <c r="M18" s="42"/>
      <c r="N18" s="42"/>
      <c r="O18" s="42"/>
      <c r="P18" s="42"/>
      <c r="Q18" s="42"/>
      <c r="R18" s="42"/>
      <c r="S18" s="42"/>
      <c r="T18" s="42"/>
    </row>
    <row r="19" spans="1:20" s="53" customFormat="1" x14ac:dyDescent="0.2">
      <c r="A19" s="88" t="s">
        <v>88</v>
      </c>
      <c r="B19" s="42" t="e">
        <f>'C завтраками| Bed and breakfast'!#REF!*0.9</f>
        <v>#REF!</v>
      </c>
      <c r="C19" s="42" t="e">
        <f>'C завтраками| Bed and breakfast'!#REF!*0.9</f>
        <v>#REF!</v>
      </c>
      <c r="D19" s="42" t="e">
        <f>'C завтраками| Bed and breakfast'!#REF!*0.9</f>
        <v>#REF!</v>
      </c>
      <c r="E19" s="42" t="e">
        <f>'C завтраками| Bed and breakfast'!#REF!*0.9</f>
        <v>#REF!</v>
      </c>
      <c r="F19" s="42" t="e">
        <f>'C завтраками| Bed and breakfast'!#REF!*0.9</f>
        <v>#REF!</v>
      </c>
      <c r="G19" s="42" t="e">
        <f>'C завтраками| Bed and breakfast'!#REF!*0.9</f>
        <v>#REF!</v>
      </c>
      <c r="H19" s="42" t="e">
        <f>'C завтраками| Bed and breakfast'!#REF!*0.9</f>
        <v>#REF!</v>
      </c>
      <c r="I19" s="42" t="e">
        <f>'C завтраками| Bed and breakfast'!#REF!*0.9</f>
        <v>#REF!</v>
      </c>
      <c r="J19" s="42" t="e">
        <f>'C завтраками| Bed and breakfast'!#REF!*0.9</f>
        <v>#REF!</v>
      </c>
      <c r="K19" s="42" t="e">
        <f>'C завтраками| Bed and breakfast'!#REF!*0.9</f>
        <v>#REF!</v>
      </c>
      <c r="L19" s="42" t="e">
        <f>'C завтраками| Bed and breakfast'!#REF!*0.9</f>
        <v>#REF!</v>
      </c>
      <c r="M19" s="42" t="e">
        <f>'C завтраками| Bed and breakfast'!#REF!*0.9</f>
        <v>#REF!</v>
      </c>
      <c r="N19" s="42" t="e">
        <f>'C завтраками| Bed and breakfast'!#REF!*0.9</f>
        <v>#REF!</v>
      </c>
      <c r="O19" s="42" t="e">
        <f>'C завтраками| Bed and breakfast'!#REF!*0.9</f>
        <v>#REF!</v>
      </c>
      <c r="P19" s="42" t="e">
        <f>'C завтраками| Bed and breakfast'!#REF!*0.9</f>
        <v>#REF!</v>
      </c>
      <c r="Q19" s="42" t="e">
        <f>'C завтраками| Bed and breakfast'!#REF!*0.9</f>
        <v>#REF!</v>
      </c>
      <c r="R19" s="42" t="e">
        <f>'C завтраками| Bed and breakfast'!#REF!*0.9</f>
        <v>#REF!</v>
      </c>
      <c r="S19" s="42" t="e">
        <f>'C завтраками| Bed and breakfast'!#REF!*0.9</f>
        <v>#REF!</v>
      </c>
      <c r="T19" s="42" t="e">
        <f>'C завтраками| Bed and breakfast'!#REF!*0.9</f>
        <v>#REF!</v>
      </c>
    </row>
    <row r="20" spans="1:20" s="53" customFormat="1" x14ac:dyDescent="0.2">
      <c r="A20" s="89"/>
      <c r="B20" s="89"/>
      <c r="C20" s="89"/>
      <c r="D20" s="89"/>
      <c r="E20" s="89"/>
      <c r="F20" s="89"/>
      <c r="G20" s="89"/>
      <c r="H20" s="89"/>
      <c r="I20" s="89"/>
      <c r="J20" s="89"/>
      <c r="K20" s="89"/>
      <c r="L20" s="89"/>
      <c r="M20" s="89"/>
      <c r="N20" s="89"/>
      <c r="O20" s="89"/>
      <c r="P20" s="89"/>
      <c r="Q20" s="89"/>
      <c r="R20" s="89"/>
      <c r="S20" s="89"/>
      <c r="T20" s="89"/>
    </row>
    <row r="21" spans="1:20" ht="18" customHeight="1" x14ac:dyDescent="0.2">
      <c r="A21" s="111" t="s">
        <v>100</v>
      </c>
      <c r="B21" s="137" t="e">
        <f t="shared" ref="B21:T21" si="0">B4</f>
        <v>#REF!</v>
      </c>
      <c r="C21" s="137">
        <f t="shared" si="0"/>
        <v>44753</v>
      </c>
      <c r="D21" s="137">
        <f t="shared" si="0"/>
        <v>44757</v>
      </c>
      <c r="E21" s="137">
        <f t="shared" si="0"/>
        <v>44759</v>
      </c>
      <c r="F21" s="137">
        <f t="shared" si="0"/>
        <v>44764</v>
      </c>
      <c r="G21" s="137">
        <f t="shared" si="0"/>
        <v>44766</v>
      </c>
      <c r="H21" s="137">
        <f t="shared" si="0"/>
        <v>44771</v>
      </c>
      <c r="I21" s="137">
        <f t="shared" si="0"/>
        <v>44774</v>
      </c>
      <c r="J21" s="137">
        <f t="shared" si="0"/>
        <v>44778</v>
      </c>
      <c r="K21" s="137">
        <f t="shared" si="0"/>
        <v>44780</v>
      </c>
      <c r="L21" s="137">
        <f t="shared" si="0"/>
        <v>44785</v>
      </c>
      <c r="M21" s="137">
        <f t="shared" si="0"/>
        <v>44787</v>
      </c>
      <c r="N21" s="137">
        <f t="shared" si="0"/>
        <v>44792</v>
      </c>
      <c r="O21" s="137">
        <f t="shared" si="0"/>
        <v>44794</v>
      </c>
      <c r="P21" s="137">
        <f t="shared" si="0"/>
        <v>44799</v>
      </c>
      <c r="Q21" s="137">
        <f t="shared" si="0"/>
        <v>44801</v>
      </c>
      <c r="R21" s="137">
        <f t="shared" si="0"/>
        <v>44805</v>
      </c>
      <c r="S21" s="137">
        <f t="shared" si="0"/>
        <v>44835</v>
      </c>
      <c r="T21" s="137">
        <f t="shared" si="0"/>
        <v>44911</v>
      </c>
    </row>
    <row r="22" spans="1:20" ht="20.25" customHeight="1" x14ac:dyDescent="0.2">
      <c r="A22" s="90" t="s">
        <v>64</v>
      </c>
      <c r="B22" s="137" t="e">
        <f t="shared" ref="B22:T22" si="1">B5</f>
        <v>#REF!</v>
      </c>
      <c r="C22" s="137">
        <f t="shared" si="1"/>
        <v>44756</v>
      </c>
      <c r="D22" s="137">
        <f t="shared" si="1"/>
        <v>44758</v>
      </c>
      <c r="E22" s="137">
        <f t="shared" si="1"/>
        <v>44763</v>
      </c>
      <c r="F22" s="137">
        <f t="shared" si="1"/>
        <v>44765</v>
      </c>
      <c r="G22" s="137">
        <f t="shared" si="1"/>
        <v>44770</v>
      </c>
      <c r="H22" s="137">
        <f t="shared" si="1"/>
        <v>44773</v>
      </c>
      <c r="I22" s="137">
        <f t="shared" si="1"/>
        <v>44777</v>
      </c>
      <c r="J22" s="137">
        <f t="shared" si="1"/>
        <v>44779</v>
      </c>
      <c r="K22" s="137">
        <f t="shared" si="1"/>
        <v>44784</v>
      </c>
      <c r="L22" s="137">
        <f t="shared" si="1"/>
        <v>44786</v>
      </c>
      <c r="M22" s="137">
        <f t="shared" si="1"/>
        <v>44791</v>
      </c>
      <c r="N22" s="137">
        <f t="shared" si="1"/>
        <v>44793</v>
      </c>
      <c r="O22" s="137">
        <f t="shared" si="1"/>
        <v>44798</v>
      </c>
      <c r="P22" s="137">
        <f t="shared" si="1"/>
        <v>44800</v>
      </c>
      <c r="Q22" s="137">
        <f t="shared" si="1"/>
        <v>44804</v>
      </c>
      <c r="R22" s="137">
        <f t="shared" si="1"/>
        <v>44834</v>
      </c>
      <c r="S22" s="137">
        <f t="shared" si="1"/>
        <v>44910</v>
      </c>
      <c r="T22" s="137">
        <f t="shared" si="1"/>
        <v>44924</v>
      </c>
    </row>
    <row r="23" spans="1:20" s="44" customFormat="1" x14ac:dyDescent="0.2">
      <c r="A23" s="42" t="s">
        <v>83</v>
      </c>
      <c r="B23" s="87"/>
      <c r="C23" s="87"/>
      <c r="D23" s="87"/>
      <c r="E23" s="87"/>
      <c r="F23" s="87"/>
      <c r="G23" s="87"/>
      <c r="H23" s="87"/>
      <c r="I23" s="87"/>
      <c r="J23" s="87"/>
      <c r="K23" s="87"/>
      <c r="L23" s="87"/>
      <c r="M23" s="87"/>
      <c r="N23" s="87"/>
      <c r="O23" s="87"/>
      <c r="P23" s="87"/>
      <c r="Q23" s="87"/>
      <c r="R23" s="87"/>
      <c r="S23" s="87"/>
      <c r="T23" s="87"/>
    </row>
    <row r="24" spans="1:20" s="50" customFormat="1" x14ac:dyDescent="0.2">
      <c r="A24" s="88">
        <v>1</v>
      </c>
      <c r="B24" s="155" t="e">
        <f>ROUND(B7*0.87,)+25</f>
        <v>#REF!</v>
      </c>
      <c r="C24" s="155" t="e">
        <f t="shared" ref="C24:T36" si="2">ROUND(C7*0.87,)+25</f>
        <v>#REF!</v>
      </c>
      <c r="D24" s="155" t="e">
        <f t="shared" si="2"/>
        <v>#REF!</v>
      </c>
      <c r="E24" s="155" t="e">
        <f t="shared" si="2"/>
        <v>#REF!</v>
      </c>
      <c r="F24" s="155" t="e">
        <f t="shared" si="2"/>
        <v>#REF!</v>
      </c>
      <c r="G24" s="155" t="e">
        <f t="shared" si="2"/>
        <v>#REF!</v>
      </c>
      <c r="H24" s="155" t="e">
        <f t="shared" si="2"/>
        <v>#REF!</v>
      </c>
      <c r="I24" s="155" t="e">
        <f t="shared" si="2"/>
        <v>#REF!</v>
      </c>
      <c r="J24" s="155" t="e">
        <f t="shared" si="2"/>
        <v>#REF!</v>
      </c>
      <c r="K24" s="155" t="e">
        <f t="shared" si="2"/>
        <v>#REF!</v>
      </c>
      <c r="L24" s="155" t="e">
        <f t="shared" si="2"/>
        <v>#REF!</v>
      </c>
      <c r="M24" s="155" t="e">
        <f t="shared" si="2"/>
        <v>#REF!</v>
      </c>
      <c r="N24" s="155" t="e">
        <f t="shared" si="2"/>
        <v>#REF!</v>
      </c>
      <c r="O24" s="155" t="e">
        <f t="shared" si="2"/>
        <v>#REF!</v>
      </c>
      <c r="P24" s="155" t="e">
        <f t="shared" si="2"/>
        <v>#REF!</v>
      </c>
      <c r="Q24" s="155" t="e">
        <f t="shared" si="2"/>
        <v>#REF!</v>
      </c>
      <c r="R24" s="155" t="e">
        <f t="shared" si="2"/>
        <v>#REF!</v>
      </c>
      <c r="S24" s="155" t="e">
        <f t="shared" si="2"/>
        <v>#REF!</v>
      </c>
      <c r="T24" s="155" t="e">
        <f t="shared" si="2"/>
        <v>#REF!</v>
      </c>
    </row>
    <row r="25" spans="1:20" s="50" customFormat="1" x14ac:dyDescent="0.2">
      <c r="A25" s="88">
        <v>2</v>
      </c>
      <c r="B25" s="155" t="e">
        <f t="shared" ref="B25:Q36" si="3">ROUND(B8*0.87,)+25</f>
        <v>#REF!</v>
      </c>
      <c r="C25" s="155" t="e">
        <f t="shared" si="3"/>
        <v>#REF!</v>
      </c>
      <c r="D25" s="155" t="e">
        <f t="shared" si="3"/>
        <v>#REF!</v>
      </c>
      <c r="E25" s="155" t="e">
        <f t="shared" si="3"/>
        <v>#REF!</v>
      </c>
      <c r="F25" s="155" t="e">
        <f t="shared" si="3"/>
        <v>#REF!</v>
      </c>
      <c r="G25" s="155" t="e">
        <f t="shared" si="3"/>
        <v>#REF!</v>
      </c>
      <c r="H25" s="155" t="e">
        <f t="shared" si="3"/>
        <v>#REF!</v>
      </c>
      <c r="I25" s="155" t="e">
        <f t="shared" si="3"/>
        <v>#REF!</v>
      </c>
      <c r="J25" s="155" t="e">
        <f t="shared" si="3"/>
        <v>#REF!</v>
      </c>
      <c r="K25" s="155" t="e">
        <f t="shared" si="3"/>
        <v>#REF!</v>
      </c>
      <c r="L25" s="155" t="e">
        <f t="shared" si="3"/>
        <v>#REF!</v>
      </c>
      <c r="M25" s="155" t="e">
        <f t="shared" si="3"/>
        <v>#REF!</v>
      </c>
      <c r="N25" s="155" t="e">
        <f t="shared" si="3"/>
        <v>#REF!</v>
      </c>
      <c r="O25" s="155" t="e">
        <f t="shared" si="3"/>
        <v>#REF!</v>
      </c>
      <c r="P25" s="155" t="e">
        <f t="shared" si="3"/>
        <v>#REF!</v>
      </c>
      <c r="Q25" s="155" t="e">
        <f t="shared" si="3"/>
        <v>#REF!</v>
      </c>
      <c r="R25" s="155" t="e">
        <f t="shared" si="2"/>
        <v>#REF!</v>
      </c>
      <c r="S25" s="155" t="e">
        <f t="shared" si="2"/>
        <v>#REF!</v>
      </c>
      <c r="T25" s="155" t="e">
        <f t="shared" si="2"/>
        <v>#REF!</v>
      </c>
    </row>
    <row r="26" spans="1:20" s="50" customFormat="1" x14ac:dyDescent="0.2">
      <c r="A26" s="42" t="s">
        <v>84</v>
      </c>
      <c r="B26" s="94"/>
      <c r="C26" s="94"/>
      <c r="D26" s="94"/>
      <c r="E26" s="94"/>
      <c r="F26" s="94"/>
      <c r="G26" s="94"/>
      <c r="H26" s="94"/>
      <c r="I26" s="94"/>
      <c r="J26" s="94"/>
      <c r="K26" s="94"/>
      <c r="L26" s="94"/>
      <c r="M26" s="94"/>
      <c r="N26" s="94"/>
      <c r="O26" s="94"/>
      <c r="P26" s="94"/>
      <c r="Q26" s="94"/>
      <c r="R26" s="94"/>
      <c r="S26" s="94"/>
      <c r="T26" s="94"/>
    </row>
    <row r="27" spans="1:20" s="50" customFormat="1" x14ac:dyDescent="0.2">
      <c r="A27" s="88">
        <f>A24</f>
        <v>1</v>
      </c>
      <c r="B27" s="155" t="e">
        <f t="shared" si="3"/>
        <v>#REF!</v>
      </c>
      <c r="C27" s="155" t="e">
        <f t="shared" si="2"/>
        <v>#REF!</v>
      </c>
      <c r="D27" s="155" t="e">
        <f t="shared" si="2"/>
        <v>#REF!</v>
      </c>
      <c r="E27" s="155" t="e">
        <f t="shared" si="2"/>
        <v>#REF!</v>
      </c>
      <c r="F27" s="155" t="e">
        <f t="shared" si="2"/>
        <v>#REF!</v>
      </c>
      <c r="G27" s="155" t="e">
        <f t="shared" si="2"/>
        <v>#REF!</v>
      </c>
      <c r="H27" s="155" t="e">
        <f t="shared" si="2"/>
        <v>#REF!</v>
      </c>
      <c r="I27" s="155" t="e">
        <f t="shared" si="2"/>
        <v>#REF!</v>
      </c>
      <c r="J27" s="155" t="e">
        <f t="shared" si="2"/>
        <v>#REF!</v>
      </c>
      <c r="K27" s="155" t="e">
        <f t="shared" si="2"/>
        <v>#REF!</v>
      </c>
      <c r="L27" s="155" t="e">
        <f t="shared" si="2"/>
        <v>#REF!</v>
      </c>
      <c r="M27" s="155" t="e">
        <f t="shared" si="2"/>
        <v>#REF!</v>
      </c>
      <c r="N27" s="155" t="e">
        <f t="shared" si="2"/>
        <v>#REF!</v>
      </c>
      <c r="O27" s="155" t="e">
        <f t="shared" si="2"/>
        <v>#REF!</v>
      </c>
      <c r="P27" s="155" t="e">
        <f t="shared" si="2"/>
        <v>#REF!</v>
      </c>
      <c r="Q27" s="155" t="e">
        <f t="shared" si="2"/>
        <v>#REF!</v>
      </c>
      <c r="R27" s="155" t="e">
        <f t="shared" si="2"/>
        <v>#REF!</v>
      </c>
      <c r="S27" s="155" t="e">
        <f t="shared" si="2"/>
        <v>#REF!</v>
      </c>
      <c r="T27" s="155" t="e">
        <f t="shared" si="2"/>
        <v>#REF!</v>
      </c>
    </row>
    <row r="28" spans="1:20" s="50" customFormat="1" x14ac:dyDescent="0.2">
      <c r="A28" s="88">
        <f>A25</f>
        <v>2</v>
      </c>
      <c r="B28" s="155" t="e">
        <f t="shared" si="3"/>
        <v>#REF!</v>
      </c>
      <c r="C28" s="155" t="e">
        <f t="shared" si="2"/>
        <v>#REF!</v>
      </c>
      <c r="D28" s="155" t="e">
        <f t="shared" si="2"/>
        <v>#REF!</v>
      </c>
      <c r="E28" s="155" t="e">
        <f t="shared" si="2"/>
        <v>#REF!</v>
      </c>
      <c r="F28" s="155" t="e">
        <f t="shared" si="2"/>
        <v>#REF!</v>
      </c>
      <c r="G28" s="155" t="e">
        <f t="shared" si="2"/>
        <v>#REF!</v>
      </c>
      <c r="H28" s="155" t="e">
        <f t="shared" si="2"/>
        <v>#REF!</v>
      </c>
      <c r="I28" s="155" t="e">
        <f t="shared" si="2"/>
        <v>#REF!</v>
      </c>
      <c r="J28" s="155" t="e">
        <f t="shared" si="2"/>
        <v>#REF!</v>
      </c>
      <c r="K28" s="155" t="e">
        <f t="shared" si="2"/>
        <v>#REF!</v>
      </c>
      <c r="L28" s="155" t="e">
        <f t="shared" si="2"/>
        <v>#REF!</v>
      </c>
      <c r="M28" s="155" t="e">
        <f t="shared" si="2"/>
        <v>#REF!</v>
      </c>
      <c r="N28" s="155" t="e">
        <f t="shared" si="2"/>
        <v>#REF!</v>
      </c>
      <c r="O28" s="155" t="e">
        <f t="shared" si="2"/>
        <v>#REF!</v>
      </c>
      <c r="P28" s="155" t="e">
        <f t="shared" si="2"/>
        <v>#REF!</v>
      </c>
      <c r="Q28" s="155" t="e">
        <f t="shared" si="2"/>
        <v>#REF!</v>
      </c>
      <c r="R28" s="155" t="e">
        <f t="shared" si="2"/>
        <v>#REF!</v>
      </c>
      <c r="S28" s="155" t="e">
        <f t="shared" si="2"/>
        <v>#REF!</v>
      </c>
      <c r="T28" s="155" t="e">
        <f t="shared" si="2"/>
        <v>#REF!</v>
      </c>
    </row>
    <row r="29" spans="1:20" s="50" customFormat="1" x14ac:dyDescent="0.2">
      <c r="A29" s="42" t="s">
        <v>85</v>
      </c>
      <c r="B29" s="94"/>
      <c r="C29" s="94"/>
      <c r="D29" s="94"/>
      <c r="E29" s="94"/>
      <c r="F29" s="94"/>
      <c r="G29" s="94"/>
      <c r="H29" s="94"/>
      <c r="I29" s="94"/>
      <c r="J29" s="94"/>
      <c r="K29" s="94"/>
      <c r="L29" s="94"/>
      <c r="M29" s="94"/>
      <c r="N29" s="94"/>
      <c r="O29" s="94"/>
      <c r="P29" s="94"/>
      <c r="Q29" s="94"/>
      <c r="R29" s="94"/>
      <c r="S29" s="94"/>
      <c r="T29" s="94"/>
    </row>
    <row r="30" spans="1:20" s="50" customFormat="1" x14ac:dyDescent="0.2">
      <c r="A30" s="88">
        <f>A24</f>
        <v>1</v>
      </c>
      <c r="B30" s="155" t="e">
        <f t="shared" si="3"/>
        <v>#REF!</v>
      </c>
      <c r="C30" s="155" t="e">
        <f t="shared" si="2"/>
        <v>#REF!</v>
      </c>
      <c r="D30" s="155" t="e">
        <f t="shared" si="2"/>
        <v>#REF!</v>
      </c>
      <c r="E30" s="155" t="e">
        <f t="shared" si="2"/>
        <v>#REF!</v>
      </c>
      <c r="F30" s="155" t="e">
        <f t="shared" si="2"/>
        <v>#REF!</v>
      </c>
      <c r="G30" s="155" t="e">
        <f t="shared" si="2"/>
        <v>#REF!</v>
      </c>
      <c r="H30" s="155" t="e">
        <f t="shared" si="2"/>
        <v>#REF!</v>
      </c>
      <c r="I30" s="155" t="e">
        <f t="shared" si="2"/>
        <v>#REF!</v>
      </c>
      <c r="J30" s="155" t="e">
        <f t="shared" si="2"/>
        <v>#REF!</v>
      </c>
      <c r="K30" s="155" t="e">
        <f t="shared" si="2"/>
        <v>#REF!</v>
      </c>
      <c r="L30" s="155" t="e">
        <f t="shared" si="2"/>
        <v>#REF!</v>
      </c>
      <c r="M30" s="155" t="e">
        <f t="shared" si="2"/>
        <v>#REF!</v>
      </c>
      <c r="N30" s="155" t="e">
        <f t="shared" si="2"/>
        <v>#REF!</v>
      </c>
      <c r="O30" s="155" t="e">
        <f t="shared" si="2"/>
        <v>#REF!</v>
      </c>
      <c r="P30" s="155" t="e">
        <f t="shared" si="2"/>
        <v>#REF!</v>
      </c>
      <c r="Q30" s="155" t="e">
        <f t="shared" si="2"/>
        <v>#REF!</v>
      </c>
      <c r="R30" s="155" t="e">
        <f t="shared" si="2"/>
        <v>#REF!</v>
      </c>
      <c r="S30" s="155" t="e">
        <f t="shared" si="2"/>
        <v>#REF!</v>
      </c>
      <c r="T30" s="155" t="e">
        <f t="shared" si="2"/>
        <v>#REF!</v>
      </c>
    </row>
    <row r="31" spans="1:20" s="50" customFormat="1" x14ac:dyDescent="0.2">
      <c r="A31" s="88">
        <f>A25</f>
        <v>2</v>
      </c>
      <c r="B31" s="155" t="e">
        <f t="shared" si="3"/>
        <v>#REF!</v>
      </c>
      <c r="C31" s="155" t="e">
        <f t="shared" si="2"/>
        <v>#REF!</v>
      </c>
      <c r="D31" s="155" t="e">
        <f t="shared" si="2"/>
        <v>#REF!</v>
      </c>
      <c r="E31" s="155" t="e">
        <f t="shared" si="2"/>
        <v>#REF!</v>
      </c>
      <c r="F31" s="155" t="e">
        <f t="shared" si="2"/>
        <v>#REF!</v>
      </c>
      <c r="G31" s="155" t="e">
        <f t="shared" si="2"/>
        <v>#REF!</v>
      </c>
      <c r="H31" s="155" t="e">
        <f t="shared" si="2"/>
        <v>#REF!</v>
      </c>
      <c r="I31" s="155" t="e">
        <f t="shared" si="2"/>
        <v>#REF!</v>
      </c>
      <c r="J31" s="155" t="e">
        <f t="shared" si="2"/>
        <v>#REF!</v>
      </c>
      <c r="K31" s="155" t="e">
        <f t="shared" si="2"/>
        <v>#REF!</v>
      </c>
      <c r="L31" s="155" t="e">
        <f t="shared" si="2"/>
        <v>#REF!</v>
      </c>
      <c r="M31" s="155" t="e">
        <f t="shared" si="2"/>
        <v>#REF!</v>
      </c>
      <c r="N31" s="155" t="e">
        <f t="shared" si="2"/>
        <v>#REF!</v>
      </c>
      <c r="O31" s="155" t="e">
        <f t="shared" si="2"/>
        <v>#REF!</v>
      </c>
      <c r="P31" s="155" t="e">
        <f t="shared" si="2"/>
        <v>#REF!</v>
      </c>
      <c r="Q31" s="155" t="e">
        <f t="shared" si="2"/>
        <v>#REF!</v>
      </c>
      <c r="R31" s="155" t="e">
        <f t="shared" si="2"/>
        <v>#REF!</v>
      </c>
      <c r="S31" s="155" t="e">
        <f t="shared" si="2"/>
        <v>#REF!</v>
      </c>
      <c r="T31" s="155" t="e">
        <f t="shared" si="2"/>
        <v>#REF!</v>
      </c>
    </row>
    <row r="32" spans="1:20" s="50" customFormat="1" x14ac:dyDescent="0.2">
      <c r="A32" s="42" t="s">
        <v>86</v>
      </c>
      <c r="B32" s="94"/>
      <c r="C32" s="94"/>
      <c r="D32" s="94"/>
      <c r="E32" s="94"/>
      <c r="F32" s="94"/>
      <c r="G32" s="94"/>
      <c r="H32" s="94"/>
      <c r="I32" s="94"/>
      <c r="J32" s="94"/>
      <c r="K32" s="94"/>
      <c r="L32" s="94"/>
      <c r="M32" s="94"/>
      <c r="N32" s="94"/>
      <c r="O32" s="94"/>
      <c r="P32" s="94"/>
      <c r="Q32" s="94"/>
      <c r="R32" s="94"/>
      <c r="S32" s="94"/>
      <c r="T32" s="94"/>
    </row>
    <row r="33" spans="1:20" s="50" customFormat="1" x14ac:dyDescent="0.2">
      <c r="A33" s="88">
        <f>A24</f>
        <v>1</v>
      </c>
      <c r="B33" s="155" t="e">
        <f t="shared" si="3"/>
        <v>#REF!</v>
      </c>
      <c r="C33" s="155" t="e">
        <f t="shared" si="2"/>
        <v>#REF!</v>
      </c>
      <c r="D33" s="155" t="e">
        <f t="shared" si="2"/>
        <v>#REF!</v>
      </c>
      <c r="E33" s="155" t="e">
        <f t="shared" si="2"/>
        <v>#REF!</v>
      </c>
      <c r="F33" s="155" t="e">
        <f t="shared" si="2"/>
        <v>#REF!</v>
      </c>
      <c r="G33" s="155" t="e">
        <f t="shared" si="2"/>
        <v>#REF!</v>
      </c>
      <c r="H33" s="155" t="e">
        <f t="shared" si="2"/>
        <v>#REF!</v>
      </c>
      <c r="I33" s="155" t="e">
        <f t="shared" si="2"/>
        <v>#REF!</v>
      </c>
      <c r="J33" s="155" t="e">
        <f t="shared" si="2"/>
        <v>#REF!</v>
      </c>
      <c r="K33" s="155" t="e">
        <f t="shared" si="2"/>
        <v>#REF!</v>
      </c>
      <c r="L33" s="155" t="e">
        <f t="shared" si="2"/>
        <v>#REF!</v>
      </c>
      <c r="M33" s="155" t="e">
        <f t="shared" si="2"/>
        <v>#REF!</v>
      </c>
      <c r="N33" s="155" t="e">
        <f t="shared" si="2"/>
        <v>#REF!</v>
      </c>
      <c r="O33" s="155" t="e">
        <f t="shared" si="2"/>
        <v>#REF!</v>
      </c>
      <c r="P33" s="155" t="e">
        <f t="shared" si="2"/>
        <v>#REF!</v>
      </c>
      <c r="Q33" s="155" t="e">
        <f t="shared" si="2"/>
        <v>#REF!</v>
      </c>
      <c r="R33" s="155" t="e">
        <f t="shared" si="2"/>
        <v>#REF!</v>
      </c>
      <c r="S33" s="155" t="e">
        <f t="shared" si="2"/>
        <v>#REF!</v>
      </c>
      <c r="T33" s="155" t="e">
        <f t="shared" si="2"/>
        <v>#REF!</v>
      </c>
    </row>
    <row r="34" spans="1:20" s="50" customFormat="1" x14ac:dyDescent="0.2">
      <c r="A34" s="88">
        <f>A25</f>
        <v>2</v>
      </c>
      <c r="B34" s="155" t="e">
        <f t="shared" si="3"/>
        <v>#REF!</v>
      </c>
      <c r="C34" s="155" t="e">
        <f t="shared" si="2"/>
        <v>#REF!</v>
      </c>
      <c r="D34" s="155" t="e">
        <f t="shared" si="2"/>
        <v>#REF!</v>
      </c>
      <c r="E34" s="155" t="e">
        <f t="shared" si="2"/>
        <v>#REF!</v>
      </c>
      <c r="F34" s="155" t="e">
        <f t="shared" si="2"/>
        <v>#REF!</v>
      </c>
      <c r="G34" s="155" t="e">
        <f t="shared" si="2"/>
        <v>#REF!</v>
      </c>
      <c r="H34" s="155" t="e">
        <f t="shared" si="2"/>
        <v>#REF!</v>
      </c>
      <c r="I34" s="155" t="e">
        <f t="shared" si="2"/>
        <v>#REF!</v>
      </c>
      <c r="J34" s="155" t="e">
        <f t="shared" si="2"/>
        <v>#REF!</v>
      </c>
      <c r="K34" s="155" t="e">
        <f t="shared" si="2"/>
        <v>#REF!</v>
      </c>
      <c r="L34" s="155" t="e">
        <f t="shared" si="2"/>
        <v>#REF!</v>
      </c>
      <c r="M34" s="155" t="e">
        <f t="shared" si="2"/>
        <v>#REF!</v>
      </c>
      <c r="N34" s="155" t="e">
        <f t="shared" si="2"/>
        <v>#REF!</v>
      </c>
      <c r="O34" s="155" t="e">
        <f t="shared" si="2"/>
        <v>#REF!</v>
      </c>
      <c r="P34" s="155" t="e">
        <f t="shared" si="2"/>
        <v>#REF!</v>
      </c>
      <c r="Q34" s="155" t="e">
        <f t="shared" si="2"/>
        <v>#REF!</v>
      </c>
      <c r="R34" s="155" t="e">
        <f t="shared" si="2"/>
        <v>#REF!</v>
      </c>
      <c r="S34" s="155" t="e">
        <f t="shared" si="2"/>
        <v>#REF!</v>
      </c>
      <c r="T34" s="155" t="e">
        <f t="shared" si="2"/>
        <v>#REF!</v>
      </c>
    </row>
    <row r="35" spans="1:20" s="50" customFormat="1" x14ac:dyDescent="0.2">
      <c r="A35" s="42" t="s">
        <v>87</v>
      </c>
      <c r="B35" s="94"/>
      <c r="C35" s="94"/>
      <c r="D35" s="94"/>
      <c r="E35" s="94"/>
      <c r="F35" s="94"/>
      <c r="G35" s="94"/>
      <c r="H35" s="94"/>
      <c r="I35" s="94"/>
      <c r="J35" s="94"/>
      <c r="K35" s="94"/>
      <c r="L35" s="94"/>
      <c r="M35" s="94"/>
      <c r="N35" s="94"/>
      <c r="O35" s="94"/>
      <c r="P35" s="94"/>
      <c r="Q35" s="94"/>
      <c r="R35" s="94"/>
      <c r="S35" s="94"/>
      <c r="T35" s="94"/>
    </row>
    <row r="36" spans="1:20" s="50" customFormat="1" x14ac:dyDescent="0.2">
      <c r="A36" s="88" t="s">
        <v>88</v>
      </c>
      <c r="B36" s="155" t="e">
        <f t="shared" si="3"/>
        <v>#REF!</v>
      </c>
      <c r="C36" s="155" t="e">
        <f t="shared" si="2"/>
        <v>#REF!</v>
      </c>
      <c r="D36" s="155" t="e">
        <f t="shared" si="2"/>
        <v>#REF!</v>
      </c>
      <c r="E36" s="155" t="e">
        <f t="shared" si="2"/>
        <v>#REF!</v>
      </c>
      <c r="F36" s="155" t="e">
        <f t="shared" si="2"/>
        <v>#REF!</v>
      </c>
      <c r="G36" s="155" t="e">
        <f t="shared" si="2"/>
        <v>#REF!</v>
      </c>
      <c r="H36" s="155" t="e">
        <f t="shared" si="2"/>
        <v>#REF!</v>
      </c>
      <c r="I36" s="155" t="e">
        <f t="shared" si="2"/>
        <v>#REF!</v>
      </c>
      <c r="J36" s="155" t="e">
        <f t="shared" si="2"/>
        <v>#REF!</v>
      </c>
      <c r="K36" s="155" t="e">
        <f t="shared" si="2"/>
        <v>#REF!</v>
      </c>
      <c r="L36" s="155" t="e">
        <f t="shared" si="2"/>
        <v>#REF!</v>
      </c>
      <c r="M36" s="155" t="e">
        <f t="shared" si="2"/>
        <v>#REF!</v>
      </c>
      <c r="N36" s="155" t="e">
        <f t="shared" si="2"/>
        <v>#REF!</v>
      </c>
      <c r="O36" s="155" t="e">
        <f t="shared" si="2"/>
        <v>#REF!</v>
      </c>
      <c r="P36" s="155" t="e">
        <f t="shared" si="2"/>
        <v>#REF!</v>
      </c>
      <c r="Q36" s="155" t="e">
        <f t="shared" si="2"/>
        <v>#REF!</v>
      </c>
      <c r="R36" s="155" t="e">
        <f t="shared" si="2"/>
        <v>#REF!</v>
      </c>
      <c r="S36" s="155" t="e">
        <f t="shared" si="2"/>
        <v>#REF!</v>
      </c>
      <c r="T36" s="155" t="e">
        <f t="shared" si="2"/>
        <v>#REF!</v>
      </c>
    </row>
    <row r="37" spans="1:20" s="50" customFormat="1" x14ac:dyDescent="0.2">
      <c r="A37" s="100"/>
    </row>
    <row r="38" spans="1:20" s="50" customFormat="1" ht="12.75" thickBot="1" x14ac:dyDescent="0.25">
      <c r="A38" s="100"/>
    </row>
    <row r="39" spans="1:20" s="50" customFormat="1" ht="12.75" thickBot="1" x14ac:dyDescent="0.25">
      <c r="A39" s="104" t="s">
        <v>66</v>
      </c>
    </row>
    <row r="40" spans="1:20" x14ac:dyDescent="0.2">
      <c r="A40" s="63" t="s">
        <v>78</v>
      </c>
    </row>
    <row r="41" spans="1:20" ht="9" hidden="1" customHeight="1" x14ac:dyDescent="0.2">
      <c r="A41" s="43" t="s">
        <v>67</v>
      </c>
    </row>
    <row r="42" spans="1:20" ht="10.7" customHeight="1" x14ac:dyDescent="0.2">
      <c r="A42" s="43" t="s">
        <v>89</v>
      </c>
    </row>
    <row r="43" spans="1:20" x14ac:dyDescent="0.2">
      <c r="A43" s="43" t="s">
        <v>68</v>
      </c>
    </row>
    <row r="44" spans="1:20" ht="13.35" customHeight="1" x14ac:dyDescent="0.2">
      <c r="A44" s="43" t="s">
        <v>69</v>
      </c>
    </row>
    <row r="45" spans="1:20" ht="13.35" customHeight="1" x14ac:dyDescent="0.2">
      <c r="A45" s="152" t="s">
        <v>158</v>
      </c>
    </row>
    <row r="46" spans="1:20" ht="12.6" customHeight="1" thickBot="1" x14ac:dyDescent="0.25">
      <c r="A46" s="3"/>
    </row>
    <row r="47" spans="1:20" ht="13.35" customHeight="1" thickBot="1" x14ac:dyDescent="0.25">
      <c r="A47" s="105" t="s">
        <v>71</v>
      </c>
    </row>
    <row r="48" spans="1:20" ht="11.45" customHeight="1" x14ac:dyDescent="0.2">
      <c r="A48" s="127" t="s">
        <v>111</v>
      </c>
    </row>
    <row r="49" spans="1:1" ht="12.75" thickBot="1" x14ac:dyDescent="0.25">
      <c r="A49" s="3"/>
    </row>
    <row r="50" spans="1:1" ht="12.75" thickBot="1" x14ac:dyDescent="0.25">
      <c r="A50" s="107" t="s">
        <v>70</v>
      </c>
    </row>
    <row r="51" spans="1:1" ht="48"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workbookViewId="0">
      <pane xSplit="1" topLeftCell="B1" activePane="topRight" state="frozen"/>
      <selection pane="topRight" activeCell="F1" sqref="B1:F1048576"/>
    </sheetView>
  </sheetViews>
  <sheetFormatPr defaultColWidth="9" defaultRowHeight="12" x14ac:dyDescent="0.2"/>
  <cols>
    <col min="1" max="1" width="84.5703125" style="48" customWidth="1"/>
    <col min="2" max="16384" width="9" style="48"/>
  </cols>
  <sheetData>
    <row r="1" spans="1:3" s="51" customFormat="1" ht="12" customHeight="1" x14ac:dyDescent="0.2">
      <c r="A1" s="207" t="s">
        <v>82</v>
      </c>
    </row>
    <row r="2" spans="1:3" s="51" customFormat="1" ht="12" customHeight="1" x14ac:dyDescent="0.2">
      <c r="A2" s="207"/>
    </row>
    <row r="3" spans="1:3" s="51" customFormat="1" ht="11.1" customHeight="1" x14ac:dyDescent="0.2">
      <c r="A3" s="97" t="s">
        <v>101</v>
      </c>
    </row>
    <row r="4" spans="1:3" s="52" customFormat="1" ht="32.1" customHeight="1" x14ac:dyDescent="0.2">
      <c r="A4" s="98" t="s">
        <v>64</v>
      </c>
      <c r="B4" s="136" t="e">
        <f>'C завтраками| Bed and breakfast'!#REF!</f>
        <v>#REF!</v>
      </c>
      <c r="C4" s="136" t="e">
        <f>'C завтраками| Bed and breakfast'!#REF!</f>
        <v>#REF!</v>
      </c>
    </row>
    <row r="5" spans="1:3" s="53" customFormat="1" ht="21.95" customHeight="1" x14ac:dyDescent="0.2">
      <c r="A5" s="98"/>
      <c r="B5" s="136" t="e">
        <f>'C завтраками| Bed and breakfast'!#REF!</f>
        <v>#REF!</v>
      </c>
      <c r="C5" s="136" t="e">
        <f>'C завтраками| Bed and breakfast'!#REF!</f>
        <v>#REF!</v>
      </c>
    </row>
    <row r="6" spans="1:3" s="53" customFormat="1" x14ac:dyDescent="0.2">
      <c r="A6" s="42" t="s">
        <v>83</v>
      </c>
      <c r="B6" s="87"/>
      <c r="C6" s="87"/>
    </row>
    <row r="7" spans="1:3" s="53" customFormat="1" x14ac:dyDescent="0.2">
      <c r="A7" s="88">
        <v>1</v>
      </c>
      <c r="B7" s="42" t="e">
        <f>'C завтраками| Bed and breakfast'!#REF!*0.9</f>
        <v>#REF!</v>
      </c>
      <c r="C7" s="42" t="e">
        <f>'C завтраками| Bed and breakfast'!#REF!*0.9</f>
        <v>#REF!</v>
      </c>
    </row>
    <row r="8" spans="1:3" s="53" customFormat="1" x14ac:dyDescent="0.2">
      <c r="A8" s="88">
        <v>2</v>
      </c>
      <c r="B8" s="42" t="e">
        <f>'C завтраками| Bed and breakfast'!#REF!*0.9</f>
        <v>#REF!</v>
      </c>
      <c r="C8" s="42" t="e">
        <f>'C завтраками| Bed and breakfast'!#REF!*0.9</f>
        <v>#REF!</v>
      </c>
    </row>
    <row r="9" spans="1:3" s="53" customFormat="1" x14ac:dyDescent="0.2">
      <c r="A9" s="42" t="s">
        <v>84</v>
      </c>
      <c r="B9" s="42"/>
      <c r="C9" s="42"/>
    </row>
    <row r="10" spans="1:3" s="53" customFormat="1" x14ac:dyDescent="0.2">
      <c r="A10" s="88">
        <f>A7</f>
        <v>1</v>
      </c>
      <c r="B10" s="42" t="e">
        <f>'C завтраками| Bed and breakfast'!#REF!*0.9</f>
        <v>#REF!</v>
      </c>
      <c r="C10" s="42" t="e">
        <f>'C завтраками| Bed and breakfast'!#REF!*0.9</f>
        <v>#REF!</v>
      </c>
    </row>
    <row r="11" spans="1:3" s="53" customFormat="1" x14ac:dyDescent="0.2">
      <c r="A11" s="88">
        <f>A8</f>
        <v>2</v>
      </c>
      <c r="B11" s="42" t="e">
        <f>'C завтраками| Bed and breakfast'!#REF!*0.9</f>
        <v>#REF!</v>
      </c>
      <c r="C11" s="42" t="e">
        <f>'C завтраками| Bed and breakfast'!#REF!*0.9</f>
        <v>#REF!</v>
      </c>
    </row>
    <row r="12" spans="1:3" s="53" customFormat="1" x14ac:dyDescent="0.2">
      <c r="A12" s="42" t="s">
        <v>85</v>
      </c>
      <c r="B12" s="42"/>
      <c r="C12" s="42"/>
    </row>
    <row r="13" spans="1:3" s="53" customFormat="1" x14ac:dyDescent="0.2">
      <c r="A13" s="88">
        <f>A7</f>
        <v>1</v>
      </c>
      <c r="B13" s="42" t="e">
        <f>'C завтраками| Bed and breakfast'!#REF!*0.9</f>
        <v>#REF!</v>
      </c>
      <c r="C13" s="42" t="e">
        <f>'C завтраками| Bed and breakfast'!#REF!*0.9</f>
        <v>#REF!</v>
      </c>
    </row>
    <row r="14" spans="1:3" s="53" customFormat="1" x14ac:dyDescent="0.2">
      <c r="A14" s="88">
        <f>A8</f>
        <v>2</v>
      </c>
      <c r="B14" s="42" t="e">
        <f>'C завтраками| Bed and breakfast'!#REF!*0.9</f>
        <v>#REF!</v>
      </c>
      <c r="C14" s="42" t="e">
        <f>'C завтраками| Bed and breakfast'!#REF!*0.9</f>
        <v>#REF!</v>
      </c>
    </row>
    <row r="15" spans="1:3" s="53" customFormat="1" x14ac:dyDescent="0.2">
      <c r="A15" s="42" t="s">
        <v>86</v>
      </c>
      <c r="B15" s="42"/>
      <c r="C15" s="42"/>
    </row>
    <row r="16" spans="1:3" s="53" customFormat="1" x14ac:dyDescent="0.2">
      <c r="A16" s="88">
        <f>A7</f>
        <v>1</v>
      </c>
      <c r="B16" s="42" t="e">
        <f>'C завтраками| Bed and breakfast'!#REF!*0.9</f>
        <v>#REF!</v>
      </c>
      <c r="C16" s="42" t="e">
        <f>'C завтраками| Bed and breakfast'!#REF!*0.9</f>
        <v>#REF!</v>
      </c>
    </row>
    <row r="17" spans="1:3" s="53" customFormat="1" x14ac:dyDescent="0.2">
      <c r="A17" s="88">
        <f>A8</f>
        <v>2</v>
      </c>
      <c r="B17" s="42" t="e">
        <f>'C завтраками| Bed and breakfast'!#REF!*0.9</f>
        <v>#REF!</v>
      </c>
      <c r="C17" s="42" t="e">
        <f>'C завтраками| Bed and breakfast'!#REF!*0.9</f>
        <v>#REF!</v>
      </c>
    </row>
    <row r="18" spans="1:3" s="53" customFormat="1" x14ac:dyDescent="0.2">
      <c r="A18" s="42" t="s">
        <v>87</v>
      </c>
      <c r="B18" s="42"/>
      <c r="C18" s="42"/>
    </row>
    <row r="19" spans="1:3" s="53" customFormat="1" x14ac:dyDescent="0.2">
      <c r="A19" s="88" t="s">
        <v>88</v>
      </c>
      <c r="B19" s="42" t="e">
        <f>'C завтраками| Bed and breakfast'!#REF!*0.9</f>
        <v>#REF!</v>
      </c>
      <c r="C19" s="42" t="e">
        <f>'C завтраками| Bed and breakfast'!#REF!*0.9</f>
        <v>#REF!</v>
      </c>
    </row>
    <row r="20" spans="1:3" s="53" customFormat="1" x14ac:dyDescent="0.2">
      <c r="A20" s="89"/>
      <c r="B20" s="89"/>
      <c r="C20" s="89"/>
    </row>
    <row r="21" spans="1:3" ht="18" customHeight="1" x14ac:dyDescent="0.2">
      <c r="A21" s="111" t="s">
        <v>100</v>
      </c>
      <c r="B21" s="136" t="e">
        <f t="shared" ref="B21:C21" si="0">B4</f>
        <v>#REF!</v>
      </c>
      <c r="C21" s="136" t="e">
        <f t="shared" si="0"/>
        <v>#REF!</v>
      </c>
    </row>
    <row r="22" spans="1:3" ht="20.25" customHeight="1" x14ac:dyDescent="0.2">
      <c r="A22" s="90" t="s">
        <v>64</v>
      </c>
      <c r="B22" s="136" t="e">
        <f t="shared" ref="B22:C22" si="1">B5</f>
        <v>#REF!</v>
      </c>
      <c r="C22" s="136" t="e">
        <f t="shared" si="1"/>
        <v>#REF!</v>
      </c>
    </row>
    <row r="23" spans="1:3" s="44" customFormat="1" x14ac:dyDescent="0.2">
      <c r="A23" s="42" t="s">
        <v>83</v>
      </c>
      <c r="B23" s="87"/>
      <c r="C23" s="87"/>
    </row>
    <row r="24" spans="1:3" s="50" customFormat="1" x14ac:dyDescent="0.2">
      <c r="A24" s="88">
        <v>1</v>
      </c>
      <c r="B24" s="94" t="e">
        <f t="shared" ref="B24:C24" si="2">ROUNDUP(B7*0.87,)</f>
        <v>#REF!</v>
      </c>
      <c r="C24" s="94" t="e">
        <f t="shared" si="2"/>
        <v>#REF!</v>
      </c>
    </row>
    <row r="25" spans="1:3" s="50" customFormat="1" x14ac:dyDescent="0.2">
      <c r="A25" s="88">
        <v>2</v>
      </c>
      <c r="B25" s="94" t="e">
        <f t="shared" ref="B25:C25" si="3">ROUNDUP(B8*0.87,)</f>
        <v>#REF!</v>
      </c>
      <c r="C25" s="94" t="e">
        <f t="shared" si="3"/>
        <v>#REF!</v>
      </c>
    </row>
    <row r="26" spans="1:3" s="50" customFormat="1" x14ac:dyDescent="0.2">
      <c r="A26" s="42" t="s">
        <v>84</v>
      </c>
      <c r="B26" s="94"/>
      <c r="C26" s="94"/>
    </row>
    <row r="27" spans="1:3" s="50" customFormat="1" x14ac:dyDescent="0.2">
      <c r="A27" s="88">
        <f>A24</f>
        <v>1</v>
      </c>
      <c r="B27" s="94" t="e">
        <f t="shared" ref="B27:C27" si="4">ROUNDUP(B10*0.87,)</f>
        <v>#REF!</v>
      </c>
      <c r="C27" s="94" t="e">
        <f t="shared" si="4"/>
        <v>#REF!</v>
      </c>
    </row>
    <row r="28" spans="1:3" s="50" customFormat="1" x14ac:dyDescent="0.2">
      <c r="A28" s="88">
        <f>A25</f>
        <v>2</v>
      </c>
      <c r="B28" s="94" t="e">
        <f t="shared" ref="B28:C28" si="5">ROUNDUP(B11*0.87,)</f>
        <v>#REF!</v>
      </c>
      <c r="C28" s="94" t="e">
        <f t="shared" si="5"/>
        <v>#REF!</v>
      </c>
    </row>
    <row r="29" spans="1:3" s="50" customFormat="1" x14ac:dyDescent="0.2">
      <c r="A29" s="42" t="s">
        <v>85</v>
      </c>
      <c r="B29" s="94"/>
      <c r="C29" s="94"/>
    </row>
    <row r="30" spans="1:3" s="50" customFormat="1" x14ac:dyDescent="0.2">
      <c r="A30" s="88">
        <f>A24</f>
        <v>1</v>
      </c>
      <c r="B30" s="94" t="e">
        <f t="shared" ref="B30:C30" si="6">ROUNDUP(B13*0.87,)</f>
        <v>#REF!</v>
      </c>
      <c r="C30" s="94" t="e">
        <f t="shared" si="6"/>
        <v>#REF!</v>
      </c>
    </row>
    <row r="31" spans="1:3" s="50" customFormat="1" x14ac:dyDescent="0.2">
      <c r="A31" s="88">
        <f>A25</f>
        <v>2</v>
      </c>
      <c r="B31" s="94" t="e">
        <f t="shared" ref="B31:C31" si="7">ROUNDUP(B14*0.87,)</f>
        <v>#REF!</v>
      </c>
      <c r="C31" s="94" t="e">
        <f t="shared" si="7"/>
        <v>#REF!</v>
      </c>
    </row>
    <row r="32" spans="1:3" s="50" customFormat="1" x14ac:dyDescent="0.2">
      <c r="A32" s="42" t="s">
        <v>86</v>
      </c>
      <c r="B32" s="94"/>
      <c r="C32" s="94"/>
    </row>
    <row r="33" spans="1:3" s="50" customFormat="1" x14ac:dyDescent="0.2">
      <c r="A33" s="88">
        <f>A24</f>
        <v>1</v>
      </c>
      <c r="B33" s="94" t="e">
        <f t="shared" ref="B33:C33" si="8">ROUNDUP(B16*0.87,)</f>
        <v>#REF!</v>
      </c>
      <c r="C33" s="94" t="e">
        <f t="shared" si="8"/>
        <v>#REF!</v>
      </c>
    </row>
    <row r="34" spans="1:3" s="50" customFormat="1" x14ac:dyDescent="0.2">
      <c r="A34" s="88">
        <f>A25</f>
        <v>2</v>
      </c>
      <c r="B34" s="94" t="e">
        <f t="shared" ref="B34:C34" si="9">ROUNDUP(B17*0.87,)</f>
        <v>#REF!</v>
      </c>
      <c r="C34" s="94" t="e">
        <f t="shared" si="9"/>
        <v>#REF!</v>
      </c>
    </row>
    <row r="35" spans="1:3" s="50" customFormat="1" x14ac:dyDescent="0.2">
      <c r="A35" s="42" t="s">
        <v>87</v>
      </c>
      <c r="B35" s="94"/>
      <c r="C35" s="94"/>
    </row>
    <row r="36" spans="1:3" s="50" customFormat="1" x14ac:dyDescent="0.2">
      <c r="A36" s="88" t="s">
        <v>88</v>
      </c>
      <c r="B36" s="94" t="e">
        <f t="shared" ref="B36:C36" si="10">ROUNDUP(B19*0.87,)</f>
        <v>#REF!</v>
      </c>
      <c r="C36" s="94" t="e">
        <f t="shared" si="10"/>
        <v>#REF!</v>
      </c>
    </row>
    <row r="37" spans="1:3" s="50" customFormat="1" x14ac:dyDescent="0.2">
      <c r="A37" s="100"/>
    </row>
    <row r="38" spans="1:3" s="50" customFormat="1" ht="12.75" thickBot="1" x14ac:dyDescent="0.25">
      <c r="A38" s="100"/>
    </row>
    <row r="39" spans="1:3" s="50" customFormat="1" ht="12.75" thickBot="1" x14ac:dyDescent="0.25">
      <c r="A39" s="104" t="s">
        <v>66</v>
      </c>
    </row>
    <row r="40" spans="1:3" x14ac:dyDescent="0.2">
      <c r="A40" s="63" t="s">
        <v>78</v>
      </c>
    </row>
    <row r="41" spans="1:3" ht="9" hidden="1" customHeight="1" x14ac:dyDescent="0.2">
      <c r="A41" s="43" t="s">
        <v>67</v>
      </c>
    </row>
    <row r="42" spans="1:3" ht="10.7" customHeight="1" x14ac:dyDescent="0.2">
      <c r="A42" s="43" t="s">
        <v>89</v>
      </c>
    </row>
    <row r="43" spans="1:3" x14ac:dyDescent="0.2">
      <c r="A43" s="43" t="s">
        <v>68</v>
      </c>
    </row>
    <row r="44" spans="1:3" ht="13.35" customHeight="1" x14ac:dyDescent="0.2">
      <c r="A44" s="43" t="s">
        <v>69</v>
      </c>
    </row>
    <row r="45" spans="1:3" ht="13.35" customHeight="1" x14ac:dyDescent="0.2">
      <c r="A45" s="159" t="s">
        <v>162</v>
      </c>
    </row>
    <row r="46" spans="1:3" ht="12.6" customHeight="1" thickBot="1" x14ac:dyDescent="0.25">
      <c r="A46" s="3"/>
    </row>
    <row r="47" spans="1:3" ht="13.35" customHeight="1" thickBot="1" x14ac:dyDescent="0.25">
      <c r="A47" s="105" t="s">
        <v>71</v>
      </c>
    </row>
    <row r="48" spans="1:3" ht="11.45" customHeight="1" x14ac:dyDescent="0.2">
      <c r="A48" s="127" t="s">
        <v>111</v>
      </c>
    </row>
    <row r="49" spans="1:1" ht="12.75" thickBot="1" x14ac:dyDescent="0.25">
      <c r="A49" s="3"/>
    </row>
    <row r="50" spans="1:1" ht="12.75" thickBot="1" x14ac:dyDescent="0.25">
      <c r="A50" s="107" t="s">
        <v>70</v>
      </c>
    </row>
    <row r="51" spans="1:1" ht="48"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pane xSplit="1" topLeftCell="B1" activePane="topRight" state="frozen"/>
      <selection pane="topRight" activeCell="B1" sqref="B1:F1048576"/>
    </sheetView>
  </sheetViews>
  <sheetFormatPr defaultColWidth="9" defaultRowHeight="12" x14ac:dyDescent="0.2"/>
  <cols>
    <col min="1" max="1" width="84.42578125" style="48" customWidth="1"/>
    <col min="2" max="16384" width="9" style="48"/>
  </cols>
  <sheetData>
    <row r="1" spans="1:3" s="51" customFormat="1" ht="12" customHeight="1" x14ac:dyDescent="0.2">
      <c r="A1" s="207" t="s">
        <v>82</v>
      </c>
    </row>
    <row r="2" spans="1:3" s="51" customFormat="1" ht="12" customHeight="1" x14ac:dyDescent="0.2">
      <c r="A2" s="207"/>
    </row>
    <row r="3" spans="1:3" s="51" customFormat="1" ht="11.1" customHeight="1" x14ac:dyDescent="0.2">
      <c r="A3" s="97" t="s">
        <v>101</v>
      </c>
    </row>
    <row r="4" spans="1:3" s="52" customFormat="1" ht="22.9" customHeight="1" x14ac:dyDescent="0.2">
      <c r="A4" s="98" t="s">
        <v>64</v>
      </c>
      <c r="B4" s="136" t="e">
        <f>'C завтраками| Bed and breakfast'!#REF!</f>
        <v>#REF!</v>
      </c>
      <c r="C4" s="136" t="e">
        <f>'C завтраками| Bed and breakfast'!#REF!</f>
        <v>#REF!</v>
      </c>
    </row>
    <row r="5" spans="1:3" s="53" customFormat="1" ht="21.95" customHeight="1" x14ac:dyDescent="0.2">
      <c r="A5" s="98"/>
      <c r="B5" s="136" t="e">
        <f>'C завтраками| Bed and breakfast'!#REF!</f>
        <v>#REF!</v>
      </c>
      <c r="C5" s="136" t="e">
        <f>'C завтраками| Bed and breakfast'!#REF!</f>
        <v>#REF!</v>
      </c>
    </row>
    <row r="6" spans="1:3" s="53" customFormat="1" x14ac:dyDescent="0.2">
      <c r="A6" s="42" t="s">
        <v>83</v>
      </c>
      <c r="B6" s="87"/>
      <c r="C6" s="87"/>
    </row>
    <row r="7" spans="1:3" s="53" customFormat="1" x14ac:dyDescent="0.2">
      <c r="A7" s="88">
        <v>1</v>
      </c>
      <c r="B7" s="42" t="e">
        <f>'C завтраками| Bed and breakfast'!#REF!*0.9</f>
        <v>#REF!</v>
      </c>
      <c r="C7" s="42" t="e">
        <f>'C завтраками| Bed and breakfast'!#REF!*0.9</f>
        <v>#REF!</v>
      </c>
    </row>
    <row r="8" spans="1:3" s="53" customFormat="1" x14ac:dyDescent="0.2">
      <c r="A8" s="88">
        <v>2</v>
      </c>
      <c r="B8" s="42" t="e">
        <f>'C завтраками| Bed and breakfast'!#REF!*0.9</f>
        <v>#REF!</v>
      </c>
      <c r="C8" s="42" t="e">
        <f>'C завтраками| Bed and breakfast'!#REF!*0.9</f>
        <v>#REF!</v>
      </c>
    </row>
    <row r="9" spans="1:3" s="53" customFormat="1" x14ac:dyDescent="0.2">
      <c r="A9" s="42" t="s">
        <v>84</v>
      </c>
      <c r="B9" s="42"/>
      <c r="C9" s="42"/>
    </row>
    <row r="10" spans="1:3" s="53" customFormat="1" x14ac:dyDescent="0.2">
      <c r="A10" s="88">
        <f>A7</f>
        <v>1</v>
      </c>
      <c r="B10" s="42" t="e">
        <f>'C завтраками| Bed and breakfast'!#REF!*0.9</f>
        <v>#REF!</v>
      </c>
      <c r="C10" s="42" t="e">
        <f>'C завтраками| Bed and breakfast'!#REF!*0.9</f>
        <v>#REF!</v>
      </c>
    </row>
    <row r="11" spans="1:3" s="53" customFormat="1" x14ac:dyDescent="0.2">
      <c r="A11" s="88">
        <f>A8</f>
        <v>2</v>
      </c>
      <c r="B11" s="42" t="e">
        <f>'C завтраками| Bed and breakfast'!#REF!*0.9</f>
        <v>#REF!</v>
      </c>
      <c r="C11" s="42" t="e">
        <f>'C завтраками| Bed and breakfast'!#REF!*0.9</f>
        <v>#REF!</v>
      </c>
    </row>
    <row r="12" spans="1:3" s="53" customFormat="1" x14ac:dyDescent="0.2">
      <c r="A12" s="42" t="s">
        <v>85</v>
      </c>
      <c r="B12" s="42"/>
      <c r="C12" s="42"/>
    </row>
    <row r="13" spans="1:3" s="53" customFormat="1" x14ac:dyDescent="0.2">
      <c r="A13" s="88">
        <f>A7</f>
        <v>1</v>
      </c>
      <c r="B13" s="42" t="e">
        <f>'C завтраками| Bed and breakfast'!#REF!*0.9</f>
        <v>#REF!</v>
      </c>
      <c r="C13" s="42" t="e">
        <f>'C завтраками| Bed and breakfast'!#REF!*0.9</f>
        <v>#REF!</v>
      </c>
    </row>
    <row r="14" spans="1:3" s="53" customFormat="1" x14ac:dyDescent="0.2">
      <c r="A14" s="88">
        <f>A8</f>
        <v>2</v>
      </c>
      <c r="B14" s="42" t="e">
        <f>'C завтраками| Bed and breakfast'!#REF!*0.9</f>
        <v>#REF!</v>
      </c>
      <c r="C14" s="42" t="e">
        <f>'C завтраками| Bed and breakfast'!#REF!*0.9</f>
        <v>#REF!</v>
      </c>
    </row>
    <row r="15" spans="1:3" s="53" customFormat="1" x14ac:dyDescent="0.2">
      <c r="A15" s="42" t="s">
        <v>86</v>
      </c>
      <c r="B15" s="42"/>
      <c r="C15" s="42"/>
    </row>
    <row r="16" spans="1:3" s="53" customFormat="1" x14ac:dyDescent="0.2">
      <c r="A16" s="88">
        <f>A7</f>
        <v>1</v>
      </c>
      <c r="B16" s="42" t="e">
        <f>'C завтраками| Bed and breakfast'!#REF!*0.9</f>
        <v>#REF!</v>
      </c>
      <c r="C16" s="42" t="e">
        <f>'C завтраками| Bed and breakfast'!#REF!*0.9</f>
        <v>#REF!</v>
      </c>
    </row>
    <row r="17" spans="1:3" s="53" customFormat="1" x14ac:dyDescent="0.2">
      <c r="A17" s="88">
        <f>A8</f>
        <v>2</v>
      </c>
      <c r="B17" s="42" t="e">
        <f>'C завтраками| Bed and breakfast'!#REF!*0.9</f>
        <v>#REF!</v>
      </c>
      <c r="C17" s="42" t="e">
        <f>'C завтраками| Bed and breakfast'!#REF!*0.9</f>
        <v>#REF!</v>
      </c>
    </row>
    <row r="18" spans="1:3" s="53" customFormat="1" x14ac:dyDescent="0.2">
      <c r="A18" s="42" t="s">
        <v>87</v>
      </c>
      <c r="B18" s="42"/>
      <c r="C18" s="42"/>
    </row>
    <row r="19" spans="1:3" s="53" customFormat="1" x14ac:dyDescent="0.2">
      <c r="A19" s="88" t="s">
        <v>88</v>
      </c>
      <c r="B19" s="42" t="e">
        <f>'C завтраками| Bed and breakfast'!#REF!*0.9</f>
        <v>#REF!</v>
      </c>
      <c r="C19" s="42" t="e">
        <f>'C завтраками| Bed and breakfast'!#REF!*0.9</f>
        <v>#REF!</v>
      </c>
    </row>
    <row r="20" spans="1:3" s="53" customFormat="1" ht="12.75" thickBot="1" x14ac:dyDescent="0.25">
      <c r="A20" s="116"/>
    </row>
    <row r="21" spans="1:3" s="50" customFormat="1" ht="12.75" thickBot="1" x14ac:dyDescent="0.25">
      <c r="A21" s="104" t="s">
        <v>66</v>
      </c>
    </row>
    <row r="22" spans="1:3" x14ac:dyDescent="0.2">
      <c r="A22" s="63" t="s">
        <v>78</v>
      </c>
    </row>
    <row r="23" spans="1:3" ht="9" hidden="1" customHeight="1" x14ac:dyDescent="0.2">
      <c r="A23" s="43" t="s">
        <v>67</v>
      </c>
    </row>
    <row r="24" spans="1:3" ht="10.7" customHeight="1" x14ac:dyDescent="0.2">
      <c r="A24" s="43" t="s">
        <v>89</v>
      </c>
    </row>
    <row r="25" spans="1:3" x14ac:dyDescent="0.2">
      <c r="A25" s="43" t="s">
        <v>68</v>
      </c>
    </row>
    <row r="26" spans="1:3" ht="13.35" customHeight="1" x14ac:dyDescent="0.2">
      <c r="A26" s="43" t="s">
        <v>69</v>
      </c>
    </row>
    <row r="27" spans="1:3" ht="13.35" customHeight="1" x14ac:dyDescent="0.2">
      <c r="A27" s="159" t="s">
        <v>162</v>
      </c>
    </row>
    <row r="28" spans="1:3" ht="12.6" customHeight="1" thickBot="1" x14ac:dyDescent="0.25">
      <c r="A28" s="3"/>
    </row>
    <row r="29" spans="1:3" ht="13.35" customHeight="1" thickBot="1" x14ac:dyDescent="0.25">
      <c r="A29" s="105" t="s">
        <v>71</v>
      </c>
    </row>
    <row r="30" spans="1:3" ht="11.45" customHeight="1" x14ac:dyDescent="0.2">
      <c r="A30" s="127" t="s">
        <v>111</v>
      </c>
    </row>
    <row r="31" spans="1:3" ht="12.75" thickBot="1" x14ac:dyDescent="0.25">
      <c r="A31" s="3"/>
    </row>
    <row r="32" spans="1:3" ht="12.75" thickBot="1" x14ac:dyDescent="0.25">
      <c r="A32" s="107" t="s">
        <v>70</v>
      </c>
    </row>
    <row r="33" spans="1:1" ht="48" x14ac:dyDescent="0.2">
      <c r="A33" s="70" t="s">
        <v>92</v>
      </c>
    </row>
    <row r="34" spans="1:1" ht="12.75" x14ac:dyDescent="0.2">
      <c r="A34"/>
    </row>
  </sheetData>
  <mergeCells count="1">
    <mergeCell ref="A1:A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7"/>
  <dimension ref="A1:AW65"/>
  <sheetViews>
    <sheetView workbookViewId="0">
      <selection activeCell="V1" sqref="V1:V1048576"/>
    </sheetView>
  </sheetViews>
  <sheetFormatPr defaultColWidth="8.7109375" defaultRowHeight="12.75" x14ac:dyDescent="0.2"/>
  <cols>
    <col min="1" max="1" width="82.5703125" style="55" customWidth="1"/>
    <col min="2" max="22" width="0" style="55" hidden="1" customWidth="1"/>
    <col min="23" max="16384" width="8.7109375" style="55"/>
  </cols>
  <sheetData>
    <row r="1" spans="1:23" x14ac:dyDescent="0.2">
      <c r="A1" s="207" t="s">
        <v>82</v>
      </c>
    </row>
    <row r="2" spans="1:23" x14ac:dyDescent="0.2">
      <c r="A2" s="207"/>
    </row>
    <row r="3" spans="1:23" x14ac:dyDescent="0.2">
      <c r="A3" s="207"/>
    </row>
    <row r="4" spans="1:23" x14ac:dyDescent="0.2">
      <c r="A4" s="122" t="s">
        <v>113</v>
      </c>
    </row>
    <row r="5" spans="1:23" s="52" customFormat="1" ht="32.1" customHeight="1" x14ac:dyDescent="0.2">
      <c r="A5" s="98" t="s">
        <v>64</v>
      </c>
      <c r="B5" s="85">
        <v>44409</v>
      </c>
      <c r="C5" s="85">
        <v>44414</v>
      </c>
      <c r="D5" s="85">
        <v>44416</v>
      </c>
      <c r="E5" s="101" t="e">
        <f>'C завтраками| Bed and breakfast'!#REF!</f>
        <v>#REF!</v>
      </c>
      <c r="F5" s="101" t="e">
        <f>'C завтраками| Bed and breakfast'!#REF!</f>
        <v>#REF!</v>
      </c>
      <c r="G5" s="101" t="e">
        <f>'C завтраками| Bed and breakfast'!#REF!</f>
        <v>#REF!</v>
      </c>
      <c r="H5" s="101" t="e">
        <f>'C завтраками| Bed and breakfast'!#REF!</f>
        <v>#REF!</v>
      </c>
      <c r="I5" s="101" t="e">
        <f>'C завтраками| Bed and breakfast'!#REF!</f>
        <v>#REF!</v>
      </c>
      <c r="J5" s="101" t="e">
        <f>'C завтраками| Bed and breakfast'!#REF!</f>
        <v>#REF!</v>
      </c>
      <c r="K5" s="101" t="e">
        <f>'C завтраками| Bed and breakfast'!#REF!</f>
        <v>#REF!</v>
      </c>
      <c r="L5" s="101"/>
      <c r="M5" s="101" t="e">
        <f>'C завтраками| Bed and breakfast'!#REF!</f>
        <v>#REF!</v>
      </c>
      <c r="N5" s="101" t="e">
        <f>'C завтраками| Bed and breakfast'!#REF!</f>
        <v>#REF!</v>
      </c>
      <c r="O5" s="101" t="e">
        <f>'C завтраками| Bed and breakfast'!#REF!</f>
        <v>#REF!</v>
      </c>
      <c r="P5" s="101" t="e">
        <f>'C завтраками| Bed and breakfast'!#REF!</f>
        <v>#REF!</v>
      </c>
      <c r="Q5" s="101" t="e">
        <f>'C завтраками| Bed and breakfast'!#REF!</f>
        <v>#REF!</v>
      </c>
      <c r="R5" s="101" t="e">
        <f>'C завтраками| Bed and breakfast'!#REF!</f>
        <v>#REF!</v>
      </c>
      <c r="S5" s="101" t="e">
        <f>'C завтраками| Bed and breakfast'!#REF!</f>
        <v>#REF!</v>
      </c>
      <c r="T5" s="101" t="e">
        <f>'C завтраками| Bed and breakfast'!#REF!</f>
        <v>#REF!</v>
      </c>
      <c r="U5" s="101" t="e">
        <f>'C завтраками| Bed and breakfast'!#REF!</f>
        <v>#REF!</v>
      </c>
      <c r="V5" s="101" t="e">
        <f>'C завтраками| Bed and breakfast'!#REF!</f>
        <v>#REF!</v>
      </c>
      <c r="W5" s="101" t="e">
        <f>'C завтраками| Bed and breakfast'!#REF!</f>
        <v>#REF!</v>
      </c>
    </row>
    <row r="6" spans="1:23" s="53" customFormat="1" ht="21.95" customHeight="1" x14ac:dyDescent="0.2">
      <c r="A6" s="98"/>
      <c r="B6" s="84">
        <v>44413</v>
      </c>
      <c r="C6" s="84">
        <v>44415</v>
      </c>
      <c r="D6" s="84">
        <v>44420</v>
      </c>
      <c r="E6" s="102" t="e">
        <f>'C завтраками| Bed and breakfast'!#REF!</f>
        <v>#REF!</v>
      </c>
      <c r="F6" s="102" t="e">
        <f>'C завтраками| Bed and breakfast'!#REF!</f>
        <v>#REF!</v>
      </c>
      <c r="G6" s="102" t="e">
        <f>'C завтраками| Bed and breakfast'!#REF!</f>
        <v>#REF!</v>
      </c>
      <c r="H6" s="102" t="e">
        <f>'C завтраками| Bed and breakfast'!#REF!</f>
        <v>#REF!</v>
      </c>
      <c r="I6" s="102" t="e">
        <f>'C завтраками| Bed and breakfast'!#REF!</f>
        <v>#REF!</v>
      </c>
      <c r="J6" s="102" t="e">
        <f>'C завтраками| Bed and breakfast'!#REF!</f>
        <v>#REF!</v>
      </c>
      <c r="K6" s="102" t="e">
        <f>'C завтраками| Bed and breakfast'!#REF!</f>
        <v>#REF!</v>
      </c>
      <c r="L6" s="102" t="e">
        <f>'C завтраками| Bed and breakfast'!#REF!</f>
        <v>#REF!</v>
      </c>
      <c r="M6" s="102" t="e">
        <f>'C завтраками| Bed and breakfast'!#REF!</f>
        <v>#REF!</v>
      </c>
      <c r="N6" s="102" t="e">
        <f>'C завтраками| Bed and breakfast'!#REF!</f>
        <v>#REF!</v>
      </c>
      <c r="O6" s="102" t="e">
        <f>'C завтраками| Bed and breakfast'!#REF!</f>
        <v>#REF!</v>
      </c>
      <c r="P6" s="102" t="e">
        <f>'C завтраками| Bed and breakfast'!#REF!</f>
        <v>#REF!</v>
      </c>
      <c r="Q6" s="102" t="e">
        <f>'C завтраками| Bed and breakfast'!#REF!</f>
        <v>#REF!</v>
      </c>
      <c r="R6" s="102" t="e">
        <f>'C завтраками| Bed and breakfast'!#REF!</f>
        <v>#REF!</v>
      </c>
      <c r="S6" s="102" t="e">
        <f>'C завтраками| Bed and breakfast'!#REF!</f>
        <v>#REF!</v>
      </c>
      <c r="T6" s="102" t="e">
        <f>'C завтраками| Bed and breakfast'!#REF!</f>
        <v>#REF!</v>
      </c>
      <c r="U6" s="102" t="e">
        <f>'C завтраками| Bed and breakfast'!#REF!</f>
        <v>#REF!</v>
      </c>
      <c r="V6" s="102" t="e">
        <f>'C завтраками| Bed and breakfast'!#REF!</f>
        <v>#REF!</v>
      </c>
      <c r="W6" s="102" t="e">
        <f>'C завтраками| Bed and breakfast'!#REF!</f>
        <v>#REF!</v>
      </c>
    </row>
    <row r="7" spans="1:23" s="53" customFormat="1" ht="12" x14ac:dyDescent="0.2">
      <c r="A7" s="42" t="s">
        <v>83</v>
      </c>
      <c r="B7" s="87"/>
      <c r="C7" s="87"/>
      <c r="D7" s="87"/>
      <c r="E7" s="87"/>
      <c r="F7" s="87"/>
      <c r="G7" s="87"/>
      <c r="H7" s="87"/>
      <c r="I7" s="87"/>
      <c r="J7" s="87"/>
      <c r="K7" s="87"/>
      <c r="L7" s="87"/>
      <c r="M7" s="87"/>
      <c r="N7" s="87"/>
      <c r="O7" s="87"/>
      <c r="P7" s="87"/>
      <c r="Q7" s="87"/>
      <c r="R7" s="87"/>
      <c r="S7" s="87"/>
      <c r="T7" s="87"/>
      <c r="U7" s="87"/>
      <c r="V7" s="87"/>
      <c r="W7" s="87"/>
    </row>
    <row r="8" spans="1:23" s="53" customFormat="1" ht="12" x14ac:dyDescent="0.2">
      <c r="A8" s="88">
        <v>1</v>
      </c>
      <c r="B8" s="42">
        <v>10200</v>
      </c>
      <c r="C8" s="42">
        <v>11000</v>
      </c>
      <c r="D8" s="42">
        <v>10200</v>
      </c>
      <c r="E8" s="42" t="e">
        <f>'C завтраками| Bed and breakfast'!#REF!*0.9</f>
        <v>#REF!</v>
      </c>
      <c r="F8" s="42" t="e">
        <f>'C завтраками| Bed and breakfast'!#REF!*0.9</f>
        <v>#REF!</v>
      </c>
      <c r="G8" s="42" t="e">
        <f>'C завтраками| Bed and breakfast'!#REF!*0.9</f>
        <v>#REF!</v>
      </c>
      <c r="H8" s="42" t="e">
        <f>'C завтраками| Bed and breakfast'!#REF!*0.9</f>
        <v>#REF!</v>
      </c>
      <c r="I8" s="42" t="e">
        <f>'C завтраками| Bed and breakfast'!#REF!*0.9</f>
        <v>#REF!</v>
      </c>
      <c r="J8" s="42" t="e">
        <f>'C завтраками| Bed and breakfast'!#REF!*0.9</f>
        <v>#REF!</v>
      </c>
      <c r="K8" s="42" t="e">
        <f>'C завтраками| Bed and breakfast'!#REF!*0.9</f>
        <v>#REF!</v>
      </c>
      <c r="L8" s="42" t="e">
        <f>'C завтраками| Bed and breakfast'!#REF!*0.9</f>
        <v>#REF!</v>
      </c>
      <c r="M8" s="42" t="e">
        <f>'C завтраками| Bed and breakfast'!#REF!*0.9</f>
        <v>#REF!</v>
      </c>
      <c r="N8" s="42" t="e">
        <f>'C завтраками| Bed and breakfast'!#REF!*0.9</f>
        <v>#REF!</v>
      </c>
      <c r="O8" s="42" t="e">
        <f>'C завтраками| Bed and breakfast'!#REF!*0.9</f>
        <v>#REF!</v>
      </c>
      <c r="P8" s="42" t="e">
        <f>'C завтраками| Bed and breakfast'!#REF!*0.9</f>
        <v>#REF!</v>
      </c>
      <c r="Q8" s="42" t="e">
        <f>'C завтраками| Bed and breakfast'!#REF!*0.9</f>
        <v>#REF!</v>
      </c>
      <c r="R8" s="42" t="e">
        <f>'C завтраками| Bed and breakfast'!#REF!*0.9</f>
        <v>#REF!</v>
      </c>
      <c r="S8" s="42" t="e">
        <f>'C завтраками| Bed and breakfast'!#REF!*0.9</f>
        <v>#REF!</v>
      </c>
      <c r="T8" s="42" t="e">
        <f>'C завтраками| Bed and breakfast'!#REF!*0.9</f>
        <v>#REF!</v>
      </c>
      <c r="U8" s="42" t="e">
        <f>'C завтраками| Bed and breakfast'!#REF!*0.9</f>
        <v>#REF!</v>
      </c>
      <c r="V8" s="42" t="e">
        <f>'C завтраками| Bed and breakfast'!#REF!*0.9</f>
        <v>#REF!</v>
      </c>
      <c r="W8" s="42" t="e">
        <f>'C завтраками| Bed and breakfast'!#REF!*0.9</f>
        <v>#REF!</v>
      </c>
    </row>
    <row r="9" spans="1:23" s="53" customFormat="1" ht="12" x14ac:dyDescent="0.2">
      <c r="A9" s="88">
        <v>2</v>
      </c>
      <c r="B9" s="42">
        <f>B8+1000</f>
        <v>11200</v>
      </c>
      <c r="C9" s="42">
        <f>C8+1000</f>
        <v>12000</v>
      </c>
      <c r="D9" s="42">
        <f>D8+1000</f>
        <v>11200</v>
      </c>
      <c r="E9" s="42" t="e">
        <f>'C завтраками| Bed and breakfast'!#REF!*0.9</f>
        <v>#REF!</v>
      </c>
      <c r="F9" s="42" t="e">
        <f>'C завтраками| Bed and breakfast'!#REF!*0.9</f>
        <v>#REF!</v>
      </c>
      <c r="G9" s="42" t="e">
        <f>'C завтраками| Bed and breakfast'!#REF!*0.9</f>
        <v>#REF!</v>
      </c>
      <c r="H9" s="42" t="e">
        <f>'C завтраками| Bed and breakfast'!#REF!*0.9</f>
        <v>#REF!</v>
      </c>
      <c r="I9" s="42" t="e">
        <f>'C завтраками| Bed and breakfast'!#REF!*0.9</f>
        <v>#REF!</v>
      </c>
      <c r="J9" s="42" t="e">
        <f>'C завтраками| Bed and breakfast'!#REF!*0.9</f>
        <v>#REF!</v>
      </c>
      <c r="K9" s="42" t="e">
        <f>'C завтраками| Bed and breakfast'!#REF!*0.9</f>
        <v>#REF!</v>
      </c>
      <c r="L9" s="42" t="e">
        <f>'C завтраками| Bed and breakfast'!#REF!*0.9</f>
        <v>#REF!</v>
      </c>
      <c r="M9" s="42" t="e">
        <f>'C завтраками| Bed and breakfast'!#REF!*0.9</f>
        <v>#REF!</v>
      </c>
      <c r="N9" s="42" t="e">
        <f>'C завтраками| Bed and breakfast'!#REF!*0.9</f>
        <v>#REF!</v>
      </c>
      <c r="O9" s="42" t="e">
        <f>'C завтраками| Bed and breakfast'!#REF!*0.9</f>
        <v>#REF!</v>
      </c>
      <c r="P9" s="42" t="e">
        <f>'C завтраками| Bed and breakfast'!#REF!*0.9</f>
        <v>#REF!</v>
      </c>
      <c r="Q9" s="42" t="e">
        <f>'C завтраками| Bed and breakfast'!#REF!*0.9</f>
        <v>#REF!</v>
      </c>
      <c r="R9" s="42" t="e">
        <f>'C завтраками| Bed and breakfast'!#REF!*0.9</f>
        <v>#REF!</v>
      </c>
      <c r="S9" s="42" t="e">
        <f>'C завтраками| Bed and breakfast'!#REF!*0.9</f>
        <v>#REF!</v>
      </c>
      <c r="T9" s="42" t="e">
        <f>'C завтраками| Bed and breakfast'!#REF!*0.9</f>
        <v>#REF!</v>
      </c>
      <c r="U9" s="42" t="e">
        <f>'C завтраками| Bed and breakfast'!#REF!*0.9</f>
        <v>#REF!</v>
      </c>
      <c r="V9" s="42" t="e">
        <f>'C завтраками| Bed and breakfast'!#REF!*0.9</f>
        <v>#REF!</v>
      </c>
      <c r="W9" s="42" t="e">
        <f>'C завтраками| Bed and breakfast'!#REF!*0.9</f>
        <v>#REF!</v>
      </c>
    </row>
    <row r="10" spans="1:23" s="53" customFormat="1" ht="12" x14ac:dyDescent="0.2">
      <c r="A10" s="42" t="s">
        <v>84</v>
      </c>
      <c r="B10" s="41"/>
      <c r="C10" s="41"/>
      <c r="D10" s="41"/>
      <c r="E10" s="42"/>
      <c r="F10" s="42"/>
      <c r="G10" s="42"/>
      <c r="H10" s="42"/>
      <c r="I10" s="42"/>
      <c r="J10" s="42"/>
      <c r="K10" s="42"/>
      <c r="L10" s="42"/>
      <c r="M10" s="42"/>
      <c r="N10" s="42"/>
      <c r="O10" s="42"/>
      <c r="P10" s="42"/>
      <c r="Q10" s="42"/>
      <c r="R10" s="42"/>
      <c r="S10" s="42"/>
      <c r="T10" s="42"/>
      <c r="U10" s="42"/>
      <c r="V10" s="42"/>
      <c r="W10" s="42"/>
    </row>
    <row r="11" spans="1:23" s="53" customFormat="1" ht="12" x14ac:dyDescent="0.2">
      <c r="A11" s="88">
        <f>A8</f>
        <v>1</v>
      </c>
      <c r="B11" s="42">
        <f t="shared" ref="B11:D12" si="0">B8+3000</f>
        <v>13200</v>
      </c>
      <c r="C11" s="42">
        <f t="shared" si="0"/>
        <v>14000</v>
      </c>
      <c r="D11" s="42">
        <f t="shared" si="0"/>
        <v>13200</v>
      </c>
      <c r="E11" s="42" t="e">
        <f>'C завтраками| Bed and breakfast'!#REF!*0.9</f>
        <v>#REF!</v>
      </c>
      <c r="F11" s="42" t="e">
        <f>'C завтраками| Bed and breakfast'!#REF!*0.9</f>
        <v>#REF!</v>
      </c>
      <c r="G11" s="42" t="e">
        <f>'C завтраками| Bed and breakfast'!#REF!*0.9</f>
        <v>#REF!</v>
      </c>
      <c r="H11" s="42" t="e">
        <f>'C завтраками| Bed and breakfast'!#REF!*0.9</f>
        <v>#REF!</v>
      </c>
      <c r="I11" s="42" t="e">
        <f>'C завтраками| Bed and breakfast'!#REF!*0.9</f>
        <v>#REF!</v>
      </c>
      <c r="J11" s="42" t="e">
        <f>'C завтраками| Bed and breakfast'!#REF!*0.9</f>
        <v>#REF!</v>
      </c>
      <c r="K11" s="42" t="e">
        <f>'C завтраками| Bed and breakfast'!#REF!*0.9</f>
        <v>#REF!</v>
      </c>
      <c r="L11" s="42" t="e">
        <f>'C завтраками| Bed and breakfast'!#REF!*0.9</f>
        <v>#REF!</v>
      </c>
      <c r="M11" s="42" t="e">
        <f>'C завтраками| Bed and breakfast'!#REF!*0.9</f>
        <v>#REF!</v>
      </c>
      <c r="N11" s="42" t="e">
        <f>'C завтраками| Bed and breakfast'!#REF!*0.9</f>
        <v>#REF!</v>
      </c>
      <c r="O11" s="42" t="e">
        <f>'C завтраками| Bed and breakfast'!#REF!*0.9</f>
        <v>#REF!</v>
      </c>
      <c r="P11" s="42" t="e">
        <f>'C завтраками| Bed and breakfast'!#REF!*0.9</f>
        <v>#REF!</v>
      </c>
      <c r="Q11" s="42" t="e">
        <f>'C завтраками| Bed and breakfast'!#REF!*0.9</f>
        <v>#REF!</v>
      </c>
      <c r="R11" s="42" t="e">
        <f>'C завтраками| Bed and breakfast'!#REF!*0.9</f>
        <v>#REF!</v>
      </c>
      <c r="S11" s="42" t="e">
        <f>'C завтраками| Bed and breakfast'!#REF!*0.9</f>
        <v>#REF!</v>
      </c>
      <c r="T11" s="42" t="e">
        <f>'C завтраками| Bed and breakfast'!#REF!*0.9</f>
        <v>#REF!</v>
      </c>
      <c r="U11" s="42" t="e">
        <f>'C завтраками| Bed and breakfast'!#REF!*0.9</f>
        <v>#REF!</v>
      </c>
      <c r="V11" s="42" t="e">
        <f>'C завтраками| Bed and breakfast'!#REF!*0.9</f>
        <v>#REF!</v>
      </c>
      <c r="W11" s="42" t="e">
        <f>'C завтраками| Bed and breakfast'!#REF!*0.9</f>
        <v>#REF!</v>
      </c>
    </row>
    <row r="12" spans="1:23" s="53" customFormat="1" ht="12" x14ac:dyDescent="0.2">
      <c r="A12" s="88">
        <f>A9</f>
        <v>2</v>
      </c>
      <c r="B12" s="42">
        <f t="shared" si="0"/>
        <v>14200</v>
      </c>
      <c r="C12" s="42">
        <f t="shared" si="0"/>
        <v>15000</v>
      </c>
      <c r="D12" s="42">
        <f t="shared" si="0"/>
        <v>14200</v>
      </c>
      <c r="E12" s="42" t="e">
        <f>'C завтраками| Bed and breakfast'!#REF!*0.9</f>
        <v>#REF!</v>
      </c>
      <c r="F12" s="42" t="e">
        <f>'C завтраками| Bed and breakfast'!#REF!*0.9</f>
        <v>#REF!</v>
      </c>
      <c r="G12" s="42" t="e">
        <f>'C завтраками| Bed and breakfast'!#REF!*0.9</f>
        <v>#REF!</v>
      </c>
      <c r="H12" s="42" t="e">
        <f>'C завтраками| Bed and breakfast'!#REF!*0.9</f>
        <v>#REF!</v>
      </c>
      <c r="I12" s="42" t="e">
        <f>'C завтраками| Bed and breakfast'!#REF!*0.9</f>
        <v>#REF!</v>
      </c>
      <c r="J12" s="42" t="e">
        <f>'C завтраками| Bed and breakfast'!#REF!*0.9</f>
        <v>#REF!</v>
      </c>
      <c r="K12" s="42" t="e">
        <f>'C завтраками| Bed and breakfast'!#REF!*0.9</f>
        <v>#REF!</v>
      </c>
      <c r="L12" s="42" t="e">
        <f>'C завтраками| Bed and breakfast'!#REF!*0.9</f>
        <v>#REF!</v>
      </c>
      <c r="M12" s="42" t="e">
        <f>'C завтраками| Bed and breakfast'!#REF!*0.9</f>
        <v>#REF!</v>
      </c>
      <c r="N12" s="42" t="e">
        <f>'C завтраками| Bed and breakfast'!#REF!*0.9</f>
        <v>#REF!</v>
      </c>
      <c r="O12" s="42" t="e">
        <f>'C завтраками| Bed and breakfast'!#REF!*0.9</f>
        <v>#REF!</v>
      </c>
      <c r="P12" s="42" t="e">
        <f>'C завтраками| Bed and breakfast'!#REF!*0.9</f>
        <v>#REF!</v>
      </c>
      <c r="Q12" s="42" t="e">
        <f>'C завтраками| Bed and breakfast'!#REF!*0.9</f>
        <v>#REF!</v>
      </c>
      <c r="R12" s="42" t="e">
        <f>'C завтраками| Bed and breakfast'!#REF!*0.9</f>
        <v>#REF!</v>
      </c>
      <c r="S12" s="42" t="e">
        <f>'C завтраками| Bed and breakfast'!#REF!*0.9</f>
        <v>#REF!</v>
      </c>
      <c r="T12" s="42" t="e">
        <f>'C завтраками| Bed and breakfast'!#REF!*0.9</f>
        <v>#REF!</v>
      </c>
      <c r="U12" s="42" t="e">
        <f>'C завтраками| Bed and breakfast'!#REF!*0.9</f>
        <v>#REF!</v>
      </c>
      <c r="V12" s="42" t="e">
        <f>'C завтраками| Bed and breakfast'!#REF!*0.9</f>
        <v>#REF!</v>
      </c>
      <c r="W12" s="42" t="e">
        <f>'C завтраками| Bed and breakfast'!#REF!*0.9</f>
        <v>#REF!</v>
      </c>
    </row>
    <row r="13" spans="1:23" s="53" customFormat="1" ht="12" x14ac:dyDescent="0.2">
      <c r="A13" s="42" t="s">
        <v>85</v>
      </c>
      <c r="B13" s="41"/>
      <c r="C13" s="41"/>
      <c r="D13" s="41"/>
      <c r="E13" s="42"/>
      <c r="F13" s="42"/>
      <c r="G13" s="42"/>
      <c r="H13" s="42"/>
      <c r="I13" s="42"/>
      <c r="J13" s="42"/>
      <c r="K13" s="42"/>
      <c r="L13" s="42"/>
      <c r="M13" s="42"/>
      <c r="N13" s="42"/>
      <c r="O13" s="42"/>
      <c r="P13" s="42"/>
      <c r="Q13" s="42"/>
      <c r="R13" s="42"/>
      <c r="S13" s="42"/>
      <c r="T13" s="42"/>
      <c r="U13" s="42"/>
      <c r="V13" s="42"/>
      <c r="W13" s="42"/>
    </row>
    <row r="14" spans="1:23" s="53" customFormat="1" ht="12" x14ac:dyDescent="0.2">
      <c r="A14" s="88">
        <f>A8</f>
        <v>1</v>
      </c>
      <c r="B14" s="42">
        <f>B8+4000</f>
        <v>14200</v>
      </c>
      <c r="C14" s="42">
        <f>C8+4000</f>
        <v>15000</v>
      </c>
      <c r="D14" s="42">
        <f>D8+4000</f>
        <v>14200</v>
      </c>
      <c r="E14" s="42" t="e">
        <f>'C завтраками| Bed and breakfast'!#REF!*0.9</f>
        <v>#REF!</v>
      </c>
      <c r="F14" s="42" t="e">
        <f>'C завтраками| Bed and breakfast'!#REF!*0.9</f>
        <v>#REF!</v>
      </c>
      <c r="G14" s="42" t="e">
        <f>'C завтраками| Bed and breakfast'!#REF!*0.9</f>
        <v>#REF!</v>
      </c>
      <c r="H14" s="42" t="e">
        <f>'C завтраками| Bed and breakfast'!#REF!*0.9</f>
        <v>#REF!</v>
      </c>
      <c r="I14" s="42" t="e">
        <f>'C завтраками| Bed and breakfast'!#REF!*0.9</f>
        <v>#REF!</v>
      </c>
      <c r="J14" s="42" t="e">
        <f>'C завтраками| Bed and breakfast'!#REF!*0.9</f>
        <v>#REF!</v>
      </c>
      <c r="K14" s="42" t="e">
        <f>'C завтраками| Bed and breakfast'!#REF!*0.9</f>
        <v>#REF!</v>
      </c>
      <c r="L14" s="42" t="e">
        <f>'C завтраками| Bed and breakfast'!#REF!*0.9</f>
        <v>#REF!</v>
      </c>
      <c r="M14" s="42" t="e">
        <f>'C завтраками| Bed and breakfast'!#REF!*0.9</f>
        <v>#REF!</v>
      </c>
      <c r="N14" s="42" t="e">
        <f>'C завтраками| Bed and breakfast'!#REF!*0.9</f>
        <v>#REF!</v>
      </c>
      <c r="O14" s="42" t="e">
        <f>'C завтраками| Bed and breakfast'!#REF!*0.9</f>
        <v>#REF!</v>
      </c>
      <c r="P14" s="42" t="e">
        <f>'C завтраками| Bed and breakfast'!#REF!*0.9</f>
        <v>#REF!</v>
      </c>
      <c r="Q14" s="42" t="e">
        <f>'C завтраками| Bed and breakfast'!#REF!*0.9</f>
        <v>#REF!</v>
      </c>
      <c r="R14" s="42" t="e">
        <f>'C завтраками| Bed and breakfast'!#REF!*0.9</f>
        <v>#REF!</v>
      </c>
      <c r="S14" s="42" t="e">
        <f>'C завтраками| Bed and breakfast'!#REF!*0.9</f>
        <v>#REF!</v>
      </c>
      <c r="T14" s="42" t="e">
        <f>'C завтраками| Bed and breakfast'!#REF!*0.9</f>
        <v>#REF!</v>
      </c>
      <c r="U14" s="42" t="e">
        <f>'C завтраками| Bed and breakfast'!#REF!*0.9</f>
        <v>#REF!</v>
      </c>
      <c r="V14" s="42" t="e">
        <f>'C завтраками| Bed and breakfast'!#REF!*0.9</f>
        <v>#REF!</v>
      </c>
      <c r="W14" s="42" t="e">
        <f>'C завтраками| Bed and breakfast'!#REF!*0.9</f>
        <v>#REF!</v>
      </c>
    </row>
    <row r="15" spans="1:23" s="53" customFormat="1" ht="12" x14ac:dyDescent="0.2">
      <c r="A15" s="88">
        <f>A9</f>
        <v>2</v>
      </c>
      <c r="B15" s="42">
        <f>B14+1000</f>
        <v>15200</v>
      </c>
      <c r="C15" s="42">
        <f>C14+1000</f>
        <v>16000</v>
      </c>
      <c r="D15" s="42">
        <f>D14+1000</f>
        <v>15200</v>
      </c>
      <c r="E15" s="42" t="e">
        <f>'C завтраками| Bed and breakfast'!#REF!*0.9</f>
        <v>#REF!</v>
      </c>
      <c r="F15" s="42" t="e">
        <f>'C завтраками| Bed and breakfast'!#REF!*0.9</f>
        <v>#REF!</v>
      </c>
      <c r="G15" s="42" t="e">
        <f>'C завтраками| Bed and breakfast'!#REF!*0.9</f>
        <v>#REF!</v>
      </c>
      <c r="H15" s="42" t="e">
        <f>'C завтраками| Bed and breakfast'!#REF!*0.9</f>
        <v>#REF!</v>
      </c>
      <c r="I15" s="42" t="e">
        <f>'C завтраками| Bed and breakfast'!#REF!*0.9</f>
        <v>#REF!</v>
      </c>
      <c r="J15" s="42" t="e">
        <f>'C завтраками| Bed and breakfast'!#REF!*0.9</f>
        <v>#REF!</v>
      </c>
      <c r="K15" s="42" t="e">
        <f>'C завтраками| Bed and breakfast'!#REF!*0.9</f>
        <v>#REF!</v>
      </c>
      <c r="L15" s="42" t="e">
        <f>'C завтраками| Bed and breakfast'!#REF!*0.9</f>
        <v>#REF!</v>
      </c>
      <c r="M15" s="42" t="e">
        <f>'C завтраками| Bed and breakfast'!#REF!*0.9</f>
        <v>#REF!</v>
      </c>
      <c r="N15" s="42" t="e">
        <f>'C завтраками| Bed and breakfast'!#REF!*0.9</f>
        <v>#REF!</v>
      </c>
      <c r="O15" s="42" t="e">
        <f>'C завтраками| Bed and breakfast'!#REF!*0.9</f>
        <v>#REF!</v>
      </c>
      <c r="P15" s="42" t="e">
        <f>'C завтраками| Bed and breakfast'!#REF!*0.9</f>
        <v>#REF!</v>
      </c>
      <c r="Q15" s="42" t="e">
        <f>'C завтраками| Bed and breakfast'!#REF!*0.9</f>
        <v>#REF!</v>
      </c>
      <c r="R15" s="42" t="e">
        <f>'C завтраками| Bed and breakfast'!#REF!*0.9</f>
        <v>#REF!</v>
      </c>
      <c r="S15" s="42" t="e">
        <f>'C завтраками| Bed and breakfast'!#REF!*0.9</f>
        <v>#REF!</v>
      </c>
      <c r="T15" s="42" t="e">
        <f>'C завтраками| Bed and breakfast'!#REF!*0.9</f>
        <v>#REF!</v>
      </c>
      <c r="U15" s="42" t="e">
        <f>'C завтраками| Bed and breakfast'!#REF!*0.9</f>
        <v>#REF!</v>
      </c>
      <c r="V15" s="42" t="e">
        <f>'C завтраками| Bed and breakfast'!#REF!*0.9</f>
        <v>#REF!</v>
      </c>
      <c r="W15" s="42" t="e">
        <f>'C завтраками| Bed and breakfast'!#REF!*0.9</f>
        <v>#REF!</v>
      </c>
    </row>
    <row r="16" spans="1:23" s="53" customFormat="1" ht="12" x14ac:dyDescent="0.2">
      <c r="A16" s="89"/>
      <c r="B16" s="89"/>
      <c r="C16" s="89"/>
      <c r="D16" s="89"/>
      <c r="E16" s="89"/>
      <c r="F16" s="89"/>
      <c r="G16" s="89"/>
      <c r="H16" s="89"/>
      <c r="I16" s="89"/>
      <c r="J16" s="89"/>
      <c r="K16" s="89"/>
      <c r="L16" s="89"/>
      <c r="M16" s="89"/>
      <c r="N16" s="89"/>
      <c r="O16" s="89"/>
      <c r="P16" s="89"/>
      <c r="Q16" s="89"/>
      <c r="R16" s="89"/>
      <c r="S16" s="89"/>
      <c r="T16" s="89"/>
      <c r="U16" s="89"/>
      <c r="V16" s="89"/>
      <c r="W16" s="89"/>
    </row>
    <row r="17" spans="1:49" s="48" customFormat="1" ht="19.5" customHeight="1" x14ac:dyDescent="0.2">
      <c r="A17" s="111" t="s">
        <v>100</v>
      </c>
      <c r="B17" s="85">
        <v>44409</v>
      </c>
      <c r="C17" s="85">
        <v>44414</v>
      </c>
      <c r="D17" s="85">
        <v>44416</v>
      </c>
      <c r="E17" s="101" t="e">
        <f>E5</f>
        <v>#REF!</v>
      </c>
      <c r="F17" s="101" t="e">
        <f t="shared" ref="E17:H18" si="1">F5</f>
        <v>#REF!</v>
      </c>
      <c r="G17" s="101" t="e">
        <f t="shared" si="1"/>
        <v>#REF!</v>
      </c>
      <c r="H17" s="101" t="e">
        <f t="shared" si="1"/>
        <v>#REF!</v>
      </c>
      <c r="I17" s="131" t="e">
        <f t="shared" ref="I17:T17" si="2">I5</f>
        <v>#REF!</v>
      </c>
      <c r="J17" s="101" t="e">
        <f t="shared" si="2"/>
        <v>#REF!</v>
      </c>
      <c r="K17" s="92" t="e">
        <f t="shared" si="2"/>
        <v>#REF!</v>
      </c>
      <c r="L17" s="92"/>
      <c r="M17" s="92" t="e">
        <f t="shared" si="2"/>
        <v>#REF!</v>
      </c>
      <c r="N17" s="92" t="e">
        <f t="shared" si="2"/>
        <v>#REF!</v>
      </c>
      <c r="O17" s="92" t="e">
        <f t="shared" si="2"/>
        <v>#REF!</v>
      </c>
      <c r="P17" s="101" t="e">
        <f t="shared" si="2"/>
        <v>#REF!</v>
      </c>
      <c r="Q17" s="101" t="e">
        <f t="shared" si="2"/>
        <v>#REF!</v>
      </c>
      <c r="R17" s="101" t="e">
        <f t="shared" si="2"/>
        <v>#REF!</v>
      </c>
      <c r="S17" s="101" t="e">
        <f t="shared" si="2"/>
        <v>#REF!</v>
      </c>
      <c r="T17" s="92" t="e">
        <f t="shared" si="2"/>
        <v>#REF!</v>
      </c>
      <c r="U17" s="133" t="e">
        <f t="shared" ref="U17:W17" si="3">U5</f>
        <v>#REF!</v>
      </c>
      <c r="V17" s="92" t="e">
        <f t="shared" si="3"/>
        <v>#REF!</v>
      </c>
      <c r="W17" s="92" t="e">
        <f t="shared" si="3"/>
        <v>#REF!</v>
      </c>
    </row>
    <row r="18" spans="1:49" s="48" customFormat="1" ht="12.6" customHeight="1" x14ac:dyDescent="0.2">
      <c r="A18" s="90" t="s">
        <v>64</v>
      </c>
      <c r="B18" s="84">
        <v>44413</v>
      </c>
      <c r="C18" s="84">
        <v>44415</v>
      </c>
      <c r="D18" s="84">
        <v>44420</v>
      </c>
      <c r="E18" s="102" t="e">
        <f t="shared" si="1"/>
        <v>#REF!</v>
      </c>
      <c r="F18" s="102" t="e">
        <f t="shared" si="1"/>
        <v>#REF!</v>
      </c>
      <c r="G18" s="102" t="e">
        <f t="shared" si="1"/>
        <v>#REF!</v>
      </c>
      <c r="H18" s="102" t="e">
        <f t="shared" si="1"/>
        <v>#REF!</v>
      </c>
      <c r="I18" s="132" t="e">
        <f t="shared" ref="I18:T18" si="4">I6</f>
        <v>#REF!</v>
      </c>
      <c r="J18" s="101" t="e">
        <f t="shared" si="4"/>
        <v>#REF!</v>
      </c>
      <c r="K18" s="101" t="e">
        <f t="shared" si="4"/>
        <v>#REF!</v>
      </c>
      <c r="L18" s="101" t="e">
        <f t="shared" si="4"/>
        <v>#REF!</v>
      </c>
      <c r="M18" s="103" t="e">
        <f t="shared" si="4"/>
        <v>#REF!</v>
      </c>
      <c r="N18" s="101" t="e">
        <f t="shared" si="4"/>
        <v>#REF!</v>
      </c>
      <c r="O18" s="92" t="e">
        <f t="shared" si="4"/>
        <v>#REF!</v>
      </c>
      <c r="P18" s="102" t="e">
        <f t="shared" si="4"/>
        <v>#REF!</v>
      </c>
      <c r="Q18" s="102" t="e">
        <f t="shared" si="4"/>
        <v>#REF!</v>
      </c>
      <c r="R18" s="102" t="e">
        <f t="shared" si="4"/>
        <v>#REF!</v>
      </c>
      <c r="S18" s="102" t="e">
        <f t="shared" si="4"/>
        <v>#REF!</v>
      </c>
      <c r="T18" s="92" t="e">
        <f t="shared" si="4"/>
        <v>#REF!</v>
      </c>
      <c r="U18" s="133" t="e">
        <f t="shared" ref="U18:W18" si="5">U6</f>
        <v>#REF!</v>
      </c>
      <c r="V18" s="92" t="e">
        <f t="shared" si="5"/>
        <v>#REF!</v>
      </c>
      <c r="W18" s="92" t="e">
        <f t="shared" si="5"/>
        <v>#REF!</v>
      </c>
    </row>
    <row r="19" spans="1:49" s="44" customFormat="1" ht="12" x14ac:dyDescent="0.2">
      <c r="A19" s="42" t="s">
        <v>83</v>
      </c>
      <c r="B19" s="87"/>
      <c r="C19" s="87"/>
      <c r="D19" s="87"/>
      <c r="E19" s="87"/>
      <c r="F19" s="87"/>
      <c r="G19" s="87"/>
      <c r="H19" s="87"/>
      <c r="I19" s="87"/>
      <c r="J19" s="87"/>
      <c r="K19" s="87"/>
      <c r="L19" s="87"/>
      <c r="M19" s="87"/>
      <c r="N19" s="87"/>
      <c r="O19" s="87"/>
      <c r="P19" s="87"/>
      <c r="Q19" s="87"/>
      <c r="R19" s="87"/>
      <c r="S19" s="87"/>
      <c r="T19" s="87"/>
      <c r="U19" s="87"/>
      <c r="V19" s="87"/>
      <c r="W19" s="87"/>
    </row>
    <row r="20" spans="1:49" s="50" customFormat="1" ht="12" x14ac:dyDescent="0.2">
      <c r="A20" s="88">
        <v>1</v>
      </c>
      <c r="B20" s="91">
        <f t="shared" ref="B20:D21" si="6">B8*0.75</f>
        <v>7650</v>
      </c>
      <c r="C20" s="91">
        <f t="shared" si="6"/>
        <v>8250</v>
      </c>
      <c r="D20" s="91">
        <f t="shared" si="6"/>
        <v>7650</v>
      </c>
      <c r="E20" s="94" t="e">
        <f>ROUNDUP(E8*0.87,)</f>
        <v>#REF!</v>
      </c>
      <c r="F20" s="94" t="e">
        <f t="shared" ref="F20:H26" si="7">ROUNDUP(F8*0.87,)</f>
        <v>#REF!</v>
      </c>
      <c r="G20" s="94" t="e">
        <f t="shared" si="7"/>
        <v>#REF!</v>
      </c>
      <c r="H20" s="94" t="e">
        <f t="shared" si="7"/>
        <v>#REF!</v>
      </c>
      <c r="I20" s="94" t="e">
        <f t="shared" ref="I20:T20" si="8">ROUNDUP(I8*0.87,)</f>
        <v>#REF!</v>
      </c>
      <c r="J20" s="94" t="e">
        <f t="shared" si="8"/>
        <v>#REF!</v>
      </c>
      <c r="K20" s="94" t="e">
        <f t="shared" si="8"/>
        <v>#REF!</v>
      </c>
      <c r="L20" s="94" t="e">
        <f t="shared" si="8"/>
        <v>#REF!</v>
      </c>
      <c r="M20" s="94" t="e">
        <f t="shared" si="8"/>
        <v>#REF!</v>
      </c>
      <c r="N20" s="94" t="e">
        <f t="shared" si="8"/>
        <v>#REF!</v>
      </c>
      <c r="O20" s="94" t="e">
        <f t="shared" si="8"/>
        <v>#REF!</v>
      </c>
      <c r="P20" s="94" t="e">
        <f t="shared" si="8"/>
        <v>#REF!</v>
      </c>
      <c r="Q20" s="94" t="e">
        <f t="shared" si="8"/>
        <v>#REF!</v>
      </c>
      <c r="R20" s="94" t="e">
        <f t="shared" si="8"/>
        <v>#REF!</v>
      </c>
      <c r="S20" s="94" t="e">
        <f t="shared" si="8"/>
        <v>#REF!</v>
      </c>
      <c r="T20" s="94" t="e">
        <f t="shared" si="8"/>
        <v>#REF!</v>
      </c>
      <c r="U20" s="94" t="e">
        <f t="shared" ref="U20:W20" si="9">ROUNDUP(U8*0.87,)</f>
        <v>#REF!</v>
      </c>
      <c r="V20" s="94" t="e">
        <f t="shared" si="9"/>
        <v>#REF!</v>
      </c>
      <c r="W20" s="94" t="e">
        <f t="shared" si="9"/>
        <v>#REF!</v>
      </c>
    </row>
    <row r="21" spans="1:49" s="50" customFormat="1" ht="12" x14ac:dyDescent="0.2">
      <c r="A21" s="88">
        <v>2</v>
      </c>
      <c r="B21" s="91">
        <f t="shared" si="6"/>
        <v>8400</v>
      </c>
      <c r="C21" s="91">
        <f t="shared" si="6"/>
        <v>9000</v>
      </c>
      <c r="D21" s="91">
        <f t="shared" si="6"/>
        <v>8400</v>
      </c>
      <c r="E21" s="94" t="e">
        <f>ROUNDUP(E9*0.87,)</f>
        <v>#REF!</v>
      </c>
      <c r="F21" s="94" t="e">
        <f t="shared" ref="F21:H21" si="10">ROUNDUP(F9*0.87,)</f>
        <v>#REF!</v>
      </c>
      <c r="G21" s="94" t="e">
        <f t="shared" si="10"/>
        <v>#REF!</v>
      </c>
      <c r="H21" s="94" t="e">
        <f t="shared" si="10"/>
        <v>#REF!</v>
      </c>
      <c r="I21" s="94" t="e">
        <f t="shared" ref="I21:T21" si="11">ROUNDUP(I9*0.87,)</f>
        <v>#REF!</v>
      </c>
      <c r="J21" s="94" t="e">
        <f t="shared" si="11"/>
        <v>#REF!</v>
      </c>
      <c r="K21" s="94" t="e">
        <f t="shared" si="11"/>
        <v>#REF!</v>
      </c>
      <c r="L21" s="94" t="e">
        <f t="shared" si="11"/>
        <v>#REF!</v>
      </c>
      <c r="M21" s="94" t="e">
        <f t="shared" si="11"/>
        <v>#REF!</v>
      </c>
      <c r="N21" s="94" t="e">
        <f t="shared" si="11"/>
        <v>#REF!</v>
      </c>
      <c r="O21" s="94" t="e">
        <f t="shared" si="11"/>
        <v>#REF!</v>
      </c>
      <c r="P21" s="94" t="e">
        <f t="shared" si="11"/>
        <v>#REF!</v>
      </c>
      <c r="Q21" s="94" t="e">
        <f t="shared" si="11"/>
        <v>#REF!</v>
      </c>
      <c r="R21" s="94" t="e">
        <f t="shared" si="11"/>
        <v>#REF!</v>
      </c>
      <c r="S21" s="94" t="e">
        <f t="shared" si="11"/>
        <v>#REF!</v>
      </c>
      <c r="T21" s="94" t="e">
        <f t="shared" si="11"/>
        <v>#REF!</v>
      </c>
      <c r="U21" s="94" t="e">
        <f t="shared" ref="U21:W21" si="12">ROUNDUP(U9*0.87,)</f>
        <v>#REF!</v>
      </c>
      <c r="V21" s="94" t="e">
        <f t="shared" si="12"/>
        <v>#REF!</v>
      </c>
      <c r="W21" s="94" t="e">
        <f t="shared" si="12"/>
        <v>#REF!</v>
      </c>
    </row>
    <row r="22" spans="1:49" s="50" customFormat="1" ht="12" x14ac:dyDescent="0.2">
      <c r="A22" s="42" t="s">
        <v>84</v>
      </c>
      <c r="B22" s="91"/>
      <c r="C22" s="91"/>
      <c r="D22" s="91"/>
      <c r="E22" s="94"/>
      <c r="F22" s="94"/>
      <c r="G22" s="94"/>
      <c r="H22" s="94"/>
      <c r="I22" s="94"/>
      <c r="J22" s="94"/>
      <c r="K22" s="94"/>
      <c r="L22" s="94"/>
      <c r="M22" s="94"/>
      <c r="N22" s="94"/>
      <c r="O22" s="94"/>
      <c r="P22" s="94"/>
      <c r="Q22" s="94"/>
      <c r="R22" s="94"/>
      <c r="S22" s="94"/>
      <c r="T22" s="94"/>
      <c r="U22" s="94"/>
      <c r="V22" s="94"/>
      <c r="W22" s="94"/>
    </row>
    <row r="23" spans="1:49" s="50" customFormat="1" ht="12" x14ac:dyDescent="0.2">
      <c r="A23" s="88">
        <f>A20</f>
        <v>1</v>
      </c>
      <c r="B23" s="91">
        <f t="shared" ref="B23:D24" si="13">B11*0.75</f>
        <v>9900</v>
      </c>
      <c r="C23" s="91">
        <f t="shared" si="13"/>
        <v>10500</v>
      </c>
      <c r="D23" s="91">
        <f t="shared" si="13"/>
        <v>9900</v>
      </c>
      <c r="E23" s="94" t="e">
        <f>ROUNDUP(E11*0.87,)</f>
        <v>#REF!</v>
      </c>
      <c r="F23" s="94" t="e">
        <f t="shared" si="7"/>
        <v>#REF!</v>
      </c>
      <c r="G23" s="94" t="e">
        <f t="shared" si="7"/>
        <v>#REF!</v>
      </c>
      <c r="H23" s="94" t="e">
        <f t="shared" si="7"/>
        <v>#REF!</v>
      </c>
      <c r="I23" s="94" t="e">
        <f t="shared" ref="I23:T23" si="14">ROUNDUP(I11*0.87,)</f>
        <v>#REF!</v>
      </c>
      <c r="J23" s="94" t="e">
        <f t="shared" si="14"/>
        <v>#REF!</v>
      </c>
      <c r="K23" s="94" t="e">
        <f t="shared" si="14"/>
        <v>#REF!</v>
      </c>
      <c r="L23" s="94" t="e">
        <f t="shared" si="14"/>
        <v>#REF!</v>
      </c>
      <c r="M23" s="94" t="e">
        <f t="shared" si="14"/>
        <v>#REF!</v>
      </c>
      <c r="N23" s="94" t="e">
        <f t="shared" si="14"/>
        <v>#REF!</v>
      </c>
      <c r="O23" s="94" t="e">
        <f t="shared" si="14"/>
        <v>#REF!</v>
      </c>
      <c r="P23" s="94" t="e">
        <f t="shared" si="14"/>
        <v>#REF!</v>
      </c>
      <c r="Q23" s="94" t="e">
        <f t="shared" si="14"/>
        <v>#REF!</v>
      </c>
      <c r="R23" s="94" t="e">
        <f t="shared" si="14"/>
        <v>#REF!</v>
      </c>
      <c r="S23" s="94" t="e">
        <f t="shared" si="14"/>
        <v>#REF!</v>
      </c>
      <c r="T23" s="94" t="e">
        <f t="shared" si="14"/>
        <v>#REF!</v>
      </c>
      <c r="U23" s="94" t="e">
        <f t="shared" ref="U23:W23" si="15">ROUNDUP(U11*0.87,)</f>
        <v>#REF!</v>
      </c>
      <c r="V23" s="94" t="e">
        <f t="shared" si="15"/>
        <v>#REF!</v>
      </c>
      <c r="W23" s="94" t="e">
        <f t="shared" si="15"/>
        <v>#REF!</v>
      </c>
    </row>
    <row r="24" spans="1:49" s="50" customFormat="1" ht="12" x14ac:dyDescent="0.2">
      <c r="A24" s="88">
        <f>A21</f>
        <v>2</v>
      </c>
      <c r="B24" s="91">
        <f t="shared" si="13"/>
        <v>10650</v>
      </c>
      <c r="C24" s="91">
        <f t="shared" si="13"/>
        <v>11250</v>
      </c>
      <c r="D24" s="91">
        <f t="shared" si="13"/>
        <v>10650</v>
      </c>
      <c r="E24" s="94" t="e">
        <f>ROUNDUP(E12*0.87,)</f>
        <v>#REF!</v>
      </c>
      <c r="F24" s="94" t="e">
        <f t="shared" si="7"/>
        <v>#REF!</v>
      </c>
      <c r="G24" s="94" t="e">
        <f t="shared" si="7"/>
        <v>#REF!</v>
      </c>
      <c r="H24" s="94" t="e">
        <f t="shared" si="7"/>
        <v>#REF!</v>
      </c>
      <c r="I24" s="94" t="e">
        <f t="shared" ref="I24:T24" si="16">ROUNDUP(I12*0.87,)</f>
        <v>#REF!</v>
      </c>
      <c r="J24" s="94" t="e">
        <f t="shared" si="16"/>
        <v>#REF!</v>
      </c>
      <c r="K24" s="94" t="e">
        <f t="shared" si="16"/>
        <v>#REF!</v>
      </c>
      <c r="L24" s="94" t="e">
        <f t="shared" si="16"/>
        <v>#REF!</v>
      </c>
      <c r="M24" s="94" t="e">
        <f t="shared" si="16"/>
        <v>#REF!</v>
      </c>
      <c r="N24" s="94" t="e">
        <f t="shared" si="16"/>
        <v>#REF!</v>
      </c>
      <c r="O24" s="94" t="e">
        <f t="shared" si="16"/>
        <v>#REF!</v>
      </c>
      <c r="P24" s="94" t="e">
        <f t="shared" si="16"/>
        <v>#REF!</v>
      </c>
      <c r="Q24" s="94" t="e">
        <f t="shared" si="16"/>
        <v>#REF!</v>
      </c>
      <c r="R24" s="94" t="e">
        <f t="shared" si="16"/>
        <v>#REF!</v>
      </c>
      <c r="S24" s="94" t="e">
        <f t="shared" si="16"/>
        <v>#REF!</v>
      </c>
      <c r="T24" s="94" t="e">
        <f t="shared" si="16"/>
        <v>#REF!</v>
      </c>
      <c r="U24" s="94" t="e">
        <f t="shared" ref="U24:W24" si="17">ROUNDUP(U12*0.87,)</f>
        <v>#REF!</v>
      </c>
      <c r="V24" s="94" t="e">
        <f t="shared" si="17"/>
        <v>#REF!</v>
      </c>
      <c r="W24" s="94" t="e">
        <f t="shared" si="17"/>
        <v>#REF!</v>
      </c>
    </row>
    <row r="25" spans="1:49" s="50" customFormat="1" ht="12" x14ac:dyDescent="0.2">
      <c r="A25" s="42" t="s">
        <v>85</v>
      </c>
      <c r="B25" s="91"/>
      <c r="C25" s="91"/>
      <c r="D25" s="91"/>
      <c r="E25" s="94"/>
      <c r="F25" s="94"/>
      <c r="G25" s="94"/>
      <c r="H25" s="94"/>
      <c r="I25" s="94"/>
      <c r="J25" s="94"/>
      <c r="K25" s="94"/>
      <c r="L25" s="94"/>
      <c r="M25" s="94"/>
      <c r="N25" s="94"/>
      <c r="O25" s="94"/>
      <c r="P25" s="94"/>
      <c r="Q25" s="94"/>
      <c r="R25" s="94"/>
      <c r="S25" s="94"/>
      <c r="T25" s="94"/>
      <c r="U25" s="94"/>
      <c r="V25" s="94"/>
      <c r="W25" s="94"/>
    </row>
    <row r="26" spans="1:49" s="50" customFormat="1" ht="12" x14ac:dyDescent="0.2">
      <c r="A26" s="88">
        <f>A20</f>
        <v>1</v>
      </c>
      <c r="B26" s="91">
        <f t="shared" ref="B26:D27" si="18">B14*0.75</f>
        <v>10650</v>
      </c>
      <c r="C26" s="91">
        <f t="shared" si="18"/>
        <v>11250</v>
      </c>
      <c r="D26" s="91">
        <f t="shared" si="18"/>
        <v>10650</v>
      </c>
      <c r="E26" s="94" t="e">
        <f>ROUNDUP(E14*0.87,)</f>
        <v>#REF!</v>
      </c>
      <c r="F26" s="94" t="e">
        <f t="shared" si="7"/>
        <v>#REF!</v>
      </c>
      <c r="G26" s="94" t="e">
        <f t="shared" si="7"/>
        <v>#REF!</v>
      </c>
      <c r="H26" s="94" t="e">
        <f t="shared" si="7"/>
        <v>#REF!</v>
      </c>
      <c r="I26" s="94" t="e">
        <f t="shared" ref="I26:T26" si="19">ROUNDUP(I14*0.87,)</f>
        <v>#REF!</v>
      </c>
      <c r="J26" s="94" t="e">
        <f t="shared" si="19"/>
        <v>#REF!</v>
      </c>
      <c r="K26" s="94" t="e">
        <f t="shared" si="19"/>
        <v>#REF!</v>
      </c>
      <c r="L26" s="94" t="e">
        <f t="shared" si="19"/>
        <v>#REF!</v>
      </c>
      <c r="M26" s="94" t="e">
        <f t="shared" si="19"/>
        <v>#REF!</v>
      </c>
      <c r="N26" s="94" t="e">
        <f t="shared" si="19"/>
        <v>#REF!</v>
      </c>
      <c r="O26" s="94" t="e">
        <f t="shared" si="19"/>
        <v>#REF!</v>
      </c>
      <c r="P26" s="94" t="e">
        <f t="shared" si="19"/>
        <v>#REF!</v>
      </c>
      <c r="Q26" s="94" t="e">
        <f t="shared" si="19"/>
        <v>#REF!</v>
      </c>
      <c r="R26" s="94" t="e">
        <f t="shared" si="19"/>
        <v>#REF!</v>
      </c>
      <c r="S26" s="94" t="e">
        <f t="shared" si="19"/>
        <v>#REF!</v>
      </c>
      <c r="T26" s="94" t="e">
        <f t="shared" si="19"/>
        <v>#REF!</v>
      </c>
      <c r="U26" s="94" t="e">
        <f t="shared" ref="U26:W26" si="20">ROUNDUP(U14*0.87,)</f>
        <v>#REF!</v>
      </c>
      <c r="V26" s="94" t="e">
        <f t="shared" si="20"/>
        <v>#REF!</v>
      </c>
      <c r="W26" s="94" t="e">
        <f t="shared" si="20"/>
        <v>#REF!</v>
      </c>
    </row>
    <row r="27" spans="1:49" s="50" customFormat="1" ht="12" x14ac:dyDescent="0.2">
      <c r="A27" s="88">
        <f>A21</f>
        <v>2</v>
      </c>
      <c r="B27" s="91">
        <f t="shared" si="18"/>
        <v>11400</v>
      </c>
      <c r="C27" s="91">
        <f t="shared" si="18"/>
        <v>12000</v>
      </c>
      <c r="D27" s="91">
        <f t="shared" si="18"/>
        <v>11400</v>
      </c>
      <c r="E27" s="94" t="e">
        <f>ROUNDUP(E15*0.87,)</f>
        <v>#REF!</v>
      </c>
      <c r="F27" s="94" t="e">
        <f t="shared" ref="F27:H27" si="21">ROUNDUP(F15*0.87,)</f>
        <v>#REF!</v>
      </c>
      <c r="G27" s="94" t="e">
        <f t="shared" si="21"/>
        <v>#REF!</v>
      </c>
      <c r="H27" s="94" t="e">
        <f t="shared" si="21"/>
        <v>#REF!</v>
      </c>
      <c r="I27" s="94" t="e">
        <f t="shared" ref="I27:T27" si="22">ROUNDUP(I15*0.87,)</f>
        <v>#REF!</v>
      </c>
      <c r="J27" s="94" t="e">
        <f t="shared" si="22"/>
        <v>#REF!</v>
      </c>
      <c r="K27" s="94" t="e">
        <f t="shared" si="22"/>
        <v>#REF!</v>
      </c>
      <c r="L27" s="94" t="e">
        <f t="shared" si="22"/>
        <v>#REF!</v>
      </c>
      <c r="M27" s="94" t="e">
        <f t="shared" si="22"/>
        <v>#REF!</v>
      </c>
      <c r="N27" s="94" t="e">
        <f t="shared" si="22"/>
        <v>#REF!</v>
      </c>
      <c r="O27" s="94" t="e">
        <f t="shared" si="22"/>
        <v>#REF!</v>
      </c>
      <c r="P27" s="94" t="e">
        <f t="shared" si="22"/>
        <v>#REF!</v>
      </c>
      <c r="Q27" s="94" t="e">
        <f t="shared" si="22"/>
        <v>#REF!</v>
      </c>
      <c r="R27" s="94" t="e">
        <f t="shared" si="22"/>
        <v>#REF!</v>
      </c>
      <c r="S27" s="94" t="e">
        <f t="shared" si="22"/>
        <v>#REF!</v>
      </c>
      <c r="T27" s="94" t="e">
        <f t="shared" si="22"/>
        <v>#REF!</v>
      </c>
      <c r="U27" s="94" t="e">
        <f t="shared" ref="U27:W27" si="23">ROUNDUP(U15*0.87,)</f>
        <v>#REF!</v>
      </c>
      <c r="V27" s="94" t="e">
        <f t="shared" si="23"/>
        <v>#REF!</v>
      </c>
      <c r="W27" s="94" t="e">
        <f t="shared" si="23"/>
        <v>#REF!</v>
      </c>
    </row>
    <row r="28" spans="1:49" ht="15" x14ac:dyDescent="0.2">
      <c r="A28" s="208" t="s">
        <v>117</v>
      </c>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c r="AQ28" s="208"/>
      <c r="AR28" s="208"/>
      <c r="AS28" s="208"/>
      <c r="AT28" s="208"/>
      <c r="AU28" s="208"/>
      <c r="AV28" s="208"/>
      <c r="AW28" s="208"/>
    </row>
    <row r="29" spans="1:49" s="72" customFormat="1" ht="12" x14ac:dyDescent="0.2">
      <c r="A29" s="80" t="s">
        <v>71</v>
      </c>
      <c r="E29" s="83"/>
    </row>
    <row r="30" spans="1:49" s="72" customFormat="1" ht="12" x14ac:dyDescent="0.2">
      <c r="A30" s="61" t="s">
        <v>80</v>
      </c>
      <c r="B30" s="81"/>
      <c r="C30" s="81"/>
      <c r="D30" s="81"/>
      <c r="E30" s="109"/>
      <c r="F30" s="81"/>
      <c r="G30" s="81"/>
      <c r="H30" s="81"/>
      <c r="I30" s="81"/>
      <c r="J30" s="81"/>
      <c r="K30" s="81"/>
      <c r="L30" s="81"/>
      <c r="M30" s="81"/>
      <c r="N30" s="81"/>
      <c r="O30" s="81"/>
      <c r="P30" s="81"/>
      <c r="Q30" s="81"/>
      <c r="R30" s="81"/>
      <c r="S30" s="81"/>
      <c r="T30" s="82"/>
      <c r="U30" s="82"/>
      <c r="V30" s="82"/>
      <c r="W30" s="82"/>
      <c r="X30" s="82"/>
      <c r="Y30" s="82"/>
      <c r="Z30" s="82"/>
      <c r="AA30" s="82"/>
      <c r="AB30" s="82"/>
      <c r="AC30" s="82"/>
      <c r="AD30" s="82"/>
      <c r="AE30" s="82"/>
    </row>
    <row r="31" spans="1:49" s="72" customFormat="1" ht="12" x14ac:dyDescent="0.2">
      <c r="A31" s="61" t="s">
        <v>81</v>
      </c>
      <c r="B31" s="81"/>
      <c r="C31" s="81"/>
      <c r="D31" s="81"/>
      <c r="E31" s="109"/>
      <c r="F31" s="81"/>
      <c r="G31" s="81"/>
      <c r="H31" s="81"/>
      <c r="I31" s="81"/>
      <c r="J31" s="81"/>
      <c r="K31" s="81"/>
      <c r="L31" s="81"/>
      <c r="M31" s="81"/>
      <c r="N31" s="81"/>
      <c r="O31" s="81"/>
      <c r="P31" s="81"/>
      <c r="Q31" s="81"/>
      <c r="R31" s="81"/>
      <c r="S31" s="81"/>
      <c r="T31" s="82"/>
      <c r="U31" s="82"/>
      <c r="V31" s="82"/>
      <c r="W31" s="82"/>
      <c r="X31" s="82"/>
      <c r="Y31" s="82"/>
      <c r="Z31" s="82"/>
      <c r="AA31" s="82"/>
      <c r="AB31" s="82"/>
      <c r="AC31" s="82"/>
      <c r="AD31" s="82"/>
      <c r="AE31" s="82"/>
    </row>
    <row r="32" spans="1:49" s="72" customFormat="1" ht="12" x14ac:dyDescent="0.2">
      <c r="A32" s="3"/>
      <c r="E32" s="83"/>
    </row>
    <row r="33" spans="1:21" s="72" customFormat="1" ht="12" x14ac:dyDescent="0.2">
      <c r="A33" s="71" t="s">
        <v>66</v>
      </c>
      <c r="E33" s="83"/>
    </row>
    <row r="34" spans="1:21" s="72" customFormat="1" ht="12" x14ac:dyDescent="0.2">
      <c r="A34" s="63" t="s">
        <v>78</v>
      </c>
      <c r="E34" s="83"/>
    </row>
    <row r="35" spans="1:21" s="72" customFormat="1" ht="12" x14ac:dyDescent="0.2">
      <c r="A35" s="43" t="s">
        <v>67</v>
      </c>
      <c r="E35" s="83"/>
    </row>
    <row r="36" spans="1:21" s="72" customFormat="1" ht="12" x14ac:dyDescent="0.2">
      <c r="A36" s="43" t="s">
        <v>89</v>
      </c>
      <c r="E36" s="83"/>
    </row>
    <row r="37" spans="1:21" s="72" customFormat="1" ht="12" x14ac:dyDescent="0.2">
      <c r="A37" s="43" t="s">
        <v>68</v>
      </c>
      <c r="E37" s="83"/>
    </row>
    <row r="38" spans="1:21" s="72" customFormat="1" ht="24" x14ac:dyDescent="0.2">
      <c r="A38" s="46" t="s">
        <v>69</v>
      </c>
      <c r="E38" s="83"/>
    </row>
    <row r="39" spans="1:21" s="72" customFormat="1" ht="12" x14ac:dyDescent="0.2">
      <c r="A39" s="43" t="s">
        <v>79</v>
      </c>
      <c r="E39" s="83"/>
    </row>
    <row r="40" spans="1:21" s="72" customFormat="1" ht="24" x14ac:dyDescent="0.2">
      <c r="A40" s="54" t="s">
        <v>118</v>
      </c>
      <c r="E40" s="83"/>
    </row>
    <row r="41" spans="1:21" s="72" customFormat="1" ht="12" x14ac:dyDescent="0.2">
      <c r="A41" s="54"/>
      <c r="E41" s="83"/>
    </row>
    <row r="42" spans="1:21" s="72" customFormat="1" ht="25.5" x14ac:dyDescent="0.2">
      <c r="A42" s="64" t="s">
        <v>119</v>
      </c>
      <c r="E42" s="79"/>
      <c r="F42" s="79"/>
      <c r="G42" s="79"/>
      <c r="H42" s="79"/>
      <c r="I42" s="79"/>
      <c r="J42" s="79"/>
      <c r="K42" s="79"/>
      <c r="L42" s="79"/>
      <c r="M42" s="79"/>
      <c r="N42" s="79"/>
      <c r="O42" s="79"/>
      <c r="P42" s="79"/>
      <c r="Q42" s="79"/>
      <c r="R42" s="79"/>
      <c r="S42" s="79"/>
      <c r="T42" s="79"/>
      <c r="U42" s="79"/>
    </row>
    <row r="43" spans="1:21" s="72" customFormat="1" ht="12" x14ac:dyDescent="0.2">
      <c r="A43" s="73"/>
      <c r="B43" s="74"/>
      <c r="C43" s="74"/>
      <c r="D43" s="74"/>
      <c r="E43" s="79"/>
      <c r="F43" s="79"/>
      <c r="G43" s="79"/>
      <c r="H43" s="79"/>
      <c r="I43" s="79"/>
      <c r="J43" s="79"/>
      <c r="K43" s="79"/>
      <c r="L43" s="79"/>
      <c r="M43" s="79"/>
      <c r="N43" s="79"/>
      <c r="O43" s="79"/>
      <c r="P43" s="79"/>
      <c r="Q43" s="79"/>
      <c r="R43" s="79"/>
      <c r="S43" s="79"/>
      <c r="T43" s="79"/>
      <c r="U43" s="79"/>
    </row>
    <row r="44" spans="1:21" s="72" customFormat="1" ht="42" x14ac:dyDescent="0.2">
      <c r="A44" s="121" t="s">
        <v>105</v>
      </c>
      <c r="B44" s="75"/>
      <c r="C44" s="76"/>
      <c r="D44" s="78"/>
      <c r="E44" s="53"/>
      <c r="F44" s="53"/>
      <c r="G44" s="53"/>
      <c r="H44" s="53"/>
      <c r="I44" s="53"/>
      <c r="J44" s="53"/>
      <c r="K44" s="53"/>
      <c r="L44" s="53"/>
      <c r="M44" s="53"/>
      <c r="N44" s="53"/>
      <c r="O44" s="53"/>
      <c r="P44" s="53"/>
      <c r="Q44" s="53"/>
      <c r="R44" s="2"/>
      <c r="S44" s="2"/>
      <c r="T44" s="2"/>
      <c r="U44" s="79"/>
    </row>
    <row r="45" spans="1:21" s="72" customFormat="1" ht="31.5" x14ac:dyDescent="0.2">
      <c r="A45" s="121" t="s">
        <v>106</v>
      </c>
      <c r="B45" s="75"/>
      <c r="C45" s="76"/>
      <c r="D45" s="78"/>
      <c r="E45" s="53"/>
      <c r="F45" s="53"/>
      <c r="G45" s="53"/>
      <c r="H45" s="53"/>
      <c r="I45" s="53"/>
      <c r="J45" s="53"/>
      <c r="K45" s="53"/>
      <c r="L45" s="53"/>
      <c r="M45" s="53"/>
      <c r="N45" s="53"/>
      <c r="O45" s="53"/>
      <c r="P45" s="53"/>
      <c r="Q45" s="53"/>
      <c r="R45" s="2"/>
      <c r="S45" s="2"/>
      <c r="T45" s="2"/>
      <c r="U45" s="79"/>
    </row>
    <row r="46" spans="1:21" s="72" customFormat="1" ht="63" x14ac:dyDescent="0.2">
      <c r="A46" s="121" t="s">
        <v>107</v>
      </c>
      <c r="B46" s="77"/>
      <c r="C46" s="77"/>
      <c r="D46" s="77"/>
      <c r="E46" s="53"/>
      <c r="F46" s="53"/>
      <c r="G46" s="53"/>
      <c r="H46" s="53"/>
      <c r="I46" s="53"/>
      <c r="J46" s="53"/>
      <c r="K46" s="53"/>
      <c r="L46" s="53"/>
      <c r="M46" s="53"/>
      <c r="N46" s="53"/>
      <c r="O46" s="53"/>
      <c r="P46" s="53"/>
      <c r="Q46" s="53"/>
      <c r="R46" s="2"/>
      <c r="S46" s="2"/>
      <c r="T46" s="2"/>
      <c r="U46" s="79"/>
    </row>
    <row r="47" spans="1:21" s="72" customFormat="1" ht="42" x14ac:dyDescent="0.2">
      <c r="A47" s="134" t="s">
        <v>122</v>
      </c>
      <c r="E47" s="79"/>
      <c r="F47" s="79"/>
      <c r="G47" s="79"/>
      <c r="H47" s="79"/>
      <c r="I47" s="79"/>
      <c r="J47" s="79"/>
      <c r="K47" s="79"/>
      <c r="L47" s="79"/>
      <c r="M47" s="79"/>
      <c r="N47" s="79"/>
      <c r="O47" s="79"/>
      <c r="P47" s="79"/>
      <c r="Q47" s="79"/>
      <c r="R47" s="79"/>
      <c r="S47" s="79"/>
      <c r="T47" s="79"/>
      <c r="U47" s="79"/>
    </row>
    <row r="48" spans="1:21" s="72" customFormat="1" ht="52.5" x14ac:dyDescent="0.2">
      <c r="A48" s="121" t="s">
        <v>108</v>
      </c>
      <c r="E48" s="79"/>
      <c r="F48" s="79"/>
      <c r="G48" s="79"/>
      <c r="H48" s="79"/>
      <c r="I48" s="79"/>
      <c r="J48" s="79"/>
      <c r="K48" s="79"/>
      <c r="L48" s="79"/>
      <c r="M48" s="79"/>
      <c r="N48" s="79"/>
      <c r="O48" s="79"/>
      <c r="P48" s="79"/>
      <c r="Q48" s="79"/>
      <c r="R48" s="79"/>
      <c r="S48" s="79"/>
      <c r="T48" s="79"/>
      <c r="U48" s="79"/>
    </row>
    <row r="49" spans="1:21" s="72" customFormat="1" ht="27" customHeight="1" x14ac:dyDescent="0.2">
      <c r="A49" s="134" t="s">
        <v>120</v>
      </c>
      <c r="E49" s="79"/>
      <c r="F49" s="79"/>
      <c r="G49" s="79"/>
      <c r="H49" s="79"/>
      <c r="I49" s="79"/>
      <c r="J49" s="79"/>
      <c r="K49" s="79"/>
      <c r="L49" s="79"/>
      <c r="M49" s="79"/>
      <c r="N49" s="79"/>
      <c r="O49" s="79"/>
      <c r="P49" s="79"/>
      <c r="Q49" s="79"/>
      <c r="R49" s="79"/>
      <c r="S49" s="79"/>
      <c r="T49" s="79"/>
      <c r="U49" s="79"/>
    </row>
    <row r="50" spans="1:21" s="72" customFormat="1" ht="42" x14ac:dyDescent="0.2">
      <c r="A50" s="121" t="s">
        <v>124</v>
      </c>
      <c r="E50" s="79"/>
      <c r="F50" s="79"/>
      <c r="G50" s="79"/>
      <c r="H50" s="79"/>
      <c r="I50" s="79"/>
      <c r="J50" s="79"/>
      <c r="K50" s="79"/>
      <c r="L50" s="79"/>
      <c r="M50" s="79"/>
      <c r="N50" s="79"/>
      <c r="O50" s="79"/>
      <c r="P50" s="79"/>
      <c r="Q50" s="79"/>
      <c r="R50" s="79"/>
      <c r="S50" s="79"/>
      <c r="T50" s="79"/>
      <c r="U50" s="79"/>
    </row>
    <row r="51" spans="1:21" s="72" customFormat="1" ht="31.5" x14ac:dyDescent="0.2">
      <c r="A51" s="121" t="s">
        <v>125</v>
      </c>
      <c r="E51" s="83"/>
    </row>
    <row r="52" spans="1:21" s="72" customFormat="1" ht="42" x14ac:dyDescent="0.2">
      <c r="A52" s="134" t="s">
        <v>123</v>
      </c>
      <c r="E52" s="83"/>
    </row>
    <row r="53" spans="1:21" s="72" customFormat="1" ht="39.75" customHeight="1" x14ac:dyDescent="0.2">
      <c r="A53" s="134" t="s">
        <v>121</v>
      </c>
      <c r="E53" s="83"/>
    </row>
    <row r="54" spans="1:21" s="72" customFormat="1" ht="12" x14ac:dyDescent="0.2">
      <c r="A54" s="65"/>
      <c r="E54" s="83"/>
    </row>
    <row r="55" spans="1:21" s="72" customFormat="1" ht="31.5" x14ac:dyDescent="0.2">
      <c r="A55" s="66" t="s">
        <v>98</v>
      </c>
      <c r="E55" s="83"/>
    </row>
    <row r="56" spans="1:21" s="72" customFormat="1" ht="42" x14ac:dyDescent="0.2">
      <c r="A56" s="113" t="s">
        <v>99</v>
      </c>
      <c r="E56" s="83"/>
    </row>
    <row r="57" spans="1:21" s="72" customFormat="1" ht="21" x14ac:dyDescent="0.2">
      <c r="A57" s="66" t="s">
        <v>95</v>
      </c>
      <c r="E57" s="83"/>
    </row>
    <row r="58" spans="1:21" s="72" customFormat="1" ht="42.75" x14ac:dyDescent="0.2">
      <c r="A58" s="108" t="s">
        <v>96</v>
      </c>
      <c r="E58" s="83"/>
    </row>
    <row r="59" spans="1:21" s="72" customFormat="1" ht="21" x14ac:dyDescent="0.2">
      <c r="A59" s="66" t="s">
        <v>97</v>
      </c>
      <c r="E59" s="83"/>
    </row>
    <row r="60" spans="1:21" s="72" customFormat="1" ht="12" x14ac:dyDescent="0.2">
      <c r="A60" s="110"/>
      <c r="E60" s="83"/>
    </row>
    <row r="61" spans="1:21" s="72" customFormat="1" ht="12" x14ac:dyDescent="0.2">
      <c r="A61" s="69" t="s">
        <v>70</v>
      </c>
      <c r="E61" s="83"/>
    </row>
    <row r="62" spans="1:21" s="72" customFormat="1" ht="24" x14ac:dyDescent="0.2">
      <c r="A62" s="70" t="s">
        <v>76</v>
      </c>
      <c r="E62" s="83"/>
    </row>
    <row r="63" spans="1:21" s="72" customFormat="1" ht="24" x14ac:dyDescent="0.2">
      <c r="A63" s="70" t="s">
        <v>77</v>
      </c>
      <c r="E63" s="83"/>
    </row>
    <row r="64" spans="1:21" x14ac:dyDescent="0.2">
      <c r="A64" s="70"/>
    </row>
    <row r="65" spans="1:1" x14ac:dyDescent="0.2">
      <c r="A65" s="70"/>
    </row>
  </sheetData>
  <mergeCells count="2">
    <mergeCell ref="A1:A3"/>
    <mergeCell ref="A28:AW2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8"/>
  <dimension ref="A1:AY53"/>
  <sheetViews>
    <sheetView workbookViewId="0">
      <selection activeCell="V1" sqref="V1:V1048576"/>
    </sheetView>
  </sheetViews>
  <sheetFormatPr defaultColWidth="8.7109375" defaultRowHeight="12.75" x14ac:dyDescent="0.2"/>
  <cols>
    <col min="1" max="1" width="82.5703125" style="55" customWidth="1"/>
    <col min="2" max="22" width="0" style="55" hidden="1" customWidth="1"/>
    <col min="23" max="16384" width="8.7109375" style="55"/>
  </cols>
  <sheetData>
    <row r="1" spans="1:51" x14ac:dyDescent="0.2">
      <c r="A1" s="207" t="s">
        <v>82</v>
      </c>
    </row>
    <row r="2" spans="1:51" x14ac:dyDescent="0.2">
      <c r="A2" s="207"/>
    </row>
    <row r="3" spans="1:51" x14ac:dyDescent="0.2">
      <c r="A3" s="207"/>
    </row>
    <row r="4" spans="1:51" x14ac:dyDescent="0.2">
      <c r="A4" s="122" t="s">
        <v>113</v>
      </c>
    </row>
    <row r="5" spans="1:51" s="52" customFormat="1" ht="32.1" customHeight="1" x14ac:dyDescent="0.2">
      <c r="A5" s="98" t="s">
        <v>64</v>
      </c>
      <c r="B5" s="85">
        <v>44409</v>
      </c>
      <c r="C5" s="85">
        <v>44414</v>
      </c>
      <c r="D5" s="85">
        <v>44416</v>
      </c>
      <c r="E5" s="101" t="e">
        <f>'C завтраками| Bed and breakfast'!#REF!</f>
        <v>#REF!</v>
      </c>
      <c r="F5" s="101" t="e">
        <f>'C завтраками| Bed and breakfast'!#REF!</f>
        <v>#REF!</v>
      </c>
      <c r="G5" s="101" t="e">
        <f>'C завтраками| Bed and breakfast'!#REF!</f>
        <v>#REF!</v>
      </c>
      <c r="H5" s="101" t="e">
        <f>'C завтраками| Bed and breakfast'!#REF!</f>
        <v>#REF!</v>
      </c>
      <c r="I5" s="131" t="e">
        <f>'C завтраками| Bed and breakfast'!#REF!</f>
        <v>#REF!</v>
      </c>
      <c r="J5" s="131" t="e">
        <f>'C завтраками| Bed and breakfast'!#REF!</f>
        <v>#REF!</v>
      </c>
      <c r="K5" s="133" t="e">
        <f>'C завтраками| Bed and breakfast'!#REF!</f>
        <v>#REF!</v>
      </c>
      <c r="L5" s="92"/>
      <c r="M5" s="92" t="e">
        <f>'C завтраками| Bed and breakfast'!#REF!</f>
        <v>#REF!</v>
      </c>
      <c r="N5" s="92" t="e">
        <f>'C завтраками| Bed and breakfast'!#REF!</f>
        <v>#REF!</v>
      </c>
      <c r="O5" s="92" t="e">
        <f>'C завтраками| Bed and breakfast'!#REF!</f>
        <v>#REF!</v>
      </c>
      <c r="P5" s="101" t="e">
        <f>'C завтраками| Bed and breakfast'!#REF!</f>
        <v>#REF!</v>
      </c>
      <c r="Q5" s="101" t="e">
        <f>'C завтраками| Bed and breakfast'!#REF!</f>
        <v>#REF!</v>
      </c>
      <c r="R5" s="101" t="e">
        <f>'C завтраками| Bed and breakfast'!#REF!</f>
        <v>#REF!</v>
      </c>
      <c r="S5" s="101" t="e">
        <f>'C завтраками| Bed and breakfast'!#REF!</f>
        <v>#REF!</v>
      </c>
      <c r="T5" s="92" t="e">
        <f>'C завтраками| Bed and breakfast'!#REF!</f>
        <v>#REF!</v>
      </c>
      <c r="U5" s="133" t="e">
        <f>'C завтраками| Bed and breakfast'!#REF!</f>
        <v>#REF!</v>
      </c>
      <c r="V5" s="92" t="e">
        <f>'C завтраками| Bed and breakfast'!#REF!</f>
        <v>#REF!</v>
      </c>
      <c r="W5" s="92" t="e">
        <f>'C завтраками| Bed and breakfast'!#REF!</f>
        <v>#REF!</v>
      </c>
    </row>
    <row r="6" spans="1:51" s="53" customFormat="1" ht="21.95" customHeight="1" x14ac:dyDescent="0.2">
      <c r="A6" s="98"/>
      <c r="B6" s="84">
        <v>44413</v>
      </c>
      <c r="C6" s="84">
        <v>44415</v>
      </c>
      <c r="D6" s="84">
        <v>44420</v>
      </c>
      <c r="E6" s="102" t="e">
        <f>'C завтраками| Bed and breakfast'!#REF!</f>
        <v>#REF!</v>
      </c>
      <c r="F6" s="102" t="e">
        <f>'C завтраками| Bed and breakfast'!#REF!</f>
        <v>#REF!</v>
      </c>
      <c r="G6" s="102" t="e">
        <f>'C завтраками| Bed and breakfast'!#REF!</f>
        <v>#REF!</v>
      </c>
      <c r="H6" s="102" t="e">
        <f>'C завтраками| Bed and breakfast'!#REF!</f>
        <v>#REF!</v>
      </c>
      <c r="I6" s="132" t="e">
        <f>'C завтраками| Bed and breakfast'!#REF!</f>
        <v>#REF!</v>
      </c>
      <c r="J6" s="131" t="e">
        <f>'C завтраками| Bed and breakfast'!#REF!</f>
        <v>#REF!</v>
      </c>
      <c r="K6" s="131" t="e">
        <f>'C завтраками| Bed and breakfast'!#REF!</f>
        <v>#REF!</v>
      </c>
      <c r="L6" s="101" t="e">
        <f>'C завтраками| Bed and breakfast'!#REF!</f>
        <v>#REF!</v>
      </c>
      <c r="M6" s="103" t="e">
        <f>'C завтраками| Bed and breakfast'!#REF!</f>
        <v>#REF!</v>
      </c>
      <c r="N6" s="101" t="e">
        <f>'C завтраками| Bed and breakfast'!#REF!</f>
        <v>#REF!</v>
      </c>
      <c r="O6" s="92" t="e">
        <f>'C завтраками| Bed and breakfast'!#REF!</f>
        <v>#REF!</v>
      </c>
      <c r="P6" s="102" t="e">
        <f>'C завтраками| Bed and breakfast'!#REF!</f>
        <v>#REF!</v>
      </c>
      <c r="Q6" s="102" t="e">
        <f>'C завтраками| Bed and breakfast'!#REF!</f>
        <v>#REF!</v>
      </c>
      <c r="R6" s="102" t="e">
        <f>'C завтраками| Bed and breakfast'!#REF!</f>
        <v>#REF!</v>
      </c>
      <c r="S6" s="102" t="e">
        <f>'C завтраками| Bed and breakfast'!#REF!</f>
        <v>#REF!</v>
      </c>
      <c r="T6" s="92" t="e">
        <f>'C завтраками| Bed and breakfast'!#REF!</f>
        <v>#REF!</v>
      </c>
      <c r="U6" s="133" t="e">
        <f>'C завтраками| Bed and breakfast'!#REF!</f>
        <v>#REF!</v>
      </c>
      <c r="V6" s="92" t="e">
        <f>'C завтраками| Bed and breakfast'!#REF!</f>
        <v>#REF!</v>
      </c>
      <c r="W6" s="92" t="e">
        <f>'C завтраками| Bed and breakfast'!#REF!</f>
        <v>#REF!</v>
      </c>
    </row>
    <row r="7" spans="1:51" s="53" customFormat="1" ht="12" x14ac:dyDescent="0.2">
      <c r="A7" s="42" t="s">
        <v>83</v>
      </c>
      <c r="B7" s="87"/>
      <c r="C7" s="87"/>
      <c r="D7" s="87"/>
      <c r="E7" s="87"/>
      <c r="F7" s="87"/>
      <c r="G7" s="87"/>
      <c r="H7" s="87"/>
      <c r="I7" s="87"/>
      <c r="J7" s="87"/>
      <c r="K7" s="87"/>
      <c r="L7" s="87"/>
      <c r="M7" s="87"/>
      <c r="N7" s="87"/>
      <c r="O7" s="87"/>
      <c r="P7" s="87"/>
      <c r="Q7" s="87"/>
      <c r="R7" s="87"/>
      <c r="S7" s="87"/>
      <c r="T7" s="87"/>
      <c r="U7" s="87"/>
      <c r="V7" s="87"/>
      <c r="W7" s="87"/>
    </row>
    <row r="8" spans="1:51" s="53" customFormat="1" ht="12" x14ac:dyDescent="0.2">
      <c r="A8" s="88">
        <v>1</v>
      </c>
      <c r="B8" s="42">
        <v>10200</v>
      </c>
      <c r="C8" s="42">
        <v>11000</v>
      </c>
      <c r="D8" s="42">
        <v>10200</v>
      </c>
      <c r="E8" s="42" t="e">
        <f>'C завтраками| Bed and breakfast'!#REF!*0.9</f>
        <v>#REF!</v>
      </c>
      <c r="F8" s="42" t="e">
        <f>'C завтраками| Bed and breakfast'!#REF!*0.9</f>
        <v>#REF!</v>
      </c>
      <c r="G8" s="42" t="e">
        <f>'C завтраками| Bed and breakfast'!#REF!*0.9</f>
        <v>#REF!</v>
      </c>
      <c r="H8" s="42" t="e">
        <f>'C завтраками| Bed and breakfast'!#REF!*0.9</f>
        <v>#REF!</v>
      </c>
      <c r="I8" s="42" t="e">
        <f>'C завтраками| Bed and breakfast'!#REF!*0.9</f>
        <v>#REF!</v>
      </c>
      <c r="J8" s="42" t="e">
        <f>'C завтраками| Bed and breakfast'!#REF!*0.9</f>
        <v>#REF!</v>
      </c>
      <c r="K8" s="42" t="e">
        <f>'C завтраками| Bed and breakfast'!#REF!*0.9</f>
        <v>#REF!</v>
      </c>
      <c r="L8" s="42" t="e">
        <f>'C завтраками| Bed and breakfast'!#REF!*0.9</f>
        <v>#REF!</v>
      </c>
      <c r="M8" s="42" t="e">
        <f>'C завтраками| Bed and breakfast'!#REF!*0.9</f>
        <v>#REF!</v>
      </c>
      <c r="N8" s="42" t="e">
        <f>'C завтраками| Bed and breakfast'!#REF!*0.9</f>
        <v>#REF!</v>
      </c>
      <c r="O8" s="42" t="e">
        <f>'C завтраками| Bed and breakfast'!#REF!*0.9</f>
        <v>#REF!</v>
      </c>
      <c r="P8" s="42" t="e">
        <f>'C завтраками| Bed and breakfast'!#REF!*0.9</f>
        <v>#REF!</v>
      </c>
      <c r="Q8" s="42" t="e">
        <f>'C завтраками| Bed and breakfast'!#REF!*0.9</f>
        <v>#REF!</v>
      </c>
      <c r="R8" s="42" t="e">
        <f>'C завтраками| Bed and breakfast'!#REF!*0.9</f>
        <v>#REF!</v>
      </c>
      <c r="S8" s="42" t="e">
        <f>'C завтраками| Bed and breakfast'!#REF!*0.9</f>
        <v>#REF!</v>
      </c>
      <c r="T8" s="42" t="e">
        <f>'C завтраками| Bed and breakfast'!#REF!*0.9</f>
        <v>#REF!</v>
      </c>
      <c r="U8" s="42" t="e">
        <f>'C завтраками| Bed and breakfast'!#REF!*0.9</f>
        <v>#REF!</v>
      </c>
      <c r="V8" s="42" t="e">
        <f>'C завтраками| Bed and breakfast'!#REF!*0.9</f>
        <v>#REF!</v>
      </c>
      <c r="W8" s="42" t="e">
        <f>'C завтраками| Bed and breakfast'!#REF!*0.9</f>
        <v>#REF!</v>
      </c>
    </row>
    <row r="9" spans="1:51" s="53" customFormat="1" ht="12" x14ac:dyDescent="0.2">
      <c r="A9" s="88">
        <v>2</v>
      </c>
      <c r="B9" s="42">
        <f>B8+1000</f>
        <v>11200</v>
      </c>
      <c r="C9" s="42">
        <f>C8+1000</f>
        <v>12000</v>
      </c>
      <c r="D9" s="42">
        <f>D8+1000</f>
        <v>11200</v>
      </c>
      <c r="E9" s="42" t="e">
        <f>'C завтраками| Bed and breakfast'!#REF!*0.9</f>
        <v>#REF!</v>
      </c>
      <c r="F9" s="42" t="e">
        <f>'C завтраками| Bed and breakfast'!#REF!*0.9</f>
        <v>#REF!</v>
      </c>
      <c r="G9" s="42" t="e">
        <f>'C завтраками| Bed and breakfast'!#REF!*0.9</f>
        <v>#REF!</v>
      </c>
      <c r="H9" s="42" t="e">
        <f>'C завтраками| Bed and breakfast'!#REF!*0.9</f>
        <v>#REF!</v>
      </c>
      <c r="I9" s="42" t="e">
        <f>'C завтраками| Bed and breakfast'!#REF!*0.9</f>
        <v>#REF!</v>
      </c>
      <c r="J9" s="42" t="e">
        <f>'C завтраками| Bed and breakfast'!#REF!*0.9</f>
        <v>#REF!</v>
      </c>
      <c r="K9" s="42" t="e">
        <f>'C завтраками| Bed and breakfast'!#REF!*0.9</f>
        <v>#REF!</v>
      </c>
      <c r="L9" s="42" t="e">
        <f>'C завтраками| Bed and breakfast'!#REF!*0.9</f>
        <v>#REF!</v>
      </c>
      <c r="M9" s="42" t="e">
        <f>'C завтраками| Bed and breakfast'!#REF!*0.9</f>
        <v>#REF!</v>
      </c>
      <c r="N9" s="42" t="e">
        <f>'C завтраками| Bed and breakfast'!#REF!*0.9</f>
        <v>#REF!</v>
      </c>
      <c r="O9" s="42" t="e">
        <f>'C завтраками| Bed and breakfast'!#REF!*0.9</f>
        <v>#REF!</v>
      </c>
      <c r="P9" s="42" t="e">
        <f>'C завтраками| Bed and breakfast'!#REF!*0.9</f>
        <v>#REF!</v>
      </c>
      <c r="Q9" s="42" t="e">
        <f>'C завтраками| Bed and breakfast'!#REF!*0.9</f>
        <v>#REF!</v>
      </c>
      <c r="R9" s="42" t="e">
        <f>'C завтраками| Bed and breakfast'!#REF!*0.9</f>
        <v>#REF!</v>
      </c>
      <c r="S9" s="42" t="e">
        <f>'C завтраками| Bed and breakfast'!#REF!*0.9</f>
        <v>#REF!</v>
      </c>
      <c r="T9" s="42" t="e">
        <f>'C завтраками| Bed and breakfast'!#REF!*0.9</f>
        <v>#REF!</v>
      </c>
      <c r="U9" s="42" t="e">
        <f>'C завтраками| Bed and breakfast'!#REF!*0.9</f>
        <v>#REF!</v>
      </c>
      <c r="V9" s="42" t="e">
        <f>'C завтраками| Bed and breakfast'!#REF!*0.9</f>
        <v>#REF!</v>
      </c>
      <c r="W9" s="42" t="e">
        <f>'C завтраками| Bed and breakfast'!#REF!*0.9</f>
        <v>#REF!</v>
      </c>
    </row>
    <row r="10" spans="1:51" s="53" customFormat="1" ht="12" x14ac:dyDescent="0.2">
      <c r="A10" s="42" t="s">
        <v>84</v>
      </c>
      <c r="B10" s="41"/>
      <c r="C10" s="41"/>
      <c r="D10" s="41"/>
      <c r="E10" s="42"/>
      <c r="F10" s="42"/>
      <c r="G10" s="42"/>
      <c r="H10" s="42"/>
      <c r="I10" s="42"/>
      <c r="J10" s="42"/>
      <c r="K10" s="42"/>
      <c r="L10" s="42"/>
      <c r="M10" s="42"/>
      <c r="N10" s="42"/>
      <c r="O10" s="42"/>
      <c r="P10" s="42"/>
      <c r="Q10" s="42"/>
      <c r="R10" s="42"/>
      <c r="S10" s="42"/>
      <c r="T10" s="42"/>
      <c r="U10" s="42"/>
      <c r="V10" s="42"/>
      <c r="W10" s="42"/>
    </row>
    <row r="11" spans="1:51" s="53" customFormat="1" ht="12" x14ac:dyDescent="0.2">
      <c r="A11" s="88">
        <f>A8</f>
        <v>1</v>
      </c>
      <c r="B11" s="42">
        <f t="shared" ref="B11:D12" si="0">B8+3000</f>
        <v>13200</v>
      </c>
      <c r="C11" s="42">
        <f t="shared" si="0"/>
        <v>14000</v>
      </c>
      <c r="D11" s="42">
        <f t="shared" si="0"/>
        <v>13200</v>
      </c>
      <c r="E11" s="42" t="e">
        <f>'C завтраками| Bed and breakfast'!#REF!*0.9</f>
        <v>#REF!</v>
      </c>
      <c r="F11" s="42" t="e">
        <f>'C завтраками| Bed and breakfast'!#REF!*0.9</f>
        <v>#REF!</v>
      </c>
      <c r="G11" s="42" t="e">
        <f>'C завтраками| Bed and breakfast'!#REF!*0.9</f>
        <v>#REF!</v>
      </c>
      <c r="H11" s="42" t="e">
        <f>'C завтраками| Bed and breakfast'!#REF!*0.9</f>
        <v>#REF!</v>
      </c>
      <c r="I11" s="42" t="e">
        <f>'C завтраками| Bed and breakfast'!#REF!*0.9</f>
        <v>#REF!</v>
      </c>
      <c r="J11" s="42" t="e">
        <f>'C завтраками| Bed and breakfast'!#REF!*0.9</f>
        <v>#REF!</v>
      </c>
      <c r="K11" s="42" t="e">
        <f>'C завтраками| Bed and breakfast'!#REF!*0.9</f>
        <v>#REF!</v>
      </c>
      <c r="L11" s="42" t="e">
        <f>'C завтраками| Bed and breakfast'!#REF!*0.9</f>
        <v>#REF!</v>
      </c>
      <c r="M11" s="42" t="e">
        <f>'C завтраками| Bed and breakfast'!#REF!*0.9</f>
        <v>#REF!</v>
      </c>
      <c r="N11" s="42" t="e">
        <f>'C завтраками| Bed and breakfast'!#REF!*0.9</f>
        <v>#REF!</v>
      </c>
      <c r="O11" s="42" t="e">
        <f>'C завтраками| Bed and breakfast'!#REF!*0.9</f>
        <v>#REF!</v>
      </c>
      <c r="P11" s="42" t="e">
        <f>'C завтраками| Bed and breakfast'!#REF!*0.9</f>
        <v>#REF!</v>
      </c>
      <c r="Q11" s="42" t="e">
        <f>'C завтраками| Bed and breakfast'!#REF!*0.9</f>
        <v>#REF!</v>
      </c>
      <c r="R11" s="42" t="e">
        <f>'C завтраками| Bed and breakfast'!#REF!*0.9</f>
        <v>#REF!</v>
      </c>
      <c r="S11" s="42" t="e">
        <f>'C завтраками| Bed and breakfast'!#REF!*0.9</f>
        <v>#REF!</v>
      </c>
      <c r="T11" s="42" t="e">
        <f>'C завтраками| Bed and breakfast'!#REF!*0.9</f>
        <v>#REF!</v>
      </c>
      <c r="U11" s="42" t="e">
        <f>'C завтраками| Bed and breakfast'!#REF!*0.9</f>
        <v>#REF!</v>
      </c>
      <c r="V11" s="42" t="e">
        <f>'C завтраками| Bed and breakfast'!#REF!*0.9</f>
        <v>#REF!</v>
      </c>
      <c r="W11" s="42" t="e">
        <f>'C завтраками| Bed and breakfast'!#REF!*0.9</f>
        <v>#REF!</v>
      </c>
    </row>
    <row r="12" spans="1:51" s="53" customFormat="1" ht="12" x14ac:dyDescent="0.2">
      <c r="A12" s="88">
        <f>A9</f>
        <v>2</v>
      </c>
      <c r="B12" s="42">
        <f t="shared" si="0"/>
        <v>14200</v>
      </c>
      <c r="C12" s="42">
        <f t="shared" si="0"/>
        <v>15000</v>
      </c>
      <c r="D12" s="42">
        <f t="shared" si="0"/>
        <v>14200</v>
      </c>
      <c r="E12" s="42" t="e">
        <f>'C завтраками| Bed and breakfast'!#REF!*0.9</f>
        <v>#REF!</v>
      </c>
      <c r="F12" s="42" t="e">
        <f>'C завтраками| Bed and breakfast'!#REF!*0.9</f>
        <v>#REF!</v>
      </c>
      <c r="G12" s="42" t="e">
        <f>'C завтраками| Bed and breakfast'!#REF!*0.9</f>
        <v>#REF!</v>
      </c>
      <c r="H12" s="42" t="e">
        <f>'C завтраками| Bed and breakfast'!#REF!*0.9</f>
        <v>#REF!</v>
      </c>
      <c r="I12" s="42" t="e">
        <f>'C завтраками| Bed and breakfast'!#REF!*0.9</f>
        <v>#REF!</v>
      </c>
      <c r="J12" s="42" t="e">
        <f>'C завтраками| Bed and breakfast'!#REF!*0.9</f>
        <v>#REF!</v>
      </c>
      <c r="K12" s="42" t="e">
        <f>'C завтраками| Bed and breakfast'!#REF!*0.9</f>
        <v>#REF!</v>
      </c>
      <c r="L12" s="42" t="e">
        <f>'C завтраками| Bed and breakfast'!#REF!*0.9</f>
        <v>#REF!</v>
      </c>
      <c r="M12" s="42" t="e">
        <f>'C завтраками| Bed and breakfast'!#REF!*0.9</f>
        <v>#REF!</v>
      </c>
      <c r="N12" s="42" t="e">
        <f>'C завтраками| Bed and breakfast'!#REF!*0.9</f>
        <v>#REF!</v>
      </c>
      <c r="O12" s="42" t="e">
        <f>'C завтраками| Bed and breakfast'!#REF!*0.9</f>
        <v>#REF!</v>
      </c>
      <c r="P12" s="42" t="e">
        <f>'C завтраками| Bed and breakfast'!#REF!*0.9</f>
        <v>#REF!</v>
      </c>
      <c r="Q12" s="42" t="e">
        <f>'C завтраками| Bed and breakfast'!#REF!*0.9</f>
        <v>#REF!</v>
      </c>
      <c r="R12" s="42" t="e">
        <f>'C завтраками| Bed and breakfast'!#REF!*0.9</f>
        <v>#REF!</v>
      </c>
      <c r="S12" s="42" t="e">
        <f>'C завтраками| Bed and breakfast'!#REF!*0.9</f>
        <v>#REF!</v>
      </c>
      <c r="T12" s="42" t="e">
        <f>'C завтраками| Bed and breakfast'!#REF!*0.9</f>
        <v>#REF!</v>
      </c>
      <c r="U12" s="42" t="e">
        <f>'C завтраками| Bed and breakfast'!#REF!*0.9</f>
        <v>#REF!</v>
      </c>
      <c r="V12" s="42" t="e">
        <f>'C завтраками| Bed and breakfast'!#REF!*0.9</f>
        <v>#REF!</v>
      </c>
      <c r="W12" s="42" t="e">
        <f>'C завтраками| Bed and breakfast'!#REF!*0.9</f>
        <v>#REF!</v>
      </c>
    </row>
    <row r="13" spans="1:51" s="53" customFormat="1" ht="12" x14ac:dyDescent="0.2">
      <c r="A13" s="42" t="s">
        <v>85</v>
      </c>
      <c r="B13" s="41"/>
      <c r="C13" s="41"/>
      <c r="D13" s="41"/>
      <c r="E13" s="42"/>
      <c r="F13" s="42"/>
      <c r="G13" s="42"/>
      <c r="H13" s="42"/>
      <c r="I13" s="42"/>
      <c r="J13" s="42"/>
      <c r="K13" s="42"/>
      <c r="L13" s="42"/>
      <c r="M13" s="42"/>
      <c r="N13" s="42"/>
      <c r="O13" s="42"/>
      <c r="P13" s="42"/>
      <c r="Q13" s="42"/>
      <c r="R13" s="42"/>
      <c r="S13" s="42"/>
      <c r="T13" s="42"/>
      <c r="U13" s="42"/>
      <c r="V13" s="42"/>
      <c r="W13" s="42"/>
    </row>
    <row r="14" spans="1:51" s="53" customFormat="1" ht="12" x14ac:dyDescent="0.2">
      <c r="A14" s="88">
        <f>A8</f>
        <v>1</v>
      </c>
      <c r="B14" s="42">
        <f>B8+4000</f>
        <v>14200</v>
      </c>
      <c r="C14" s="42">
        <f>C8+4000</f>
        <v>15000</v>
      </c>
      <c r="D14" s="42">
        <f>D8+4000</f>
        <v>14200</v>
      </c>
      <c r="E14" s="42" t="e">
        <f>'C завтраками| Bed and breakfast'!#REF!*0.9</f>
        <v>#REF!</v>
      </c>
      <c r="F14" s="42" t="e">
        <f>'C завтраками| Bed and breakfast'!#REF!*0.9</f>
        <v>#REF!</v>
      </c>
      <c r="G14" s="42" t="e">
        <f>'C завтраками| Bed and breakfast'!#REF!*0.9</f>
        <v>#REF!</v>
      </c>
      <c r="H14" s="42" t="e">
        <f>'C завтраками| Bed and breakfast'!#REF!*0.9</f>
        <v>#REF!</v>
      </c>
      <c r="I14" s="42" t="e">
        <f>'C завтраками| Bed and breakfast'!#REF!*0.9</f>
        <v>#REF!</v>
      </c>
      <c r="J14" s="42" t="e">
        <f>'C завтраками| Bed and breakfast'!#REF!*0.9</f>
        <v>#REF!</v>
      </c>
      <c r="K14" s="42" t="e">
        <f>'C завтраками| Bed and breakfast'!#REF!*0.9</f>
        <v>#REF!</v>
      </c>
      <c r="L14" s="42" t="e">
        <f>'C завтраками| Bed and breakfast'!#REF!*0.9</f>
        <v>#REF!</v>
      </c>
      <c r="M14" s="42" t="e">
        <f>'C завтраками| Bed and breakfast'!#REF!*0.9</f>
        <v>#REF!</v>
      </c>
      <c r="N14" s="42" t="e">
        <f>'C завтраками| Bed and breakfast'!#REF!*0.9</f>
        <v>#REF!</v>
      </c>
      <c r="O14" s="42" t="e">
        <f>'C завтраками| Bed and breakfast'!#REF!*0.9</f>
        <v>#REF!</v>
      </c>
      <c r="P14" s="42" t="e">
        <f>'C завтраками| Bed and breakfast'!#REF!*0.9</f>
        <v>#REF!</v>
      </c>
      <c r="Q14" s="42" t="e">
        <f>'C завтраками| Bed and breakfast'!#REF!*0.9</f>
        <v>#REF!</v>
      </c>
      <c r="R14" s="42" t="e">
        <f>'C завтраками| Bed and breakfast'!#REF!*0.9</f>
        <v>#REF!</v>
      </c>
      <c r="S14" s="42" t="e">
        <f>'C завтраками| Bed and breakfast'!#REF!*0.9</f>
        <v>#REF!</v>
      </c>
      <c r="T14" s="42" t="e">
        <f>'C завтраками| Bed and breakfast'!#REF!*0.9</f>
        <v>#REF!</v>
      </c>
      <c r="U14" s="42" t="e">
        <f>'C завтраками| Bed and breakfast'!#REF!*0.9</f>
        <v>#REF!</v>
      </c>
      <c r="V14" s="42" t="e">
        <f>'C завтраками| Bed and breakfast'!#REF!*0.9</f>
        <v>#REF!</v>
      </c>
      <c r="W14" s="42" t="e">
        <f>'C завтраками| Bed and breakfast'!#REF!*0.9</f>
        <v>#REF!</v>
      </c>
    </row>
    <row r="15" spans="1:51" s="53" customFormat="1" ht="12" x14ac:dyDescent="0.2">
      <c r="A15" s="88">
        <f>A9</f>
        <v>2</v>
      </c>
      <c r="B15" s="42">
        <f>B14+1000</f>
        <v>15200</v>
      </c>
      <c r="C15" s="42">
        <f>C14+1000</f>
        <v>16000</v>
      </c>
      <c r="D15" s="42">
        <f>D14+1000</f>
        <v>15200</v>
      </c>
      <c r="E15" s="42" t="e">
        <f>'C завтраками| Bed and breakfast'!#REF!*0.9</f>
        <v>#REF!</v>
      </c>
      <c r="F15" s="42" t="e">
        <f>'C завтраками| Bed and breakfast'!#REF!*0.9</f>
        <v>#REF!</v>
      </c>
      <c r="G15" s="42" t="e">
        <f>'C завтраками| Bed and breakfast'!#REF!*0.9</f>
        <v>#REF!</v>
      </c>
      <c r="H15" s="42" t="e">
        <f>'C завтраками| Bed and breakfast'!#REF!*0.9</f>
        <v>#REF!</v>
      </c>
      <c r="I15" s="42" t="e">
        <f>'C завтраками| Bed and breakfast'!#REF!*0.9</f>
        <v>#REF!</v>
      </c>
      <c r="J15" s="42" t="e">
        <f>'C завтраками| Bed and breakfast'!#REF!*0.9</f>
        <v>#REF!</v>
      </c>
      <c r="K15" s="42" t="e">
        <f>'C завтраками| Bed and breakfast'!#REF!*0.9</f>
        <v>#REF!</v>
      </c>
      <c r="L15" s="42" t="e">
        <f>'C завтраками| Bed and breakfast'!#REF!*0.9</f>
        <v>#REF!</v>
      </c>
      <c r="M15" s="42" t="e">
        <f>'C завтраками| Bed and breakfast'!#REF!*0.9</f>
        <v>#REF!</v>
      </c>
      <c r="N15" s="42" t="e">
        <f>'C завтраками| Bed and breakfast'!#REF!*0.9</f>
        <v>#REF!</v>
      </c>
      <c r="O15" s="42" t="e">
        <f>'C завтраками| Bed and breakfast'!#REF!*0.9</f>
        <v>#REF!</v>
      </c>
      <c r="P15" s="42" t="e">
        <f>'C завтраками| Bed and breakfast'!#REF!*0.9</f>
        <v>#REF!</v>
      </c>
      <c r="Q15" s="42" t="e">
        <f>'C завтраками| Bed and breakfast'!#REF!*0.9</f>
        <v>#REF!</v>
      </c>
      <c r="R15" s="42" t="e">
        <f>'C завтраками| Bed and breakfast'!#REF!*0.9</f>
        <v>#REF!</v>
      </c>
      <c r="S15" s="42" t="e">
        <f>'C завтраками| Bed and breakfast'!#REF!*0.9</f>
        <v>#REF!</v>
      </c>
      <c r="T15" s="42" t="e">
        <f>'C завтраками| Bed and breakfast'!#REF!*0.9</f>
        <v>#REF!</v>
      </c>
      <c r="U15" s="42" t="e">
        <f>'C завтраками| Bed and breakfast'!#REF!*0.9</f>
        <v>#REF!</v>
      </c>
      <c r="V15" s="42" t="e">
        <f>'C завтраками| Bed and breakfast'!#REF!*0.9</f>
        <v>#REF!</v>
      </c>
      <c r="W15" s="42" t="e">
        <f>'C завтраками| Bed and breakfast'!#REF!*0.9</f>
        <v>#REF!</v>
      </c>
    </row>
    <row r="16" spans="1:51" customFormat="1" ht="14.45" customHeight="1" x14ac:dyDescent="0.2">
      <c r="A16" s="208" t="s">
        <v>117</v>
      </c>
      <c r="B16" s="208"/>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55"/>
    </row>
    <row r="17" spans="1:51" x14ac:dyDescent="0.2">
      <c r="A17" s="80" t="s">
        <v>71</v>
      </c>
      <c r="B17" s="72"/>
      <c r="C17" s="72"/>
      <c r="D17" s="72"/>
      <c r="E17" s="83"/>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row>
    <row r="18" spans="1:51" s="72" customFormat="1" ht="12" x14ac:dyDescent="0.2">
      <c r="A18" s="61" t="s">
        <v>80</v>
      </c>
      <c r="B18" s="81"/>
      <c r="C18" s="81"/>
      <c r="D18" s="81"/>
      <c r="E18" s="109"/>
      <c r="F18" s="81"/>
      <c r="G18" s="81"/>
      <c r="H18" s="81"/>
      <c r="I18" s="81"/>
      <c r="J18" s="81"/>
      <c r="K18" s="81"/>
      <c r="L18" s="81"/>
      <c r="M18" s="81"/>
      <c r="N18" s="81"/>
      <c r="O18" s="81"/>
      <c r="P18" s="81"/>
      <c r="Q18" s="81"/>
      <c r="R18" s="81"/>
      <c r="S18" s="81"/>
      <c r="T18" s="82"/>
      <c r="U18" s="82"/>
      <c r="V18" s="82"/>
      <c r="W18" s="82"/>
      <c r="X18" s="82"/>
      <c r="Y18" s="82"/>
      <c r="Z18" s="82"/>
      <c r="AA18" s="82"/>
      <c r="AB18" s="82"/>
      <c r="AC18" s="82"/>
      <c r="AD18" s="82"/>
      <c r="AE18" s="82"/>
      <c r="AF18" s="82"/>
    </row>
    <row r="19" spans="1:51" s="72" customFormat="1" ht="12" x14ac:dyDescent="0.2">
      <c r="A19" s="61" t="s">
        <v>81</v>
      </c>
      <c r="B19" s="81"/>
      <c r="C19" s="81"/>
      <c r="D19" s="81"/>
      <c r="E19" s="109"/>
      <c r="F19" s="81"/>
      <c r="G19" s="81"/>
      <c r="H19" s="81"/>
      <c r="I19" s="81"/>
      <c r="J19" s="81"/>
      <c r="K19" s="81"/>
      <c r="L19" s="81"/>
      <c r="M19" s="81"/>
      <c r="N19" s="81"/>
      <c r="O19" s="81"/>
      <c r="P19" s="81"/>
      <c r="Q19" s="81"/>
      <c r="R19" s="81"/>
      <c r="S19" s="81"/>
      <c r="T19" s="82"/>
      <c r="U19" s="82"/>
      <c r="V19" s="82"/>
      <c r="W19" s="82"/>
      <c r="X19" s="82"/>
      <c r="Y19" s="82"/>
      <c r="Z19" s="82"/>
      <c r="AA19" s="82"/>
      <c r="AB19" s="82"/>
      <c r="AC19" s="82"/>
      <c r="AD19" s="82"/>
      <c r="AE19" s="82"/>
      <c r="AF19" s="82"/>
    </row>
    <row r="20" spans="1:51" s="72" customFormat="1" ht="12" x14ac:dyDescent="0.2">
      <c r="A20" s="3"/>
      <c r="E20" s="83"/>
    </row>
    <row r="21" spans="1:51" s="72" customFormat="1" ht="12" x14ac:dyDescent="0.2">
      <c r="A21" s="71" t="s">
        <v>66</v>
      </c>
      <c r="E21" s="83"/>
    </row>
    <row r="22" spans="1:51" s="72" customFormat="1" ht="12" x14ac:dyDescent="0.2">
      <c r="A22" s="63" t="s">
        <v>78</v>
      </c>
      <c r="E22" s="83"/>
    </row>
    <row r="23" spans="1:51" s="72" customFormat="1" ht="12" x14ac:dyDescent="0.2">
      <c r="A23" s="43" t="s">
        <v>67</v>
      </c>
      <c r="E23" s="83"/>
    </row>
    <row r="24" spans="1:51" s="72" customFormat="1" ht="12" x14ac:dyDescent="0.2">
      <c r="A24" s="43" t="s">
        <v>89</v>
      </c>
      <c r="E24" s="83"/>
    </row>
    <row r="25" spans="1:51" s="72" customFormat="1" ht="12" x14ac:dyDescent="0.2">
      <c r="A25" s="43" t="s">
        <v>68</v>
      </c>
      <c r="E25" s="83"/>
    </row>
    <row r="26" spans="1:51" s="72" customFormat="1" ht="24" x14ac:dyDescent="0.2">
      <c r="A26" s="46" t="s">
        <v>69</v>
      </c>
      <c r="E26" s="83"/>
    </row>
    <row r="27" spans="1:51" s="72" customFormat="1" ht="12" x14ac:dyDescent="0.2">
      <c r="A27" s="43" t="s">
        <v>79</v>
      </c>
      <c r="E27" s="83"/>
    </row>
    <row r="28" spans="1:51" s="72" customFormat="1" ht="24" x14ac:dyDescent="0.2">
      <c r="A28" s="54" t="s">
        <v>118</v>
      </c>
      <c r="E28" s="83"/>
    </row>
    <row r="29" spans="1:51" s="72" customFormat="1" ht="12" x14ac:dyDescent="0.2">
      <c r="A29" s="54"/>
      <c r="E29" s="83"/>
    </row>
    <row r="30" spans="1:51" s="72" customFormat="1" ht="25.5" x14ac:dyDescent="0.2">
      <c r="A30" s="64" t="s">
        <v>119</v>
      </c>
      <c r="E30" s="79"/>
      <c r="F30" s="79"/>
      <c r="G30" s="79"/>
      <c r="H30" s="79"/>
      <c r="I30" s="79"/>
      <c r="J30" s="79"/>
      <c r="K30" s="79"/>
      <c r="L30" s="79"/>
      <c r="M30" s="79"/>
      <c r="N30" s="79"/>
      <c r="O30" s="79"/>
      <c r="P30" s="79"/>
      <c r="Q30" s="79"/>
      <c r="R30" s="79"/>
      <c r="S30" s="79"/>
      <c r="T30" s="79"/>
      <c r="U30" s="79"/>
    </row>
    <row r="31" spans="1:51" s="72" customFormat="1" ht="12" x14ac:dyDescent="0.2">
      <c r="A31" s="73"/>
      <c r="B31" s="74"/>
      <c r="C31" s="74"/>
      <c r="D31" s="74"/>
      <c r="E31" s="79"/>
      <c r="F31" s="79"/>
      <c r="G31" s="79"/>
      <c r="H31" s="79"/>
      <c r="I31" s="79"/>
      <c r="J31" s="79"/>
      <c r="K31" s="79"/>
      <c r="L31" s="79"/>
      <c r="M31" s="79"/>
      <c r="N31" s="79"/>
      <c r="O31" s="79"/>
      <c r="P31" s="79"/>
      <c r="Q31" s="79"/>
      <c r="R31" s="79"/>
      <c r="S31" s="79"/>
      <c r="T31" s="79"/>
      <c r="U31" s="79"/>
    </row>
    <row r="32" spans="1:51" s="72" customFormat="1" ht="42" x14ac:dyDescent="0.2">
      <c r="A32" s="121" t="s">
        <v>105</v>
      </c>
      <c r="B32" s="75"/>
      <c r="C32" s="76"/>
      <c r="D32" s="78"/>
      <c r="E32" s="53"/>
      <c r="F32" s="53"/>
      <c r="G32" s="53"/>
      <c r="H32" s="53"/>
      <c r="I32" s="53"/>
      <c r="J32" s="53"/>
      <c r="K32" s="53"/>
      <c r="L32" s="53"/>
      <c r="M32" s="53"/>
      <c r="N32" s="53"/>
      <c r="O32" s="53"/>
      <c r="P32" s="53"/>
      <c r="Q32" s="53"/>
      <c r="R32" s="2"/>
      <c r="S32" s="2"/>
      <c r="T32" s="2"/>
      <c r="U32" s="79"/>
    </row>
    <row r="33" spans="1:21" s="72" customFormat="1" ht="31.5" x14ac:dyDescent="0.2">
      <c r="A33" s="121" t="s">
        <v>106</v>
      </c>
      <c r="B33" s="75"/>
      <c r="C33" s="76"/>
      <c r="D33" s="78"/>
      <c r="E33" s="53"/>
      <c r="F33" s="53"/>
      <c r="G33" s="53"/>
      <c r="H33" s="53"/>
      <c r="I33" s="53"/>
      <c r="J33" s="53"/>
      <c r="K33" s="53"/>
      <c r="L33" s="53"/>
      <c r="M33" s="53"/>
      <c r="N33" s="53"/>
      <c r="O33" s="53"/>
      <c r="P33" s="53"/>
      <c r="Q33" s="53"/>
      <c r="R33" s="2"/>
      <c r="S33" s="2"/>
      <c r="T33" s="2"/>
      <c r="U33" s="79"/>
    </row>
    <row r="34" spans="1:21" s="72" customFormat="1" ht="63" x14ac:dyDescent="0.2">
      <c r="A34" s="121" t="s">
        <v>107</v>
      </c>
      <c r="B34" s="77"/>
      <c r="C34" s="77"/>
      <c r="D34" s="77"/>
      <c r="E34" s="53"/>
      <c r="F34" s="53"/>
      <c r="G34" s="53"/>
      <c r="H34" s="53"/>
      <c r="I34" s="53"/>
      <c r="J34" s="53"/>
      <c r="K34" s="53"/>
      <c r="L34" s="53"/>
      <c r="M34" s="53"/>
      <c r="N34" s="53"/>
      <c r="O34" s="53"/>
      <c r="P34" s="53"/>
      <c r="Q34" s="53"/>
      <c r="R34" s="2"/>
      <c r="S34" s="2"/>
      <c r="T34" s="2"/>
      <c r="U34" s="79"/>
    </row>
    <row r="35" spans="1:21" s="72" customFormat="1" ht="42" x14ac:dyDescent="0.2">
      <c r="A35" s="134" t="s">
        <v>122</v>
      </c>
      <c r="E35" s="79"/>
      <c r="F35" s="79"/>
      <c r="G35" s="79"/>
      <c r="H35" s="79"/>
      <c r="I35" s="79"/>
      <c r="J35" s="79"/>
      <c r="K35" s="79"/>
      <c r="L35" s="79"/>
      <c r="M35" s="79"/>
      <c r="N35" s="79"/>
      <c r="O35" s="79"/>
      <c r="P35" s="79"/>
      <c r="Q35" s="79"/>
      <c r="R35" s="79"/>
      <c r="S35" s="79"/>
      <c r="T35" s="79"/>
      <c r="U35" s="79"/>
    </row>
    <row r="36" spans="1:21" s="72" customFormat="1" ht="52.5" x14ac:dyDescent="0.2">
      <c r="A36" s="121" t="s">
        <v>108</v>
      </c>
      <c r="E36" s="79"/>
      <c r="F36" s="79"/>
      <c r="G36" s="79"/>
      <c r="H36" s="79"/>
      <c r="I36" s="79"/>
      <c r="J36" s="79"/>
      <c r="K36" s="79"/>
      <c r="L36" s="79"/>
      <c r="M36" s="79"/>
      <c r="N36" s="79"/>
      <c r="O36" s="79"/>
      <c r="P36" s="79"/>
      <c r="Q36" s="79"/>
      <c r="R36" s="79"/>
      <c r="S36" s="79"/>
      <c r="T36" s="79"/>
      <c r="U36" s="79"/>
    </row>
    <row r="37" spans="1:21" s="72" customFormat="1" ht="29.25" customHeight="1" x14ac:dyDescent="0.2">
      <c r="A37" s="134" t="s">
        <v>120</v>
      </c>
      <c r="E37" s="79"/>
      <c r="F37" s="79"/>
      <c r="G37" s="79"/>
      <c r="H37" s="79"/>
      <c r="I37" s="79"/>
      <c r="J37" s="79"/>
      <c r="K37" s="79"/>
      <c r="L37" s="79"/>
      <c r="M37" s="79"/>
      <c r="N37" s="79"/>
      <c r="O37" s="79"/>
      <c r="P37" s="79"/>
      <c r="Q37" s="79"/>
      <c r="R37" s="79"/>
      <c r="S37" s="79"/>
      <c r="T37" s="79"/>
      <c r="U37" s="79"/>
    </row>
    <row r="38" spans="1:21" s="72" customFormat="1" ht="42" x14ac:dyDescent="0.2">
      <c r="A38" s="121" t="s">
        <v>124</v>
      </c>
      <c r="E38" s="79"/>
      <c r="F38" s="79"/>
      <c r="G38" s="79"/>
      <c r="H38" s="79"/>
      <c r="I38" s="79"/>
      <c r="J38" s="79"/>
      <c r="K38" s="79"/>
      <c r="L38" s="79"/>
      <c r="M38" s="79"/>
      <c r="N38" s="79"/>
      <c r="O38" s="79"/>
      <c r="P38" s="79"/>
      <c r="Q38" s="79"/>
      <c r="R38" s="79"/>
      <c r="S38" s="79"/>
      <c r="T38" s="79"/>
      <c r="U38" s="79"/>
    </row>
    <row r="39" spans="1:21" s="72" customFormat="1" ht="31.5" x14ac:dyDescent="0.2">
      <c r="A39" s="121" t="s">
        <v>125</v>
      </c>
      <c r="E39" s="83"/>
    </row>
    <row r="40" spans="1:21" s="72" customFormat="1" ht="42" x14ac:dyDescent="0.2">
      <c r="A40" s="134" t="s">
        <v>123</v>
      </c>
      <c r="E40" s="83"/>
    </row>
    <row r="41" spans="1:21" s="72" customFormat="1" ht="33.75" customHeight="1" x14ac:dyDescent="0.2">
      <c r="A41" s="134" t="s">
        <v>121</v>
      </c>
      <c r="E41" s="83"/>
    </row>
    <row r="42" spans="1:21" s="72" customFormat="1" ht="12" x14ac:dyDescent="0.2">
      <c r="A42" s="65"/>
      <c r="E42" s="83"/>
    </row>
    <row r="43" spans="1:21" s="72" customFormat="1" ht="31.5" x14ac:dyDescent="0.2">
      <c r="A43" s="66" t="s">
        <v>98</v>
      </c>
      <c r="E43" s="83"/>
    </row>
    <row r="44" spans="1:21" s="72" customFormat="1" ht="42" x14ac:dyDescent="0.2">
      <c r="A44" s="113" t="s">
        <v>99</v>
      </c>
      <c r="E44" s="83"/>
    </row>
    <row r="45" spans="1:21" s="72" customFormat="1" ht="21" x14ac:dyDescent="0.2">
      <c r="A45" s="66" t="s">
        <v>95</v>
      </c>
      <c r="E45" s="83"/>
    </row>
    <row r="46" spans="1:21" s="72" customFormat="1" ht="42.75" x14ac:dyDescent="0.2">
      <c r="A46" s="108" t="s">
        <v>96</v>
      </c>
      <c r="E46" s="83"/>
    </row>
    <row r="47" spans="1:21" s="72" customFormat="1" ht="21" x14ac:dyDescent="0.2">
      <c r="A47" s="66" t="s">
        <v>97</v>
      </c>
      <c r="E47" s="83"/>
    </row>
    <row r="48" spans="1:21" s="72" customFormat="1" ht="12" x14ac:dyDescent="0.2">
      <c r="A48" s="110"/>
      <c r="E48" s="83"/>
    </row>
    <row r="49" spans="1:51" s="72" customFormat="1" ht="12" x14ac:dyDescent="0.2">
      <c r="A49" s="69" t="s">
        <v>70</v>
      </c>
      <c r="E49" s="83"/>
    </row>
    <row r="50" spans="1:51" s="72" customFormat="1" ht="24" x14ac:dyDescent="0.2">
      <c r="A50" s="70" t="s">
        <v>76</v>
      </c>
      <c r="E50" s="83"/>
    </row>
    <row r="51" spans="1:51" s="72" customFormat="1" ht="24" x14ac:dyDescent="0.2">
      <c r="A51" s="70" t="s">
        <v>77</v>
      </c>
      <c r="E51" s="83"/>
    </row>
    <row r="52" spans="1:51" s="72" customFormat="1" x14ac:dyDescent="0.2">
      <c r="A52" s="70"/>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row>
    <row r="53" spans="1:51" x14ac:dyDescent="0.2">
      <c r="A53" s="70"/>
    </row>
  </sheetData>
  <mergeCells count="2">
    <mergeCell ref="A1:A3"/>
    <mergeCell ref="A16:AX1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2"/>
  <sheetViews>
    <sheetView topLeftCell="A13" workbookViewId="0">
      <pane xSplit="1" topLeftCell="B1" activePane="topRight" state="frozen"/>
      <selection pane="topRight" activeCell="B21" sqref="B21:V22"/>
    </sheetView>
  </sheetViews>
  <sheetFormatPr defaultColWidth="9" defaultRowHeight="12" x14ac:dyDescent="0.2"/>
  <cols>
    <col min="1" max="1" width="84.5703125" style="48" customWidth="1"/>
    <col min="2" max="16384" width="9" style="48"/>
  </cols>
  <sheetData>
    <row r="1" spans="1:22" s="51" customFormat="1" ht="12" customHeight="1" x14ac:dyDescent="0.2">
      <c r="A1" s="207" t="s">
        <v>82</v>
      </c>
    </row>
    <row r="2" spans="1:22" s="51" customFormat="1" ht="12" customHeight="1" x14ac:dyDescent="0.2">
      <c r="A2" s="207"/>
    </row>
    <row r="3" spans="1:22" s="51" customFormat="1" ht="11.1" customHeight="1" x14ac:dyDescent="0.2">
      <c r="A3" s="97" t="s">
        <v>101</v>
      </c>
    </row>
    <row r="4" spans="1:22" s="52" customFormat="1" ht="32.1" customHeight="1" x14ac:dyDescent="0.2">
      <c r="A4" s="98" t="s">
        <v>64</v>
      </c>
      <c r="B4" s="136">
        <v>44935</v>
      </c>
      <c r="C4" s="136">
        <v>44940</v>
      </c>
      <c r="D4" s="136">
        <v>44942</v>
      </c>
      <c r="E4" s="136">
        <v>44947</v>
      </c>
      <c r="F4" s="136">
        <v>44949</v>
      </c>
      <c r="G4" s="136">
        <v>44954</v>
      </c>
      <c r="H4" s="136">
        <v>44956</v>
      </c>
      <c r="I4" s="136">
        <v>44958</v>
      </c>
      <c r="J4" s="136">
        <v>44961</v>
      </c>
      <c r="K4" s="136">
        <v>44963</v>
      </c>
      <c r="L4" s="136">
        <v>44968</v>
      </c>
      <c r="M4" s="136">
        <v>44970</v>
      </c>
      <c r="N4" s="136">
        <v>44975</v>
      </c>
      <c r="O4" s="136">
        <v>44981</v>
      </c>
      <c r="P4" s="136">
        <v>44984</v>
      </c>
      <c r="Q4" s="136">
        <v>44986</v>
      </c>
      <c r="R4" s="136">
        <v>44988</v>
      </c>
      <c r="S4" s="136">
        <v>44994</v>
      </c>
      <c r="T4" s="136">
        <v>45005</v>
      </c>
      <c r="U4" s="136">
        <v>45010</v>
      </c>
      <c r="V4" s="136">
        <v>45012</v>
      </c>
    </row>
    <row r="5" spans="1:22" s="53" customFormat="1" ht="21.95" customHeight="1" x14ac:dyDescent="0.2">
      <c r="A5" s="98"/>
      <c r="B5" s="136">
        <v>44939</v>
      </c>
      <c r="C5" s="136">
        <v>44941</v>
      </c>
      <c r="D5" s="136">
        <v>44946</v>
      </c>
      <c r="E5" s="136">
        <v>44948</v>
      </c>
      <c r="F5" s="136">
        <v>44953</v>
      </c>
      <c r="G5" s="136">
        <v>44955</v>
      </c>
      <c r="H5" s="136">
        <v>44957</v>
      </c>
      <c r="I5" s="136">
        <v>44960</v>
      </c>
      <c r="J5" s="136">
        <v>44962</v>
      </c>
      <c r="K5" s="136">
        <v>44967</v>
      </c>
      <c r="L5" s="136">
        <v>44969</v>
      </c>
      <c r="M5" s="136">
        <v>44974</v>
      </c>
      <c r="N5" s="136">
        <v>44980</v>
      </c>
      <c r="O5" s="136">
        <v>44983</v>
      </c>
      <c r="P5" s="136">
        <v>44985</v>
      </c>
      <c r="Q5" s="136">
        <v>44987</v>
      </c>
      <c r="R5" s="136">
        <v>44993</v>
      </c>
      <c r="S5" s="136">
        <v>45004</v>
      </c>
      <c r="T5" s="136">
        <v>45009</v>
      </c>
      <c r="U5" s="136">
        <v>45011</v>
      </c>
      <c r="V5" s="136">
        <v>45016</v>
      </c>
    </row>
    <row r="6" spans="1:22" s="53" customFormat="1" x14ac:dyDescent="0.2">
      <c r="A6" s="42" t="s">
        <v>83</v>
      </c>
      <c r="B6" s="87"/>
      <c r="C6" s="87"/>
      <c r="D6" s="87"/>
      <c r="E6" s="87"/>
      <c r="F6" s="87"/>
      <c r="G6" s="87"/>
      <c r="H6" s="87"/>
      <c r="I6" s="87"/>
      <c r="J6" s="87"/>
      <c r="K6" s="87"/>
      <c r="L6" s="87"/>
      <c r="M6" s="87"/>
      <c r="N6" s="87"/>
      <c r="O6" s="87"/>
      <c r="P6" s="87"/>
      <c r="Q6" s="87"/>
      <c r="R6" s="87"/>
      <c r="S6" s="87"/>
      <c r="T6" s="87"/>
      <c r="U6" s="87"/>
      <c r="V6" s="87"/>
    </row>
    <row r="7" spans="1:22" s="53" customFormat="1" x14ac:dyDescent="0.2">
      <c r="A7" s="88">
        <v>1</v>
      </c>
      <c r="B7" s="42">
        <v>11610</v>
      </c>
      <c r="C7" s="42">
        <v>13770</v>
      </c>
      <c r="D7" s="42">
        <v>11610</v>
      </c>
      <c r="E7" s="42">
        <v>13770</v>
      </c>
      <c r="F7" s="42">
        <v>11610</v>
      </c>
      <c r="G7" s="42">
        <v>13770</v>
      </c>
      <c r="H7" s="42">
        <v>11610</v>
      </c>
      <c r="I7" s="42">
        <v>12600</v>
      </c>
      <c r="J7" s="42">
        <v>13770</v>
      </c>
      <c r="K7" s="42">
        <v>12600</v>
      </c>
      <c r="L7" s="42">
        <v>13770</v>
      </c>
      <c r="M7" s="42">
        <v>12600</v>
      </c>
      <c r="N7" s="42">
        <v>13770</v>
      </c>
      <c r="O7" s="42">
        <v>12600</v>
      </c>
      <c r="P7" s="42">
        <v>11610</v>
      </c>
      <c r="Q7" s="42">
        <v>10710</v>
      </c>
      <c r="R7" s="42">
        <v>11610</v>
      </c>
      <c r="S7" s="42">
        <v>10710</v>
      </c>
      <c r="T7" s="42">
        <v>8550</v>
      </c>
      <c r="U7" s="42">
        <v>9450</v>
      </c>
      <c r="V7" s="42">
        <v>8550</v>
      </c>
    </row>
    <row r="8" spans="1:22" s="53" customFormat="1" x14ac:dyDescent="0.2">
      <c r="A8" s="88">
        <v>2</v>
      </c>
      <c r="B8" s="42">
        <v>12510</v>
      </c>
      <c r="C8" s="42">
        <v>14670</v>
      </c>
      <c r="D8" s="42">
        <v>12510</v>
      </c>
      <c r="E8" s="42">
        <v>14670</v>
      </c>
      <c r="F8" s="42">
        <v>12510</v>
      </c>
      <c r="G8" s="42">
        <v>14670</v>
      </c>
      <c r="H8" s="42">
        <v>12510</v>
      </c>
      <c r="I8" s="42">
        <v>13500</v>
      </c>
      <c r="J8" s="42">
        <v>14670</v>
      </c>
      <c r="K8" s="42">
        <v>13500</v>
      </c>
      <c r="L8" s="42">
        <v>14670</v>
      </c>
      <c r="M8" s="42">
        <v>13500</v>
      </c>
      <c r="N8" s="42">
        <v>14670</v>
      </c>
      <c r="O8" s="42">
        <v>13500</v>
      </c>
      <c r="P8" s="42">
        <v>12510</v>
      </c>
      <c r="Q8" s="42">
        <v>11610</v>
      </c>
      <c r="R8" s="42">
        <v>12510</v>
      </c>
      <c r="S8" s="42">
        <v>11610</v>
      </c>
      <c r="T8" s="42">
        <v>9450</v>
      </c>
      <c r="U8" s="42">
        <v>10350</v>
      </c>
      <c r="V8" s="42">
        <v>9450</v>
      </c>
    </row>
    <row r="9" spans="1:22" s="53" customFormat="1" x14ac:dyDescent="0.2">
      <c r="A9" s="42" t="s">
        <v>84</v>
      </c>
      <c r="B9" s="42"/>
      <c r="C9" s="42"/>
      <c r="D9" s="42"/>
      <c r="E9" s="42"/>
      <c r="F9" s="42"/>
      <c r="G9" s="42"/>
      <c r="H9" s="42"/>
      <c r="I9" s="42"/>
      <c r="J9" s="42"/>
      <c r="K9" s="42"/>
      <c r="L9" s="42"/>
      <c r="M9" s="42"/>
      <c r="N9" s="42"/>
      <c r="O9" s="42"/>
      <c r="P9" s="42"/>
      <c r="Q9" s="42"/>
      <c r="R9" s="42"/>
      <c r="S9" s="42"/>
      <c r="T9" s="42"/>
      <c r="U9" s="42"/>
      <c r="V9" s="42"/>
    </row>
    <row r="10" spans="1:22" s="53" customFormat="1" x14ac:dyDescent="0.2">
      <c r="A10" s="88">
        <f>A7</f>
        <v>1</v>
      </c>
      <c r="B10" s="42">
        <v>13410</v>
      </c>
      <c r="C10" s="42">
        <v>15570</v>
      </c>
      <c r="D10" s="42">
        <v>13410</v>
      </c>
      <c r="E10" s="42">
        <v>15570</v>
      </c>
      <c r="F10" s="42">
        <v>13410</v>
      </c>
      <c r="G10" s="42">
        <v>15570</v>
      </c>
      <c r="H10" s="42">
        <v>13410</v>
      </c>
      <c r="I10" s="42">
        <v>14400</v>
      </c>
      <c r="J10" s="42">
        <v>15570</v>
      </c>
      <c r="K10" s="42">
        <v>14400</v>
      </c>
      <c r="L10" s="42">
        <v>15570</v>
      </c>
      <c r="M10" s="42">
        <v>14400</v>
      </c>
      <c r="N10" s="42">
        <v>15570</v>
      </c>
      <c r="O10" s="42">
        <v>14400</v>
      </c>
      <c r="P10" s="42">
        <v>13410</v>
      </c>
      <c r="Q10" s="42">
        <v>12510</v>
      </c>
      <c r="R10" s="42">
        <v>13410</v>
      </c>
      <c r="S10" s="42">
        <v>12510</v>
      </c>
      <c r="T10" s="42">
        <v>10350</v>
      </c>
      <c r="U10" s="42">
        <v>11250</v>
      </c>
      <c r="V10" s="42">
        <v>10350</v>
      </c>
    </row>
    <row r="11" spans="1:22" s="53" customFormat="1" x14ac:dyDescent="0.2">
      <c r="A11" s="88">
        <f>A8</f>
        <v>2</v>
      </c>
      <c r="B11" s="42">
        <v>14310</v>
      </c>
      <c r="C11" s="42">
        <v>16470</v>
      </c>
      <c r="D11" s="42">
        <v>14310</v>
      </c>
      <c r="E11" s="42">
        <v>16470</v>
      </c>
      <c r="F11" s="42">
        <v>14310</v>
      </c>
      <c r="G11" s="42">
        <v>16470</v>
      </c>
      <c r="H11" s="42">
        <v>14310</v>
      </c>
      <c r="I11" s="42">
        <v>15300</v>
      </c>
      <c r="J11" s="42">
        <v>16470</v>
      </c>
      <c r="K11" s="42">
        <v>15300</v>
      </c>
      <c r="L11" s="42">
        <v>16470</v>
      </c>
      <c r="M11" s="42">
        <v>15300</v>
      </c>
      <c r="N11" s="42">
        <v>16470</v>
      </c>
      <c r="O11" s="42">
        <v>15300</v>
      </c>
      <c r="P11" s="42">
        <v>14310</v>
      </c>
      <c r="Q11" s="42">
        <v>13410</v>
      </c>
      <c r="R11" s="42">
        <v>14310</v>
      </c>
      <c r="S11" s="42">
        <v>13410</v>
      </c>
      <c r="T11" s="42">
        <v>11250</v>
      </c>
      <c r="U11" s="42">
        <v>12150</v>
      </c>
      <c r="V11" s="42">
        <v>11250</v>
      </c>
    </row>
    <row r="12" spans="1:22" s="53" customFormat="1" x14ac:dyDescent="0.2">
      <c r="A12" s="42" t="s">
        <v>85</v>
      </c>
      <c r="B12" s="42"/>
      <c r="C12" s="42"/>
      <c r="D12" s="42"/>
      <c r="E12" s="42"/>
      <c r="F12" s="42"/>
      <c r="G12" s="42"/>
      <c r="H12" s="42"/>
      <c r="I12" s="42"/>
      <c r="J12" s="42"/>
      <c r="K12" s="42"/>
      <c r="L12" s="42"/>
      <c r="M12" s="42"/>
      <c r="N12" s="42"/>
      <c r="O12" s="42"/>
      <c r="P12" s="42"/>
      <c r="Q12" s="42"/>
      <c r="R12" s="42"/>
      <c r="S12" s="42"/>
      <c r="T12" s="42"/>
      <c r="U12" s="42"/>
      <c r="V12" s="42"/>
    </row>
    <row r="13" spans="1:22" s="53" customFormat="1" x14ac:dyDescent="0.2">
      <c r="A13" s="88">
        <f>A7</f>
        <v>1</v>
      </c>
      <c r="B13" s="42">
        <v>14310</v>
      </c>
      <c r="C13" s="42">
        <v>16470</v>
      </c>
      <c r="D13" s="42">
        <v>14310</v>
      </c>
      <c r="E13" s="42">
        <v>16470</v>
      </c>
      <c r="F13" s="42">
        <v>14310</v>
      </c>
      <c r="G13" s="42">
        <v>16470</v>
      </c>
      <c r="H13" s="42">
        <v>14310</v>
      </c>
      <c r="I13" s="42">
        <v>15300</v>
      </c>
      <c r="J13" s="42">
        <v>16470</v>
      </c>
      <c r="K13" s="42">
        <v>15300</v>
      </c>
      <c r="L13" s="42">
        <v>16470</v>
      </c>
      <c r="M13" s="42">
        <v>15300</v>
      </c>
      <c r="N13" s="42">
        <v>16470</v>
      </c>
      <c r="O13" s="42">
        <v>15300</v>
      </c>
      <c r="P13" s="42">
        <v>14310</v>
      </c>
      <c r="Q13" s="42">
        <v>13410</v>
      </c>
      <c r="R13" s="42">
        <v>14310</v>
      </c>
      <c r="S13" s="42">
        <v>13410</v>
      </c>
      <c r="T13" s="42">
        <v>11250</v>
      </c>
      <c r="U13" s="42">
        <v>12150</v>
      </c>
      <c r="V13" s="42">
        <v>11250</v>
      </c>
    </row>
    <row r="14" spans="1:22" s="53" customFormat="1" x14ac:dyDescent="0.2">
      <c r="A14" s="88">
        <f>A8</f>
        <v>2</v>
      </c>
      <c r="B14" s="42">
        <v>15210</v>
      </c>
      <c r="C14" s="42">
        <v>17370</v>
      </c>
      <c r="D14" s="42">
        <v>15210</v>
      </c>
      <c r="E14" s="42">
        <v>17370</v>
      </c>
      <c r="F14" s="42">
        <v>15210</v>
      </c>
      <c r="G14" s="42">
        <v>17370</v>
      </c>
      <c r="H14" s="42">
        <v>15210</v>
      </c>
      <c r="I14" s="42">
        <v>16200</v>
      </c>
      <c r="J14" s="42">
        <v>17370</v>
      </c>
      <c r="K14" s="42">
        <v>16200</v>
      </c>
      <c r="L14" s="42">
        <v>17370</v>
      </c>
      <c r="M14" s="42">
        <v>16200</v>
      </c>
      <c r="N14" s="42">
        <v>17370</v>
      </c>
      <c r="O14" s="42">
        <v>16200</v>
      </c>
      <c r="P14" s="42">
        <v>15210</v>
      </c>
      <c r="Q14" s="42">
        <v>14310</v>
      </c>
      <c r="R14" s="42">
        <v>15210</v>
      </c>
      <c r="S14" s="42">
        <v>14310</v>
      </c>
      <c r="T14" s="42">
        <v>12150</v>
      </c>
      <c r="U14" s="42">
        <v>13050</v>
      </c>
      <c r="V14" s="42">
        <v>12150</v>
      </c>
    </row>
    <row r="15" spans="1:22" s="53" customFormat="1" x14ac:dyDescent="0.2">
      <c r="A15" s="42" t="s">
        <v>86</v>
      </c>
      <c r="B15" s="42"/>
      <c r="C15" s="42"/>
      <c r="D15" s="42"/>
      <c r="E15" s="42"/>
      <c r="F15" s="42"/>
      <c r="G15" s="42"/>
      <c r="H15" s="42"/>
      <c r="I15" s="42"/>
      <c r="J15" s="42"/>
      <c r="K15" s="42"/>
      <c r="L15" s="42"/>
      <c r="M15" s="42"/>
      <c r="N15" s="42"/>
      <c r="O15" s="42"/>
      <c r="P15" s="42"/>
      <c r="Q15" s="42"/>
      <c r="R15" s="42"/>
      <c r="S15" s="42"/>
      <c r="T15" s="42"/>
      <c r="U15" s="42"/>
      <c r="V15" s="42"/>
    </row>
    <row r="16" spans="1:22" s="53" customFormat="1" x14ac:dyDescent="0.2">
      <c r="A16" s="88">
        <f>A7</f>
        <v>1</v>
      </c>
      <c r="B16" s="42">
        <v>29610</v>
      </c>
      <c r="C16" s="42">
        <v>31770</v>
      </c>
      <c r="D16" s="42">
        <v>29610</v>
      </c>
      <c r="E16" s="42">
        <v>31770</v>
      </c>
      <c r="F16" s="42">
        <v>29610</v>
      </c>
      <c r="G16" s="42">
        <v>31770</v>
      </c>
      <c r="H16" s="42">
        <v>29610</v>
      </c>
      <c r="I16" s="42">
        <v>30600</v>
      </c>
      <c r="J16" s="42">
        <v>31770</v>
      </c>
      <c r="K16" s="42">
        <v>30600</v>
      </c>
      <c r="L16" s="42">
        <v>31770</v>
      </c>
      <c r="M16" s="42">
        <v>30600</v>
      </c>
      <c r="N16" s="42">
        <v>31770</v>
      </c>
      <c r="O16" s="42">
        <v>30600</v>
      </c>
      <c r="P16" s="42">
        <v>29610</v>
      </c>
      <c r="Q16" s="42">
        <v>28710</v>
      </c>
      <c r="R16" s="42">
        <v>29610</v>
      </c>
      <c r="S16" s="42">
        <v>28710</v>
      </c>
      <c r="T16" s="42">
        <v>26550</v>
      </c>
      <c r="U16" s="42">
        <v>27450</v>
      </c>
      <c r="V16" s="42">
        <v>26550</v>
      </c>
    </row>
    <row r="17" spans="1:22" s="53" customFormat="1" x14ac:dyDescent="0.2">
      <c r="A17" s="88">
        <f>A8</f>
        <v>2</v>
      </c>
      <c r="B17" s="42">
        <v>30510</v>
      </c>
      <c r="C17" s="42">
        <v>32670</v>
      </c>
      <c r="D17" s="42">
        <v>30510</v>
      </c>
      <c r="E17" s="42">
        <v>32670</v>
      </c>
      <c r="F17" s="42">
        <v>30510</v>
      </c>
      <c r="G17" s="42">
        <v>32670</v>
      </c>
      <c r="H17" s="42">
        <v>30510</v>
      </c>
      <c r="I17" s="42">
        <v>31500</v>
      </c>
      <c r="J17" s="42">
        <v>32670</v>
      </c>
      <c r="K17" s="42">
        <v>31500</v>
      </c>
      <c r="L17" s="42">
        <v>32670</v>
      </c>
      <c r="M17" s="42">
        <v>31500</v>
      </c>
      <c r="N17" s="42">
        <v>32670</v>
      </c>
      <c r="O17" s="42">
        <v>31500</v>
      </c>
      <c r="P17" s="42">
        <v>30510</v>
      </c>
      <c r="Q17" s="42">
        <v>29610</v>
      </c>
      <c r="R17" s="42">
        <v>30510</v>
      </c>
      <c r="S17" s="42">
        <v>29610</v>
      </c>
      <c r="T17" s="42">
        <v>27450</v>
      </c>
      <c r="U17" s="42">
        <v>28350</v>
      </c>
      <c r="V17" s="42">
        <v>27450</v>
      </c>
    </row>
    <row r="18" spans="1:22" s="53" customFormat="1" x14ac:dyDescent="0.2">
      <c r="A18" s="42" t="s">
        <v>87</v>
      </c>
      <c r="B18" s="42"/>
      <c r="C18" s="42"/>
      <c r="D18" s="42"/>
      <c r="E18" s="42"/>
      <c r="F18" s="42"/>
      <c r="G18" s="42"/>
      <c r="H18" s="42"/>
      <c r="I18" s="42"/>
      <c r="J18" s="42"/>
      <c r="K18" s="42"/>
      <c r="L18" s="42"/>
      <c r="M18" s="42"/>
      <c r="N18" s="42"/>
      <c r="O18" s="42"/>
      <c r="P18" s="42"/>
      <c r="Q18" s="42"/>
      <c r="R18" s="42"/>
      <c r="S18" s="42"/>
      <c r="T18" s="42"/>
      <c r="U18" s="42"/>
      <c r="V18" s="42"/>
    </row>
    <row r="19" spans="1:22" s="53" customFormat="1" x14ac:dyDescent="0.2">
      <c r="A19" s="88" t="s">
        <v>88</v>
      </c>
      <c r="B19" s="42">
        <v>66510</v>
      </c>
      <c r="C19" s="42">
        <v>68670</v>
      </c>
      <c r="D19" s="42">
        <v>66510</v>
      </c>
      <c r="E19" s="42">
        <v>68670</v>
      </c>
      <c r="F19" s="42">
        <v>66510</v>
      </c>
      <c r="G19" s="42">
        <v>68670</v>
      </c>
      <c r="H19" s="42">
        <v>66510</v>
      </c>
      <c r="I19" s="42">
        <v>67500</v>
      </c>
      <c r="J19" s="42">
        <v>68670</v>
      </c>
      <c r="K19" s="42">
        <v>67500</v>
      </c>
      <c r="L19" s="42">
        <v>68670</v>
      </c>
      <c r="M19" s="42">
        <v>67500</v>
      </c>
      <c r="N19" s="42">
        <v>68670</v>
      </c>
      <c r="O19" s="42">
        <v>67500</v>
      </c>
      <c r="P19" s="42">
        <v>66510</v>
      </c>
      <c r="Q19" s="42">
        <v>65610</v>
      </c>
      <c r="R19" s="42">
        <v>66510</v>
      </c>
      <c r="S19" s="42">
        <v>65610</v>
      </c>
      <c r="T19" s="42">
        <v>63450</v>
      </c>
      <c r="U19" s="42">
        <v>64350</v>
      </c>
      <c r="V19" s="42">
        <v>63450</v>
      </c>
    </row>
    <row r="20" spans="1:22" s="53" customFormat="1" x14ac:dyDescent="0.2">
      <c r="A20" s="89"/>
      <c r="B20" s="89"/>
      <c r="C20" s="89"/>
      <c r="D20" s="89"/>
      <c r="E20" s="89"/>
      <c r="F20" s="89"/>
      <c r="G20" s="89"/>
      <c r="H20" s="89"/>
      <c r="I20" s="89"/>
      <c r="J20" s="89"/>
      <c r="K20" s="89"/>
      <c r="L20" s="89"/>
      <c r="M20" s="89"/>
      <c r="N20" s="89"/>
      <c r="O20" s="89"/>
      <c r="P20" s="89"/>
      <c r="Q20" s="89"/>
      <c r="R20" s="89"/>
      <c r="S20" s="89"/>
      <c r="T20" s="89"/>
      <c r="U20" s="89"/>
      <c r="V20" s="89"/>
    </row>
    <row r="21" spans="1:22" ht="18" customHeight="1" x14ac:dyDescent="0.2">
      <c r="A21" s="111" t="s">
        <v>100</v>
      </c>
      <c r="B21" s="137">
        <f t="shared" ref="B21:V21" si="0">B4</f>
        <v>44935</v>
      </c>
      <c r="C21" s="137">
        <f t="shared" si="0"/>
        <v>44940</v>
      </c>
      <c r="D21" s="137">
        <f t="shared" si="0"/>
        <v>44942</v>
      </c>
      <c r="E21" s="137">
        <f t="shared" si="0"/>
        <v>44947</v>
      </c>
      <c r="F21" s="137">
        <f t="shared" si="0"/>
        <v>44949</v>
      </c>
      <c r="G21" s="137">
        <f t="shared" si="0"/>
        <v>44954</v>
      </c>
      <c r="H21" s="137">
        <f t="shared" si="0"/>
        <v>44956</v>
      </c>
      <c r="I21" s="137">
        <f t="shared" si="0"/>
        <v>44958</v>
      </c>
      <c r="J21" s="137">
        <f t="shared" si="0"/>
        <v>44961</v>
      </c>
      <c r="K21" s="137">
        <f t="shared" si="0"/>
        <v>44963</v>
      </c>
      <c r="L21" s="137">
        <f t="shared" si="0"/>
        <v>44968</v>
      </c>
      <c r="M21" s="137">
        <f t="shared" si="0"/>
        <v>44970</v>
      </c>
      <c r="N21" s="137">
        <f t="shared" si="0"/>
        <v>44975</v>
      </c>
      <c r="O21" s="137">
        <f t="shared" si="0"/>
        <v>44981</v>
      </c>
      <c r="P21" s="137">
        <f t="shared" si="0"/>
        <v>44984</v>
      </c>
      <c r="Q21" s="137">
        <f t="shared" si="0"/>
        <v>44986</v>
      </c>
      <c r="R21" s="137">
        <f t="shared" si="0"/>
        <v>44988</v>
      </c>
      <c r="S21" s="137">
        <f t="shared" si="0"/>
        <v>44994</v>
      </c>
      <c r="T21" s="137">
        <f t="shared" si="0"/>
        <v>45005</v>
      </c>
      <c r="U21" s="137">
        <f t="shared" si="0"/>
        <v>45010</v>
      </c>
      <c r="V21" s="137">
        <f t="shared" si="0"/>
        <v>45012</v>
      </c>
    </row>
    <row r="22" spans="1:22" ht="20.25" customHeight="1" x14ac:dyDescent="0.2">
      <c r="A22" s="90" t="s">
        <v>64</v>
      </c>
      <c r="B22" s="137">
        <f t="shared" ref="B22:V22" si="1">B5</f>
        <v>44939</v>
      </c>
      <c r="C22" s="137">
        <f t="shared" si="1"/>
        <v>44941</v>
      </c>
      <c r="D22" s="137">
        <f t="shared" si="1"/>
        <v>44946</v>
      </c>
      <c r="E22" s="137">
        <f t="shared" si="1"/>
        <v>44948</v>
      </c>
      <c r="F22" s="137">
        <f t="shared" si="1"/>
        <v>44953</v>
      </c>
      <c r="G22" s="137">
        <f t="shared" si="1"/>
        <v>44955</v>
      </c>
      <c r="H22" s="137">
        <f t="shared" si="1"/>
        <v>44957</v>
      </c>
      <c r="I22" s="137">
        <f t="shared" si="1"/>
        <v>44960</v>
      </c>
      <c r="J22" s="137">
        <f t="shared" si="1"/>
        <v>44962</v>
      </c>
      <c r="K22" s="137">
        <f t="shared" si="1"/>
        <v>44967</v>
      </c>
      <c r="L22" s="137">
        <f t="shared" si="1"/>
        <v>44969</v>
      </c>
      <c r="M22" s="137">
        <f t="shared" si="1"/>
        <v>44974</v>
      </c>
      <c r="N22" s="137">
        <f t="shared" si="1"/>
        <v>44980</v>
      </c>
      <c r="O22" s="137">
        <f t="shared" si="1"/>
        <v>44983</v>
      </c>
      <c r="P22" s="137">
        <f t="shared" si="1"/>
        <v>44985</v>
      </c>
      <c r="Q22" s="137">
        <f t="shared" si="1"/>
        <v>44987</v>
      </c>
      <c r="R22" s="137">
        <f t="shared" si="1"/>
        <v>44993</v>
      </c>
      <c r="S22" s="137">
        <f t="shared" si="1"/>
        <v>45004</v>
      </c>
      <c r="T22" s="137">
        <f t="shared" si="1"/>
        <v>45009</v>
      </c>
      <c r="U22" s="137">
        <f t="shared" si="1"/>
        <v>45011</v>
      </c>
      <c r="V22" s="137">
        <f t="shared" si="1"/>
        <v>45016</v>
      </c>
    </row>
    <row r="23" spans="1:22" s="44" customFormat="1" x14ac:dyDescent="0.2">
      <c r="A23" s="42" t="s">
        <v>83</v>
      </c>
      <c r="B23" s="87"/>
      <c r="C23" s="87"/>
      <c r="D23" s="87"/>
      <c r="E23" s="87"/>
      <c r="F23" s="87"/>
      <c r="G23" s="87"/>
      <c r="H23" s="87"/>
      <c r="I23" s="87"/>
      <c r="J23" s="87"/>
      <c r="K23" s="87"/>
      <c r="L23" s="87"/>
      <c r="M23" s="87"/>
      <c r="N23" s="87"/>
      <c r="O23" s="87"/>
      <c r="P23" s="87"/>
      <c r="Q23" s="87"/>
      <c r="R23" s="87"/>
      <c r="S23" s="87"/>
      <c r="T23" s="87"/>
      <c r="U23" s="87"/>
      <c r="V23" s="87"/>
    </row>
    <row r="24" spans="1:22" s="50" customFormat="1" x14ac:dyDescent="0.2">
      <c r="A24" s="88">
        <v>1</v>
      </c>
      <c r="B24" s="94">
        <f t="shared" ref="B24:V24" si="2">ROUND(B7*0.87,)+25</f>
        <v>10126</v>
      </c>
      <c r="C24" s="94">
        <f t="shared" si="2"/>
        <v>12005</v>
      </c>
      <c r="D24" s="94">
        <f t="shared" si="2"/>
        <v>10126</v>
      </c>
      <c r="E24" s="94">
        <f t="shared" si="2"/>
        <v>12005</v>
      </c>
      <c r="F24" s="94">
        <f t="shared" si="2"/>
        <v>10126</v>
      </c>
      <c r="G24" s="94">
        <f t="shared" si="2"/>
        <v>12005</v>
      </c>
      <c r="H24" s="94">
        <f t="shared" si="2"/>
        <v>10126</v>
      </c>
      <c r="I24" s="94">
        <f t="shared" si="2"/>
        <v>10987</v>
      </c>
      <c r="J24" s="94">
        <f t="shared" si="2"/>
        <v>12005</v>
      </c>
      <c r="K24" s="94">
        <f t="shared" si="2"/>
        <v>10987</v>
      </c>
      <c r="L24" s="94">
        <f t="shared" si="2"/>
        <v>12005</v>
      </c>
      <c r="M24" s="94">
        <f t="shared" si="2"/>
        <v>10987</v>
      </c>
      <c r="N24" s="94">
        <f t="shared" si="2"/>
        <v>12005</v>
      </c>
      <c r="O24" s="94">
        <f t="shared" si="2"/>
        <v>10987</v>
      </c>
      <c r="P24" s="94">
        <f t="shared" si="2"/>
        <v>10126</v>
      </c>
      <c r="Q24" s="94">
        <f t="shared" si="2"/>
        <v>9343</v>
      </c>
      <c r="R24" s="94">
        <f t="shared" si="2"/>
        <v>10126</v>
      </c>
      <c r="S24" s="94">
        <f t="shared" si="2"/>
        <v>9343</v>
      </c>
      <c r="T24" s="94">
        <f t="shared" si="2"/>
        <v>7464</v>
      </c>
      <c r="U24" s="94">
        <f t="shared" si="2"/>
        <v>8247</v>
      </c>
      <c r="V24" s="94">
        <f t="shared" si="2"/>
        <v>7464</v>
      </c>
    </row>
    <row r="25" spans="1:22" s="50" customFormat="1" x14ac:dyDescent="0.2">
      <c r="A25" s="88">
        <v>2</v>
      </c>
      <c r="B25" s="94">
        <f t="shared" ref="B25:V25" si="3">ROUND(B8*0.87,)+25</f>
        <v>10909</v>
      </c>
      <c r="C25" s="94">
        <f t="shared" si="3"/>
        <v>12788</v>
      </c>
      <c r="D25" s="94">
        <f t="shared" si="3"/>
        <v>10909</v>
      </c>
      <c r="E25" s="94">
        <f t="shared" si="3"/>
        <v>12788</v>
      </c>
      <c r="F25" s="94">
        <f t="shared" si="3"/>
        <v>10909</v>
      </c>
      <c r="G25" s="94">
        <f t="shared" si="3"/>
        <v>12788</v>
      </c>
      <c r="H25" s="94">
        <f t="shared" si="3"/>
        <v>10909</v>
      </c>
      <c r="I25" s="94">
        <f t="shared" si="3"/>
        <v>11770</v>
      </c>
      <c r="J25" s="94">
        <f t="shared" si="3"/>
        <v>12788</v>
      </c>
      <c r="K25" s="94">
        <f t="shared" si="3"/>
        <v>11770</v>
      </c>
      <c r="L25" s="94">
        <f t="shared" si="3"/>
        <v>12788</v>
      </c>
      <c r="M25" s="94">
        <f t="shared" si="3"/>
        <v>11770</v>
      </c>
      <c r="N25" s="94">
        <f t="shared" si="3"/>
        <v>12788</v>
      </c>
      <c r="O25" s="94">
        <f t="shared" si="3"/>
        <v>11770</v>
      </c>
      <c r="P25" s="94">
        <f t="shared" si="3"/>
        <v>10909</v>
      </c>
      <c r="Q25" s="94">
        <f t="shared" si="3"/>
        <v>10126</v>
      </c>
      <c r="R25" s="94">
        <f t="shared" si="3"/>
        <v>10909</v>
      </c>
      <c r="S25" s="94">
        <f t="shared" si="3"/>
        <v>10126</v>
      </c>
      <c r="T25" s="94">
        <f t="shared" si="3"/>
        <v>8247</v>
      </c>
      <c r="U25" s="94">
        <f t="shared" si="3"/>
        <v>9030</v>
      </c>
      <c r="V25" s="94">
        <f t="shared" si="3"/>
        <v>8247</v>
      </c>
    </row>
    <row r="26" spans="1:22" s="50" customFormat="1" x14ac:dyDescent="0.2">
      <c r="A26" s="42" t="s">
        <v>84</v>
      </c>
      <c r="B26" s="94"/>
      <c r="C26" s="94"/>
      <c r="D26" s="94"/>
      <c r="E26" s="94"/>
      <c r="F26" s="94"/>
      <c r="G26" s="94"/>
      <c r="H26" s="94"/>
      <c r="I26" s="94"/>
      <c r="J26" s="94"/>
      <c r="K26" s="94"/>
      <c r="L26" s="94"/>
      <c r="M26" s="94"/>
      <c r="N26" s="94"/>
      <c r="O26" s="94"/>
      <c r="P26" s="94"/>
      <c r="Q26" s="94"/>
      <c r="R26" s="94"/>
      <c r="S26" s="94"/>
      <c r="T26" s="94"/>
      <c r="U26" s="94"/>
      <c r="V26" s="94"/>
    </row>
    <row r="27" spans="1:22" s="50" customFormat="1" x14ac:dyDescent="0.2">
      <c r="A27" s="88">
        <f>A24</f>
        <v>1</v>
      </c>
      <c r="B27" s="94">
        <f t="shared" ref="B27:V27" si="4">ROUND(B10*0.87,)+25</f>
        <v>11692</v>
      </c>
      <c r="C27" s="94">
        <f t="shared" si="4"/>
        <v>13571</v>
      </c>
      <c r="D27" s="94">
        <f t="shared" si="4"/>
        <v>11692</v>
      </c>
      <c r="E27" s="94">
        <f t="shared" si="4"/>
        <v>13571</v>
      </c>
      <c r="F27" s="94">
        <f t="shared" si="4"/>
        <v>11692</v>
      </c>
      <c r="G27" s="94">
        <f t="shared" si="4"/>
        <v>13571</v>
      </c>
      <c r="H27" s="94">
        <f t="shared" si="4"/>
        <v>11692</v>
      </c>
      <c r="I27" s="94">
        <f t="shared" si="4"/>
        <v>12553</v>
      </c>
      <c r="J27" s="94">
        <f t="shared" si="4"/>
        <v>13571</v>
      </c>
      <c r="K27" s="94">
        <f t="shared" si="4"/>
        <v>12553</v>
      </c>
      <c r="L27" s="94">
        <f t="shared" si="4"/>
        <v>13571</v>
      </c>
      <c r="M27" s="94">
        <f t="shared" si="4"/>
        <v>12553</v>
      </c>
      <c r="N27" s="94">
        <f t="shared" si="4"/>
        <v>13571</v>
      </c>
      <c r="O27" s="94">
        <f t="shared" si="4"/>
        <v>12553</v>
      </c>
      <c r="P27" s="94">
        <f t="shared" si="4"/>
        <v>11692</v>
      </c>
      <c r="Q27" s="94">
        <f t="shared" si="4"/>
        <v>10909</v>
      </c>
      <c r="R27" s="94">
        <f t="shared" si="4"/>
        <v>11692</v>
      </c>
      <c r="S27" s="94">
        <f t="shared" si="4"/>
        <v>10909</v>
      </c>
      <c r="T27" s="94">
        <f t="shared" si="4"/>
        <v>9030</v>
      </c>
      <c r="U27" s="94">
        <f t="shared" si="4"/>
        <v>9813</v>
      </c>
      <c r="V27" s="94">
        <f t="shared" si="4"/>
        <v>9030</v>
      </c>
    </row>
    <row r="28" spans="1:22" s="50" customFormat="1" x14ac:dyDescent="0.2">
      <c r="A28" s="88">
        <f>A25</f>
        <v>2</v>
      </c>
      <c r="B28" s="94">
        <f t="shared" ref="B28:V28" si="5">ROUND(B11*0.87,)+25</f>
        <v>12475</v>
      </c>
      <c r="C28" s="94">
        <f t="shared" si="5"/>
        <v>14354</v>
      </c>
      <c r="D28" s="94">
        <f t="shared" si="5"/>
        <v>12475</v>
      </c>
      <c r="E28" s="94">
        <f t="shared" si="5"/>
        <v>14354</v>
      </c>
      <c r="F28" s="94">
        <f t="shared" si="5"/>
        <v>12475</v>
      </c>
      <c r="G28" s="94">
        <f t="shared" si="5"/>
        <v>14354</v>
      </c>
      <c r="H28" s="94">
        <f t="shared" si="5"/>
        <v>12475</v>
      </c>
      <c r="I28" s="94">
        <f t="shared" si="5"/>
        <v>13336</v>
      </c>
      <c r="J28" s="94">
        <f t="shared" si="5"/>
        <v>14354</v>
      </c>
      <c r="K28" s="94">
        <f t="shared" si="5"/>
        <v>13336</v>
      </c>
      <c r="L28" s="94">
        <f t="shared" si="5"/>
        <v>14354</v>
      </c>
      <c r="M28" s="94">
        <f t="shared" si="5"/>
        <v>13336</v>
      </c>
      <c r="N28" s="94">
        <f t="shared" si="5"/>
        <v>14354</v>
      </c>
      <c r="O28" s="94">
        <f t="shared" si="5"/>
        <v>13336</v>
      </c>
      <c r="P28" s="94">
        <f t="shared" si="5"/>
        <v>12475</v>
      </c>
      <c r="Q28" s="94">
        <f t="shared" si="5"/>
        <v>11692</v>
      </c>
      <c r="R28" s="94">
        <f t="shared" si="5"/>
        <v>12475</v>
      </c>
      <c r="S28" s="94">
        <f t="shared" si="5"/>
        <v>11692</v>
      </c>
      <c r="T28" s="94">
        <f t="shared" si="5"/>
        <v>9813</v>
      </c>
      <c r="U28" s="94">
        <f t="shared" si="5"/>
        <v>10596</v>
      </c>
      <c r="V28" s="94">
        <f t="shared" si="5"/>
        <v>9813</v>
      </c>
    </row>
    <row r="29" spans="1:22" s="50" customFormat="1" x14ac:dyDescent="0.2">
      <c r="A29" s="42" t="s">
        <v>85</v>
      </c>
      <c r="B29" s="94"/>
      <c r="C29" s="94"/>
      <c r="D29" s="94"/>
      <c r="E29" s="94"/>
      <c r="F29" s="94"/>
      <c r="G29" s="94"/>
      <c r="H29" s="94"/>
      <c r="I29" s="94"/>
      <c r="J29" s="94"/>
      <c r="K29" s="94"/>
      <c r="L29" s="94"/>
      <c r="M29" s="94"/>
      <c r="N29" s="94"/>
      <c r="O29" s="94"/>
      <c r="P29" s="94"/>
      <c r="Q29" s="94"/>
      <c r="R29" s="94"/>
      <c r="S29" s="94"/>
      <c r="T29" s="94"/>
      <c r="U29" s="94"/>
      <c r="V29" s="94"/>
    </row>
    <row r="30" spans="1:22" s="50" customFormat="1" x14ac:dyDescent="0.2">
      <c r="A30" s="88">
        <f>A24</f>
        <v>1</v>
      </c>
      <c r="B30" s="94">
        <f t="shared" ref="B30:V30" si="6">ROUND(B13*0.87,)+25</f>
        <v>12475</v>
      </c>
      <c r="C30" s="94">
        <f t="shared" si="6"/>
        <v>14354</v>
      </c>
      <c r="D30" s="94">
        <f t="shared" si="6"/>
        <v>12475</v>
      </c>
      <c r="E30" s="94">
        <f t="shared" si="6"/>
        <v>14354</v>
      </c>
      <c r="F30" s="94">
        <f t="shared" si="6"/>
        <v>12475</v>
      </c>
      <c r="G30" s="94">
        <f t="shared" si="6"/>
        <v>14354</v>
      </c>
      <c r="H30" s="94">
        <f t="shared" si="6"/>
        <v>12475</v>
      </c>
      <c r="I30" s="94">
        <f t="shared" si="6"/>
        <v>13336</v>
      </c>
      <c r="J30" s="94">
        <f t="shared" si="6"/>
        <v>14354</v>
      </c>
      <c r="K30" s="94">
        <f t="shared" si="6"/>
        <v>13336</v>
      </c>
      <c r="L30" s="94">
        <f t="shared" si="6"/>
        <v>14354</v>
      </c>
      <c r="M30" s="94">
        <f t="shared" si="6"/>
        <v>13336</v>
      </c>
      <c r="N30" s="94">
        <f t="shared" si="6"/>
        <v>14354</v>
      </c>
      <c r="O30" s="94">
        <f t="shared" si="6"/>
        <v>13336</v>
      </c>
      <c r="P30" s="94">
        <f t="shared" si="6"/>
        <v>12475</v>
      </c>
      <c r="Q30" s="94">
        <f t="shared" si="6"/>
        <v>11692</v>
      </c>
      <c r="R30" s="94">
        <f t="shared" si="6"/>
        <v>12475</v>
      </c>
      <c r="S30" s="94">
        <f t="shared" si="6"/>
        <v>11692</v>
      </c>
      <c r="T30" s="94">
        <f t="shared" si="6"/>
        <v>9813</v>
      </c>
      <c r="U30" s="94">
        <f t="shared" si="6"/>
        <v>10596</v>
      </c>
      <c r="V30" s="94">
        <f t="shared" si="6"/>
        <v>9813</v>
      </c>
    </row>
    <row r="31" spans="1:22" s="50" customFormat="1" x14ac:dyDescent="0.2">
      <c r="A31" s="88">
        <f>A25</f>
        <v>2</v>
      </c>
      <c r="B31" s="94">
        <f t="shared" ref="B31:V31" si="7">ROUND(B14*0.87,)+25</f>
        <v>13258</v>
      </c>
      <c r="C31" s="94">
        <f t="shared" si="7"/>
        <v>15137</v>
      </c>
      <c r="D31" s="94">
        <f t="shared" si="7"/>
        <v>13258</v>
      </c>
      <c r="E31" s="94">
        <f t="shared" si="7"/>
        <v>15137</v>
      </c>
      <c r="F31" s="94">
        <f t="shared" si="7"/>
        <v>13258</v>
      </c>
      <c r="G31" s="94">
        <f t="shared" si="7"/>
        <v>15137</v>
      </c>
      <c r="H31" s="94">
        <f t="shared" si="7"/>
        <v>13258</v>
      </c>
      <c r="I31" s="94">
        <f t="shared" si="7"/>
        <v>14119</v>
      </c>
      <c r="J31" s="94">
        <f t="shared" si="7"/>
        <v>15137</v>
      </c>
      <c r="K31" s="94">
        <f t="shared" si="7"/>
        <v>14119</v>
      </c>
      <c r="L31" s="94">
        <f t="shared" si="7"/>
        <v>15137</v>
      </c>
      <c r="M31" s="94">
        <f t="shared" si="7"/>
        <v>14119</v>
      </c>
      <c r="N31" s="94">
        <f t="shared" si="7"/>
        <v>15137</v>
      </c>
      <c r="O31" s="94">
        <f t="shared" si="7"/>
        <v>14119</v>
      </c>
      <c r="P31" s="94">
        <f t="shared" si="7"/>
        <v>13258</v>
      </c>
      <c r="Q31" s="94">
        <f t="shared" si="7"/>
        <v>12475</v>
      </c>
      <c r="R31" s="94">
        <f t="shared" si="7"/>
        <v>13258</v>
      </c>
      <c r="S31" s="94">
        <f t="shared" si="7"/>
        <v>12475</v>
      </c>
      <c r="T31" s="94">
        <f t="shared" si="7"/>
        <v>10596</v>
      </c>
      <c r="U31" s="94">
        <f t="shared" si="7"/>
        <v>11379</v>
      </c>
      <c r="V31" s="94">
        <f t="shared" si="7"/>
        <v>10596</v>
      </c>
    </row>
    <row r="32" spans="1:22" s="50" customFormat="1" x14ac:dyDescent="0.2">
      <c r="A32" s="42" t="s">
        <v>86</v>
      </c>
      <c r="B32" s="94"/>
      <c r="C32" s="94"/>
      <c r="D32" s="94"/>
      <c r="E32" s="94"/>
      <c r="F32" s="94"/>
      <c r="G32" s="94"/>
      <c r="H32" s="94"/>
      <c r="I32" s="94"/>
      <c r="J32" s="94"/>
      <c r="K32" s="94"/>
      <c r="L32" s="94"/>
      <c r="M32" s="94"/>
      <c r="N32" s="94"/>
      <c r="O32" s="94"/>
      <c r="P32" s="94"/>
      <c r="Q32" s="94"/>
      <c r="R32" s="94"/>
      <c r="S32" s="94"/>
      <c r="T32" s="94"/>
      <c r="U32" s="94"/>
      <c r="V32" s="94"/>
    </row>
    <row r="33" spans="1:22" s="50" customFormat="1" x14ac:dyDescent="0.2">
      <c r="A33" s="88">
        <f>A24</f>
        <v>1</v>
      </c>
      <c r="B33" s="94">
        <f t="shared" ref="B33:V33" si="8">ROUND(B16*0.87,)+25</f>
        <v>25786</v>
      </c>
      <c r="C33" s="94">
        <f t="shared" si="8"/>
        <v>27665</v>
      </c>
      <c r="D33" s="94">
        <f t="shared" si="8"/>
        <v>25786</v>
      </c>
      <c r="E33" s="94">
        <f t="shared" si="8"/>
        <v>27665</v>
      </c>
      <c r="F33" s="94">
        <f t="shared" si="8"/>
        <v>25786</v>
      </c>
      <c r="G33" s="94">
        <f t="shared" si="8"/>
        <v>27665</v>
      </c>
      <c r="H33" s="94">
        <f t="shared" si="8"/>
        <v>25786</v>
      </c>
      <c r="I33" s="94">
        <f t="shared" si="8"/>
        <v>26647</v>
      </c>
      <c r="J33" s="94">
        <f t="shared" si="8"/>
        <v>27665</v>
      </c>
      <c r="K33" s="94">
        <f t="shared" si="8"/>
        <v>26647</v>
      </c>
      <c r="L33" s="94">
        <f t="shared" si="8"/>
        <v>27665</v>
      </c>
      <c r="M33" s="94">
        <f t="shared" si="8"/>
        <v>26647</v>
      </c>
      <c r="N33" s="94">
        <f t="shared" si="8"/>
        <v>27665</v>
      </c>
      <c r="O33" s="94">
        <f t="shared" si="8"/>
        <v>26647</v>
      </c>
      <c r="P33" s="94">
        <f t="shared" si="8"/>
        <v>25786</v>
      </c>
      <c r="Q33" s="94">
        <f t="shared" si="8"/>
        <v>25003</v>
      </c>
      <c r="R33" s="94">
        <f t="shared" si="8"/>
        <v>25786</v>
      </c>
      <c r="S33" s="94">
        <f t="shared" si="8"/>
        <v>25003</v>
      </c>
      <c r="T33" s="94">
        <f t="shared" si="8"/>
        <v>23124</v>
      </c>
      <c r="U33" s="94">
        <f t="shared" si="8"/>
        <v>23907</v>
      </c>
      <c r="V33" s="94">
        <f t="shared" si="8"/>
        <v>23124</v>
      </c>
    </row>
    <row r="34" spans="1:22" s="50" customFormat="1" x14ac:dyDescent="0.2">
      <c r="A34" s="88">
        <f>A25</f>
        <v>2</v>
      </c>
      <c r="B34" s="94">
        <f t="shared" ref="B34:V34" si="9">ROUND(B17*0.87,)+25</f>
        <v>26569</v>
      </c>
      <c r="C34" s="94">
        <f t="shared" si="9"/>
        <v>28448</v>
      </c>
      <c r="D34" s="94">
        <f t="shared" si="9"/>
        <v>26569</v>
      </c>
      <c r="E34" s="94">
        <f t="shared" si="9"/>
        <v>28448</v>
      </c>
      <c r="F34" s="94">
        <f t="shared" si="9"/>
        <v>26569</v>
      </c>
      <c r="G34" s="94">
        <f t="shared" si="9"/>
        <v>28448</v>
      </c>
      <c r="H34" s="94">
        <f t="shared" si="9"/>
        <v>26569</v>
      </c>
      <c r="I34" s="94">
        <f t="shared" si="9"/>
        <v>27430</v>
      </c>
      <c r="J34" s="94">
        <f t="shared" si="9"/>
        <v>28448</v>
      </c>
      <c r="K34" s="94">
        <f t="shared" si="9"/>
        <v>27430</v>
      </c>
      <c r="L34" s="94">
        <f t="shared" si="9"/>
        <v>28448</v>
      </c>
      <c r="M34" s="94">
        <f t="shared" si="9"/>
        <v>27430</v>
      </c>
      <c r="N34" s="94">
        <f t="shared" si="9"/>
        <v>28448</v>
      </c>
      <c r="O34" s="94">
        <f t="shared" si="9"/>
        <v>27430</v>
      </c>
      <c r="P34" s="94">
        <f t="shared" si="9"/>
        <v>26569</v>
      </c>
      <c r="Q34" s="94">
        <f t="shared" si="9"/>
        <v>25786</v>
      </c>
      <c r="R34" s="94">
        <f t="shared" si="9"/>
        <v>26569</v>
      </c>
      <c r="S34" s="94">
        <f t="shared" si="9"/>
        <v>25786</v>
      </c>
      <c r="T34" s="94">
        <f t="shared" si="9"/>
        <v>23907</v>
      </c>
      <c r="U34" s="94">
        <f t="shared" si="9"/>
        <v>24690</v>
      </c>
      <c r="V34" s="94">
        <f t="shared" si="9"/>
        <v>23907</v>
      </c>
    </row>
    <row r="35" spans="1:22" s="50" customFormat="1" x14ac:dyDescent="0.2">
      <c r="A35" s="42" t="s">
        <v>87</v>
      </c>
      <c r="B35" s="94"/>
      <c r="C35" s="94"/>
      <c r="D35" s="94"/>
      <c r="E35" s="94"/>
      <c r="F35" s="94"/>
      <c r="G35" s="94"/>
      <c r="H35" s="94"/>
      <c r="I35" s="94"/>
      <c r="J35" s="94"/>
      <c r="K35" s="94"/>
      <c r="L35" s="94"/>
      <c r="M35" s="94"/>
      <c r="N35" s="94"/>
      <c r="O35" s="94"/>
      <c r="P35" s="94"/>
      <c r="Q35" s="94"/>
      <c r="R35" s="94"/>
      <c r="S35" s="94"/>
      <c r="T35" s="94"/>
      <c r="U35" s="94"/>
      <c r="V35" s="94"/>
    </row>
    <row r="36" spans="1:22" s="50" customFormat="1" x14ac:dyDescent="0.2">
      <c r="A36" s="88" t="s">
        <v>88</v>
      </c>
      <c r="B36" s="94">
        <f t="shared" ref="B36:V36" si="10">ROUND(B19*0.87,)+25</f>
        <v>57889</v>
      </c>
      <c r="C36" s="94">
        <f t="shared" si="10"/>
        <v>59768</v>
      </c>
      <c r="D36" s="94">
        <f t="shared" si="10"/>
        <v>57889</v>
      </c>
      <c r="E36" s="94">
        <f t="shared" si="10"/>
        <v>59768</v>
      </c>
      <c r="F36" s="94">
        <f t="shared" si="10"/>
        <v>57889</v>
      </c>
      <c r="G36" s="94">
        <f t="shared" si="10"/>
        <v>59768</v>
      </c>
      <c r="H36" s="94">
        <f t="shared" si="10"/>
        <v>57889</v>
      </c>
      <c r="I36" s="94">
        <f t="shared" si="10"/>
        <v>58750</v>
      </c>
      <c r="J36" s="94">
        <f t="shared" si="10"/>
        <v>59768</v>
      </c>
      <c r="K36" s="94">
        <f t="shared" si="10"/>
        <v>58750</v>
      </c>
      <c r="L36" s="94">
        <f t="shared" si="10"/>
        <v>59768</v>
      </c>
      <c r="M36" s="94">
        <f t="shared" si="10"/>
        <v>58750</v>
      </c>
      <c r="N36" s="94">
        <f t="shared" si="10"/>
        <v>59768</v>
      </c>
      <c r="O36" s="94">
        <f t="shared" si="10"/>
        <v>58750</v>
      </c>
      <c r="P36" s="94">
        <f t="shared" si="10"/>
        <v>57889</v>
      </c>
      <c r="Q36" s="94">
        <f t="shared" si="10"/>
        <v>57106</v>
      </c>
      <c r="R36" s="94">
        <f t="shared" si="10"/>
        <v>57889</v>
      </c>
      <c r="S36" s="94">
        <f t="shared" si="10"/>
        <v>57106</v>
      </c>
      <c r="T36" s="94">
        <f t="shared" si="10"/>
        <v>55227</v>
      </c>
      <c r="U36" s="94">
        <f t="shared" si="10"/>
        <v>56010</v>
      </c>
      <c r="V36" s="94">
        <f t="shared" si="10"/>
        <v>55227</v>
      </c>
    </row>
    <row r="37" spans="1:22" s="50" customFormat="1" x14ac:dyDescent="0.2">
      <c r="A37" s="100"/>
    </row>
    <row r="38" spans="1:22" s="50" customFormat="1" ht="12.75" thickBot="1" x14ac:dyDescent="0.25">
      <c r="A38" s="100"/>
    </row>
    <row r="39" spans="1:22" s="50" customFormat="1" ht="12.75" thickBot="1" x14ac:dyDescent="0.25">
      <c r="A39" s="104" t="s">
        <v>66</v>
      </c>
    </row>
    <row r="40" spans="1:22" x14ac:dyDescent="0.2">
      <c r="A40" s="63" t="s">
        <v>78</v>
      </c>
    </row>
    <row r="41" spans="1:22" ht="9" hidden="1" customHeight="1" x14ac:dyDescent="0.2">
      <c r="A41" s="43" t="s">
        <v>67</v>
      </c>
    </row>
    <row r="42" spans="1:22" ht="10.7" customHeight="1" x14ac:dyDescent="0.2">
      <c r="A42" s="43" t="s">
        <v>89</v>
      </c>
    </row>
    <row r="43" spans="1:22" x14ac:dyDescent="0.2">
      <c r="A43" s="43" t="s">
        <v>68</v>
      </c>
    </row>
    <row r="44" spans="1:22" ht="13.35" customHeight="1" x14ac:dyDescent="0.2">
      <c r="A44" s="43" t="s">
        <v>69</v>
      </c>
    </row>
    <row r="45" spans="1:22" ht="13.35" customHeight="1" x14ac:dyDescent="0.2">
      <c r="A45" s="152" t="s">
        <v>158</v>
      </c>
    </row>
    <row r="46" spans="1:22" ht="12.6" customHeight="1" thickBot="1" x14ac:dyDescent="0.25">
      <c r="A46" s="3"/>
    </row>
    <row r="47" spans="1:22" ht="13.35" customHeight="1" thickBot="1" x14ac:dyDescent="0.25">
      <c r="A47" s="105" t="s">
        <v>71</v>
      </c>
    </row>
    <row r="48" spans="1:22" ht="11.45" customHeight="1" x14ac:dyDescent="0.2">
      <c r="A48" s="127" t="s">
        <v>111</v>
      </c>
    </row>
    <row r="49" spans="1:1" ht="12.75" thickBot="1" x14ac:dyDescent="0.25">
      <c r="A49" s="3"/>
    </row>
    <row r="50" spans="1:1" ht="12.75" thickBot="1" x14ac:dyDescent="0.25">
      <c r="A50" s="107" t="s">
        <v>70</v>
      </c>
    </row>
    <row r="51" spans="1:1" ht="48"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zoomScaleNormal="100" workbookViewId="0">
      <pane xSplit="1" topLeftCell="B1" activePane="topRight" state="frozen"/>
      <selection pane="topRight" activeCell="B1" sqref="B1:F1048576"/>
    </sheetView>
  </sheetViews>
  <sheetFormatPr defaultColWidth="9" defaultRowHeight="12" x14ac:dyDescent="0.2"/>
  <cols>
    <col min="1" max="1" width="84.5703125" style="48" customWidth="1"/>
    <col min="2" max="16384" width="9" style="48"/>
  </cols>
  <sheetData>
    <row r="1" spans="1:3" s="51" customFormat="1" ht="12" customHeight="1" x14ac:dyDescent="0.2">
      <c r="A1" s="207" t="s">
        <v>82</v>
      </c>
    </row>
    <row r="2" spans="1:3" s="51" customFormat="1" ht="12" customHeight="1" x14ac:dyDescent="0.2">
      <c r="A2" s="207"/>
    </row>
    <row r="3" spans="1:3" s="51" customFormat="1" ht="11.1" customHeight="1" x14ac:dyDescent="0.2">
      <c r="A3" s="97" t="s">
        <v>115</v>
      </c>
    </row>
    <row r="4" spans="1:3" s="52" customFormat="1" ht="32.1" customHeight="1" x14ac:dyDescent="0.2">
      <c r="A4" s="98" t="s">
        <v>64</v>
      </c>
      <c r="B4" s="136" t="e">
        <f>'C завтраками| Bed and breakfast'!#REF!</f>
        <v>#REF!</v>
      </c>
      <c r="C4" s="136" t="e">
        <f>'C завтраками| Bed and breakfast'!#REF!</f>
        <v>#REF!</v>
      </c>
    </row>
    <row r="5" spans="1:3" s="53" customFormat="1" ht="21.95" customHeight="1" x14ac:dyDescent="0.2">
      <c r="A5" s="98"/>
      <c r="B5" s="136" t="e">
        <f>'C завтраками| Bed and breakfast'!#REF!</f>
        <v>#REF!</v>
      </c>
      <c r="C5" s="136" t="e">
        <f>'C завтраками| Bed and breakfast'!#REF!</f>
        <v>#REF!</v>
      </c>
    </row>
    <row r="6" spans="1:3" s="53" customFormat="1" x14ac:dyDescent="0.2">
      <c r="A6" s="42" t="s">
        <v>83</v>
      </c>
      <c r="B6" s="87"/>
      <c r="C6" s="87"/>
    </row>
    <row r="7" spans="1:3" s="53" customFormat="1" x14ac:dyDescent="0.2">
      <c r="A7" s="88">
        <v>1</v>
      </c>
      <c r="B7" s="42" t="e">
        <f>'C завтраками| Bed and breakfast'!#REF!*0.85</f>
        <v>#REF!</v>
      </c>
      <c r="C7" s="42" t="e">
        <f>'C завтраками| Bed and breakfast'!#REF!*0.85</f>
        <v>#REF!</v>
      </c>
    </row>
    <row r="8" spans="1:3" s="53" customFormat="1" x14ac:dyDescent="0.2">
      <c r="A8" s="88">
        <v>2</v>
      </c>
      <c r="B8" s="42" t="e">
        <f>'C завтраками| Bed and breakfast'!#REF!*0.85</f>
        <v>#REF!</v>
      </c>
      <c r="C8" s="42" t="e">
        <f>'C завтраками| Bed and breakfast'!#REF!*0.85</f>
        <v>#REF!</v>
      </c>
    </row>
    <row r="9" spans="1:3" s="53" customFormat="1" x14ac:dyDescent="0.2">
      <c r="A9" s="42" t="s">
        <v>84</v>
      </c>
      <c r="B9" s="42"/>
      <c r="C9" s="42"/>
    </row>
    <row r="10" spans="1:3" s="53" customFormat="1" x14ac:dyDescent="0.2">
      <c r="A10" s="88">
        <f>A7</f>
        <v>1</v>
      </c>
      <c r="B10" s="42" t="e">
        <f>'C завтраками| Bed and breakfast'!#REF!*0.85</f>
        <v>#REF!</v>
      </c>
      <c r="C10" s="42" t="e">
        <f>'C завтраками| Bed and breakfast'!#REF!*0.85</f>
        <v>#REF!</v>
      </c>
    </row>
    <row r="11" spans="1:3" s="53" customFormat="1" x14ac:dyDescent="0.2">
      <c r="A11" s="88">
        <f>A8</f>
        <v>2</v>
      </c>
      <c r="B11" s="42" t="e">
        <f>'C завтраками| Bed and breakfast'!#REF!*0.85</f>
        <v>#REF!</v>
      </c>
      <c r="C11" s="42" t="e">
        <f>'C завтраками| Bed and breakfast'!#REF!*0.85</f>
        <v>#REF!</v>
      </c>
    </row>
    <row r="12" spans="1:3" s="53" customFormat="1" x14ac:dyDescent="0.2">
      <c r="A12" s="42" t="s">
        <v>85</v>
      </c>
      <c r="B12" s="42"/>
      <c r="C12" s="42"/>
    </row>
    <row r="13" spans="1:3" s="53" customFormat="1" x14ac:dyDescent="0.2">
      <c r="A13" s="88">
        <f>A7</f>
        <v>1</v>
      </c>
      <c r="B13" s="42" t="e">
        <f>'C завтраками| Bed and breakfast'!#REF!*0.85</f>
        <v>#REF!</v>
      </c>
      <c r="C13" s="42" t="e">
        <f>'C завтраками| Bed and breakfast'!#REF!*0.85</f>
        <v>#REF!</v>
      </c>
    </row>
    <row r="14" spans="1:3" s="53" customFormat="1" x14ac:dyDescent="0.2">
      <c r="A14" s="88">
        <f>A8</f>
        <v>2</v>
      </c>
      <c r="B14" s="42" t="e">
        <f>'C завтраками| Bed and breakfast'!#REF!*0.85</f>
        <v>#REF!</v>
      </c>
      <c r="C14" s="42" t="e">
        <f>'C завтраками| Bed and breakfast'!#REF!*0.85</f>
        <v>#REF!</v>
      </c>
    </row>
    <row r="15" spans="1:3" s="53" customFormat="1" x14ac:dyDescent="0.2">
      <c r="A15" s="42" t="s">
        <v>86</v>
      </c>
      <c r="B15" s="42"/>
      <c r="C15" s="42"/>
    </row>
    <row r="16" spans="1:3" s="53" customFormat="1" x14ac:dyDescent="0.2">
      <c r="A16" s="88">
        <f>A7</f>
        <v>1</v>
      </c>
      <c r="B16" s="42" t="e">
        <f>'C завтраками| Bed and breakfast'!#REF!*0.85</f>
        <v>#REF!</v>
      </c>
      <c r="C16" s="42" t="e">
        <f>'C завтраками| Bed and breakfast'!#REF!*0.85</f>
        <v>#REF!</v>
      </c>
    </row>
    <row r="17" spans="1:3" s="53" customFormat="1" x14ac:dyDescent="0.2">
      <c r="A17" s="88">
        <f>A8</f>
        <v>2</v>
      </c>
      <c r="B17" s="42" t="e">
        <f>'C завтраками| Bed and breakfast'!#REF!*0.85</f>
        <v>#REF!</v>
      </c>
      <c r="C17" s="42" t="e">
        <f>'C завтраками| Bed and breakfast'!#REF!*0.85</f>
        <v>#REF!</v>
      </c>
    </row>
    <row r="18" spans="1:3" s="53" customFormat="1" x14ac:dyDescent="0.2">
      <c r="A18" s="42" t="s">
        <v>87</v>
      </c>
      <c r="B18" s="42"/>
      <c r="C18" s="42"/>
    </row>
    <row r="19" spans="1:3" s="53" customFormat="1" x14ac:dyDescent="0.2">
      <c r="A19" s="88" t="s">
        <v>88</v>
      </c>
      <c r="B19" s="42" t="e">
        <f>'C завтраками| Bed and breakfast'!#REF!*0.85</f>
        <v>#REF!</v>
      </c>
      <c r="C19" s="42" t="e">
        <f>'C завтраками| Bed and breakfast'!#REF!*0.85</f>
        <v>#REF!</v>
      </c>
    </row>
    <row r="20" spans="1:3" s="53" customFormat="1" x14ac:dyDescent="0.2">
      <c r="A20" s="89"/>
      <c r="B20" s="89"/>
      <c r="C20" s="89"/>
    </row>
    <row r="21" spans="1:3" ht="18" customHeight="1" x14ac:dyDescent="0.2">
      <c r="A21" s="111" t="s">
        <v>100</v>
      </c>
      <c r="B21" s="136" t="e">
        <f t="shared" ref="B21:C21" si="0">B4</f>
        <v>#REF!</v>
      </c>
      <c r="C21" s="136" t="e">
        <f t="shared" si="0"/>
        <v>#REF!</v>
      </c>
    </row>
    <row r="22" spans="1:3" ht="20.25" customHeight="1" x14ac:dyDescent="0.2">
      <c r="A22" s="90" t="s">
        <v>64</v>
      </c>
      <c r="B22" s="136" t="e">
        <f t="shared" ref="B22:C22" si="1">B5</f>
        <v>#REF!</v>
      </c>
      <c r="C22" s="136" t="e">
        <f t="shared" si="1"/>
        <v>#REF!</v>
      </c>
    </row>
    <row r="23" spans="1:3" s="44" customFormat="1" x14ac:dyDescent="0.2">
      <c r="A23" s="42" t="s">
        <v>83</v>
      </c>
      <c r="B23" s="87"/>
      <c r="C23" s="87"/>
    </row>
    <row r="24" spans="1:3" s="50" customFormat="1" x14ac:dyDescent="0.2">
      <c r="A24" s="88">
        <v>1</v>
      </c>
      <c r="B24" s="94" t="e">
        <f t="shared" ref="B24:C24" si="2">ROUNDUP(B7*0.9,)</f>
        <v>#REF!</v>
      </c>
      <c r="C24" s="94" t="e">
        <f t="shared" si="2"/>
        <v>#REF!</v>
      </c>
    </row>
    <row r="25" spans="1:3" s="50" customFormat="1" x14ac:dyDescent="0.2">
      <c r="A25" s="88">
        <v>2</v>
      </c>
      <c r="B25" s="94" t="e">
        <f t="shared" ref="B25:C25" si="3">ROUNDUP(B8*0.9,)</f>
        <v>#REF!</v>
      </c>
      <c r="C25" s="94" t="e">
        <f t="shared" si="3"/>
        <v>#REF!</v>
      </c>
    </row>
    <row r="26" spans="1:3" s="50" customFormat="1" x14ac:dyDescent="0.2">
      <c r="A26" s="42" t="s">
        <v>84</v>
      </c>
      <c r="B26" s="94"/>
      <c r="C26" s="94"/>
    </row>
    <row r="27" spans="1:3" s="50" customFormat="1" x14ac:dyDescent="0.2">
      <c r="A27" s="88">
        <f>A24</f>
        <v>1</v>
      </c>
      <c r="B27" s="94" t="e">
        <f t="shared" ref="B27:C27" si="4">ROUNDUP(B10*0.9,)</f>
        <v>#REF!</v>
      </c>
      <c r="C27" s="94" t="e">
        <f t="shared" si="4"/>
        <v>#REF!</v>
      </c>
    </row>
    <row r="28" spans="1:3" s="50" customFormat="1" x14ac:dyDescent="0.2">
      <c r="A28" s="88">
        <f>A25</f>
        <v>2</v>
      </c>
      <c r="B28" s="94" t="e">
        <f t="shared" ref="B28:C28" si="5">ROUNDUP(B11*0.9,)</f>
        <v>#REF!</v>
      </c>
      <c r="C28" s="94" t="e">
        <f t="shared" si="5"/>
        <v>#REF!</v>
      </c>
    </row>
    <row r="29" spans="1:3" s="50" customFormat="1" x14ac:dyDescent="0.2">
      <c r="A29" s="42" t="s">
        <v>85</v>
      </c>
      <c r="B29" s="94"/>
      <c r="C29" s="94"/>
    </row>
    <row r="30" spans="1:3" s="50" customFormat="1" x14ac:dyDescent="0.2">
      <c r="A30" s="88">
        <f>A24</f>
        <v>1</v>
      </c>
      <c r="B30" s="94" t="e">
        <f t="shared" ref="B30:C30" si="6">ROUNDUP(B13*0.9,)</f>
        <v>#REF!</v>
      </c>
      <c r="C30" s="94" t="e">
        <f t="shared" si="6"/>
        <v>#REF!</v>
      </c>
    </row>
    <row r="31" spans="1:3" s="50" customFormat="1" x14ac:dyDescent="0.2">
      <c r="A31" s="88">
        <f>A25</f>
        <v>2</v>
      </c>
      <c r="B31" s="94" t="e">
        <f t="shared" ref="B31:C31" si="7">ROUNDUP(B14*0.9,)</f>
        <v>#REF!</v>
      </c>
      <c r="C31" s="94" t="e">
        <f t="shared" si="7"/>
        <v>#REF!</v>
      </c>
    </row>
    <row r="32" spans="1:3" s="50" customFormat="1" x14ac:dyDescent="0.2">
      <c r="A32" s="42" t="s">
        <v>86</v>
      </c>
      <c r="B32" s="94"/>
      <c r="C32" s="94"/>
    </row>
    <row r="33" spans="1:3" s="50" customFormat="1" x14ac:dyDescent="0.2">
      <c r="A33" s="88">
        <f>A24</f>
        <v>1</v>
      </c>
      <c r="B33" s="94" t="e">
        <f t="shared" ref="B33:C33" si="8">ROUNDUP(B16*0.9,)</f>
        <v>#REF!</v>
      </c>
      <c r="C33" s="94" t="e">
        <f t="shared" si="8"/>
        <v>#REF!</v>
      </c>
    </row>
    <row r="34" spans="1:3" s="50" customFormat="1" x14ac:dyDescent="0.2">
      <c r="A34" s="88">
        <f>A25</f>
        <v>2</v>
      </c>
      <c r="B34" s="94" t="e">
        <f t="shared" ref="B34:C34" si="9">ROUNDUP(B17*0.9,)</f>
        <v>#REF!</v>
      </c>
      <c r="C34" s="94" t="e">
        <f t="shared" si="9"/>
        <v>#REF!</v>
      </c>
    </row>
    <row r="35" spans="1:3" s="50" customFormat="1" x14ac:dyDescent="0.2">
      <c r="A35" s="42" t="s">
        <v>87</v>
      </c>
      <c r="B35" s="94"/>
      <c r="C35" s="94"/>
    </row>
    <row r="36" spans="1:3" s="50" customFormat="1" x14ac:dyDescent="0.2">
      <c r="A36" s="88" t="s">
        <v>88</v>
      </c>
      <c r="B36" s="42" t="e">
        <f t="shared" ref="B36:C36" si="10">ROUNDUP(B19*0.9,)</f>
        <v>#REF!</v>
      </c>
      <c r="C36" s="42" t="e">
        <f t="shared" si="10"/>
        <v>#REF!</v>
      </c>
    </row>
    <row r="37" spans="1:3" s="50" customFormat="1" x14ac:dyDescent="0.2">
      <c r="A37" s="100"/>
    </row>
    <row r="38" spans="1:3" s="50" customFormat="1" ht="12.75" thickBot="1" x14ac:dyDescent="0.25">
      <c r="A38" s="100"/>
    </row>
    <row r="39" spans="1:3" s="50" customFormat="1" ht="12.75" thickBot="1" x14ac:dyDescent="0.25">
      <c r="A39" s="104" t="s">
        <v>66</v>
      </c>
    </row>
    <row r="40" spans="1:3" x14ac:dyDescent="0.2">
      <c r="A40" s="63" t="s">
        <v>78</v>
      </c>
    </row>
    <row r="41" spans="1:3" ht="9" hidden="1" customHeight="1" x14ac:dyDescent="0.2">
      <c r="A41" s="43" t="s">
        <v>67</v>
      </c>
    </row>
    <row r="42" spans="1:3" ht="10.7" customHeight="1" x14ac:dyDescent="0.2">
      <c r="A42" s="43" t="s">
        <v>89</v>
      </c>
    </row>
    <row r="43" spans="1:3" x14ac:dyDescent="0.2">
      <c r="A43" s="43" t="s">
        <v>68</v>
      </c>
    </row>
    <row r="44" spans="1:3" ht="13.35" customHeight="1" x14ac:dyDescent="0.2">
      <c r="A44" s="43" t="s">
        <v>69</v>
      </c>
    </row>
    <row r="45" spans="1:3" ht="13.35" customHeight="1" x14ac:dyDescent="0.2">
      <c r="A45" s="159" t="s">
        <v>162</v>
      </c>
    </row>
    <row r="46" spans="1:3" ht="12.6" customHeight="1" thickBot="1" x14ac:dyDescent="0.25">
      <c r="A46" s="3"/>
    </row>
    <row r="47" spans="1:3" ht="13.35" customHeight="1" thickBot="1" x14ac:dyDescent="0.25">
      <c r="A47" s="105" t="s">
        <v>71</v>
      </c>
    </row>
    <row r="48" spans="1:3" ht="11.45" customHeight="1" x14ac:dyDescent="0.2">
      <c r="A48" s="96" t="s">
        <v>157</v>
      </c>
    </row>
    <row r="49" spans="1:1" ht="12.75" thickBot="1" x14ac:dyDescent="0.25">
      <c r="A49" s="3"/>
    </row>
    <row r="50" spans="1:1" ht="12.75" thickBot="1" x14ac:dyDescent="0.25">
      <c r="A50" s="107" t="s">
        <v>70</v>
      </c>
    </row>
    <row r="51" spans="1:1" ht="48"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workbookViewId="0">
      <pane xSplit="1" topLeftCell="B1" activePane="topRight" state="frozen"/>
      <selection pane="topRight" activeCell="B1" sqref="B1:F1048576"/>
    </sheetView>
  </sheetViews>
  <sheetFormatPr defaultColWidth="9" defaultRowHeight="12" x14ac:dyDescent="0.2"/>
  <cols>
    <col min="1" max="1" width="84.5703125" style="48" customWidth="1"/>
    <col min="2" max="16384" width="9" style="48"/>
  </cols>
  <sheetData>
    <row r="1" spans="1:3" s="51" customFormat="1" ht="12" customHeight="1" x14ac:dyDescent="0.2">
      <c r="A1" s="207" t="s">
        <v>82</v>
      </c>
    </row>
    <row r="2" spans="1:3" s="51" customFormat="1" ht="12" customHeight="1" x14ac:dyDescent="0.2">
      <c r="A2" s="207"/>
    </row>
    <row r="3" spans="1:3" s="51" customFormat="1" ht="11.1" customHeight="1" x14ac:dyDescent="0.2">
      <c r="A3" s="97" t="s">
        <v>101</v>
      </c>
    </row>
    <row r="4" spans="1:3" s="52" customFormat="1" ht="32.1" customHeight="1" x14ac:dyDescent="0.2">
      <c r="A4" s="98" t="s">
        <v>64</v>
      </c>
      <c r="B4" s="136" t="e">
        <f>'C завтраками| Bed and breakfast'!#REF!</f>
        <v>#REF!</v>
      </c>
      <c r="C4" s="136" t="e">
        <f>'C завтраками| Bed and breakfast'!#REF!</f>
        <v>#REF!</v>
      </c>
    </row>
    <row r="5" spans="1:3" s="53" customFormat="1" ht="21.95" customHeight="1" x14ac:dyDescent="0.2">
      <c r="A5" s="98"/>
      <c r="B5" s="136" t="e">
        <f>'C завтраками| Bed and breakfast'!#REF!</f>
        <v>#REF!</v>
      </c>
      <c r="C5" s="136" t="e">
        <f>'C завтраками| Bed and breakfast'!#REF!</f>
        <v>#REF!</v>
      </c>
    </row>
    <row r="6" spans="1:3" s="53" customFormat="1" x14ac:dyDescent="0.2">
      <c r="A6" s="42" t="s">
        <v>83</v>
      </c>
      <c r="B6" s="87"/>
      <c r="C6" s="87"/>
    </row>
    <row r="7" spans="1:3" s="53" customFormat="1" x14ac:dyDescent="0.2">
      <c r="A7" s="88">
        <v>1</v>
      </c>
      <c r="B7" s="42" t="e">
        <f>'C завтраками| Bed and breakfast'!#REF!*0.85</f>
        <v>#REF!</v>
      </c>
      <c r="C7" s="42" t="e">
        <f>'C завтраками| Bed and breakfast'!#REF!*0.85</f>
        <v>#REF!</v>
      </c>
    </row>
    <row r="8" spans="1:3" s="53" customFormat="1" x14ac:dyDescent="0.2">
      <c r="A8" s="88">
        <v>2</v>
      </c>
      <c r="B8" s="42" t="e">
        <f>'C завтраками| Bed and breakfast'!#REF!*0.85</f>
        <v>#REF!</v>
      </c>
      <c r="C8" s="42" t="e">
        <f>'C завтраками| Bed and breakfast'!#REF!*0.85</f>
        <v>#REF!</v>
      </c>
    </row>
    <row r="9" spans="1:3" s="53" customFormat="1" x14ac:dyDescent="0.2">
      <c r="A9" s="42" t="s">
        <v>84</v>
      </c>
      <c r="B9" s="42"/>
      <c r="C9" s="42"/>
    </row>
    <row r="10" spans="1:3" s="53" customFormat="1" x14ac:dyDescent="0.2">
      <c r="A10" s="88">
        <f>A7</f>
        <v>1</v>
      </c>
      <c r="B10" s="42" t="e">
        <f>'C завтраками| Bed and breakfast'!#REF!*0.85</f>
        <v>#REF!</v>
      </c>
      <c r="C10" s="42" t="e">
        <f>'C завтраками| Bed and breakfast'!#REF!*0.85</f>
        <v>#REF!</v>
      </c>
    </row>
    <row r="11" spans="1:3" s="53" customFormat="1" x14ac:dyDescent="0.2">
      <c r="A11" s="88">
        <f>A8</f>
        <v>2</v>
      </c>
      <c r="B11" s="42" t="e">
        <f>'C завтраками| Bed and breakfast'!#REF!*0.85</f>
        <v>#REF!</v>
      </c>
      <c r="C11" s="42" t="e">
        <f>'C завтраками| Bed and breakfast'!#REF!*0.85</f>
        <v>#REF!</v>
      </c>
    </row>
    <row r="12" spans="1:3" s="53" customFormat="1" x14ac:dyDescent="0.2">
      <c r="A12" s="42" t="s">
        <v>85</v>
      </c>
      <c r="B12" s="42"/>
      <c r="C12" s="42"/>
    </row>
    <row r="13" spans="1:3" s="53" customFormat="1" x14ac:dyDescent="0.2">
      <c r="A13" s="88">
        <f>A7</f>
        <v>1</v>
      </c>
      <c r="B13" s="42" t="e">
        <f>'C завтраками| Bed and breakfast'!#REF!*0.85</f>
        <v>#REF!</v>
      </c>
      <c r="C13" s="42" t="e">
        <f>'C завтраками| Bed and breakfast'!#REF!*0.85</f>
        <v>#REF!</v>
      </c>
    </row>
    <row r="14" spans="1:3" s="53" customFormat="1" x14ac:dyDescent="0.2">
      <c r="A14" s="88">
        <f>A8</f>
        <v>2</v>
      </c>
      <c r="B14" s="42" t="e">
        <f>'C завтраками| Bed and breakfast'!#REF!*0.85</f>
        <v>#REF!</v>
      </c>
      <c r="C14" s="42" t="e">
        <f>'C завтраками| Bed and breakfast'!#REF!*0.85</f>
        <v>#REF!</v>
      </c>
    </row>
    <row r="15" spans="1:3" s="53" customFormat="1" x14ac:dyDescent="0.2">
      <c r="A15" s="42" t="s">
        <v>86</v>
      </c>
      <c r="B15" s="42"/>
      <c r="C15" s="42"/>
    </row>
    <row r="16" spans="1:3" s="53" customFormat="1" x14ac:dyDescent="0.2">
      <c r="A16" s="88">
        <f>A7</f>
        <v>1</v>
      </c>
      <c r="B16" s="42" t="e">
        <f>'C завтраками| Bed and breakfast'!#REF!*0.85</f>
        <v>#REF!</v>
      </c>
      <c r="C16" s="42" t="e">
        <f>'C завтраками| Bed and breakfast'!#REF!*0.85</f>
        <v>#REF!</v>
      </c>
    </row>
    <row r="17" spans="1:3" s="53" customFormat="1" x14ac:dyDescent="0.2">
      <c r="A17" s="88">
        <f>A8</f>
        <v>2</v>
      </c>
      <c r="B17" s="42" t="e">
        <f>'C завтраками| Bed and breakfast'!#REF!*0.85</f>
        <v>#REF!</v>
      </c>
      <c r="C17" s="42" t="e">
        <f>'C завтраками| Bed and breakfast'!#REF!*0.85</f>
        <v>#REF!</v>
      </c>
    </row>
    <row r="18" spans="1:3" s="53" customFormat="1" x14ac:dyDescent="0.2">
      <c r="A18" s="42" t="s">
        <v>87</v>
      </c>
      <c r="B18" s="42"/>
      <c r="C18" s="42"/>
    </row>
    <row r="19" spans="1:3" s="53" customFormat="1" x14ac:dyDescent="0.2">
      <c r="A19" s="88" t="s">
        <v>88</v>
      </c>
      <c r="B19" s="42" t="e">
        <f>'C завтраками| Bed and breakfast'!#REF!*0.85</f>
        <v>#REF!</v>
      </c>
      <c r="C19" s="42" t="e">
        <f>'C завтраками| Bed and breakfast'!#REF!*0.85</f>
        <v>#REF!</v>
      </c>
    </row>
    <row r="20" spans="1:3" s="53" customFormat="1" x14ac:dyDescent="0.2">
      <c r="A20" s="89"/>
      <c r="B20" s="89"/>
      <c r="C20" s="89"/>
    </row>
    <row r="21" spans="1:3" ht="18" customHeight="1" x14ac:dyDescent="0.2">
      <c r="A21" s="111" t="s">
        <v>100</v>
      </c>
      <c r="B21" s="136" t="e">
        <f t="shared" ref="B21:C21" si="0">B4</f>
        <v>#REF!</v>
      </c>
      <c r="C21" s="136" t="e">
        <f t="shared" si="0"/>
        <v>#REF!</v>
      </c>
    </row>
    <row r="22" spans="1:3" ht="20.25" customHeight="1" x14ac:dyDescent="0.2">
      <c r="A22" s="90" t="s">
        <v>64</v>
      </c>
      <c r="B22" s="136" t="e">
        <f t="shared" ref="B22:C22" si="1">B5</f>
        <v>#REF!</v>
      </c>
      <c r="C22" s="136" t="e">
        <f t="shared" si="1"/>
        <v>#REF!</v>
      </c>
    </row>
    <row r="23" spans="1:3" s="44" customFormat="1" x14ac:dyDescent="0.2">
      <c r="A23" s="42" t="s">
        <v>83</v>
      </c>
      <c r="B23" s="87"/>
      <c r="C23" s="87"/>
    </row>
    <row r="24" spans="1:3" s="50" customFormat="1" x14ac:dyDescent="0.2">
      <c r="A24" s="88">
        <v>1</v>
      </c>
      <c r="B24" s="94" t="e">
        <f t="shared" ref="B24:C24" si="2">ROUNDUP(B7*0.87,)</f>
        <v>#REF!</v>
      </c>
      <c r="C24" s="94" t="e">
        <f t="shared" si="2"/>
        <v>#REF!</v>
      </c>
    </row>
    <row r="25" spans="1:3" s="50" customFormat="1" x14ac:dyDescent="0.2">
      <c r="A25" s="88">
        <v>2</v>
      </c>
      <c r="B25" s="94" t="e">
        <f t="shared" ref="B25:C25" si="3">ROUNDUP(B8*0.87,)</f>
        <v>#REF!</v>
      </c>
      <c r="C25" s="94" t="e">
        <f t="shared" si="3"/>
        <v>#REF!</v>
      </c>
    </row>
    <row r="26" spans="1:3" s="50" customFormat="1" x14ac:dyDescent="0.2">
      <c r="A26" s="42" t="s">
        <v>84</v>
      </c>
      <c r="B26" s="94"/>
      <c r="C26" s="94"/>
    </row>
    <row r="27" spans="1:3" s="50" customFormat="1" x14ac:dyDescent="0.2">
      <c r="A27" s="88">
        <f>A24</f>
        <v>1</v>
      </c>
      <c r="B27" s="94" t="e">
        <f t="shared" ref="B27:C27" si="4">ROUNDUP(B10*0.87,)</f>
        <v>#REF!</v>
      </c>
      <c r="C27" s="94" t="e">
        <f t="shared" si="4"/>
        <v>#REF!</v>
      </c>
    </row>
    <row r="28" spans="1:3" s="50" customFormat="1" x14ac:dyDescent="0.2">
      <c r="A28" s="88">
        <f>A25</f>
        <v>2</v>
      </c>
      <c r="B28" s="94" t="e">
        <f t="shared" ref="B28:C28" si="5">ROUNDUP(B11*0.87,)</f>
        <v>#REF!</v>
      </c>
      <c r="C28" s="94" t="e">
        <f t="shared" si="5"/>
        <v>#REF!</v>
      </c>
    </row>
    <row r="29" spans="1:3" s="50" customFormat="1" x14ac:dyDescent="0.2">
      <c r="A29" s="42" t="s">
        <v>85</v>
      </c>
      <c r="B29" s="94"/>
      <c r="C29" s="94"/>
    </row>
    <row r="30" spans="1:3" s="50" customFormat="1" x14ac:dyDescent="0.2">
      <c r="A30" s="88">
        <f>A24</f>
        <v>1</v>
      </c>
      <c r="B30" s="94" t="e">
        <f t="shared" ref="B30:C30" si="6">ROUNDUP(B13*0.87,)</f>
        <v>#REF!</v>
      </c>
      <c r="C30" s="94" t="e">
        <f t="shared" si="6"/>
        <v>#REF!</v>
      </c>
    </row>
    <row r="31" spans="1:3" s="50" customFormat="1" x14ac:dyDescent="0.2">
      <c r="A31" s="88">
        <f>A25</f>
        <v>2</v>
      </c>
      <c r="B31" s="94" t="e">
        <f t="shared" ref="B31:C31" si="7">ROUNDUP(B14*0.87,)</f>
        <v>#REF!</v>
      </c>
      <c r="C31" s="94" t="e">
        <f t="shared" si="7"/>
        <v>#REF!</v>
      </c>
    </row>
    <row r="32" spans="1:3" s="50" customFormat="1" x14ac:dyDescent="0.2">
      <c r="A32" s="42" t="s">
        <v>86</v>
      </c>
      <c r="B32" s="94"/>
      <c r="C32" s="94"/>
    </row>
    <row r="33" spans="1:3" s="50" customFormat="1" x14ac:dyDescent="0.2">
      <c r="A33" s="88">
        <f>A24</f>
        <v>1</v>
      </c>
      <c r="B33" s="94" t="e">
        <f t="shared" ref="B33:C33" si="8">ROUNDUP(B16*0.87,)</f>
        <v>#REF!</v>
      </c>
      <c r="C33" s="94" t="e">
        <f t="shared" si="8"/>
        <v>#REF!</v>
      </c>
    </row>
    <row r="34" spans="1:3" s="50" customFormat="1" x14ac:dyDescent="0.2">
      <c r="A34" s="88">
        <f>A25</f>
        <v>2</v>
      </c>
      <c r="B34" s="94" t="e">
        <f t="shared" ref="B34:C34" si="9">ROUNDUP(B17*0.87,)</f>
        <v>#REF!</v>
      </c>
      <c r="C34" s="94" t="e">
        <f t="shared" si="9"/>
        <v>#REF!</v>
      </c>
    </row>
    <row r="35" spans="1:3" s="50" customFormat="1" x14ac:dyDescent="0.2">
      <c r="A35" s="42" t="s">
        <v>87</v>
      </c>
      <c r="B35" s="94"/>
      <c r="C35" s="94"/>
    </row>
    <row r="36" spans="1:3" s="50" customFormat="1" x14ac:dyDescent="0.2">
      <c r="A36" s="88" t="s">
        <v>88</v>
      </c>
      <c r="B36" s="94" t="e">
        <f t="shared" ref="B36:C36" si="10">ROUNDUP(B19*0.87,)</f>
        <v>#REF!</v>
      </c>
      <c r="C36" s="94" t="e">
        <f t="shared" si="10"/>
        <v>#REF!</v>
      </c>
    </row>
    <row r="37" spans="1:3" s="50" customFormat="1" x14ac:dyDescent="0.2">
      <c r="A37" s="100"/>
    </row>
    <row r="38" spans="1:3" s="50" customFormat="1" ht="12.75" thickBot="1" x14ac:dyDescent="0.25">
      <c r="A38" s="100"/>
    </row>
    <row r="39" spans="1:3" s="50" customFormat="1" ht="12.75" thickBot="1" x14ac:dyDescent="0.25">
      <c r="A39" s="104" t="s">
        <v>66</v>
      </c>
    </row>
    <row r="40" spans="1:3" x14ac:dyDescent="0.2">
      <c r="A40" s="63" t="s">
        <v>78</v>
      </c>
    </row>
    <row r="41" spans="1:3" ht="9" hidden="1" customHeight="1" x14ac:dyDescent="0.2">
      <c r="A41" s="43" t="s">
        <v>67</v>
      </c>
    </row>
    <row r="42" spans="1:3" ht="10.7" customHeight="1" x14ac:dyDescent="0.2">
      <c r="A42" s="43" t="s">
        <v>89</v>
      </c>
    </row>
    <row r="43" spans="1:3" x14ac:dyDescent="0.2">
      <c r="A43" s="43" t="s">
        <v>68</v>
      </c>
    </row>
    <row r="44" spans="1:3" ht="13.35" customHeight="1" x14ac:dyDescent="0.2">
      <c r="A44" s="43" t="s">
        <v>69</v>
      </c>
    </row>
    <row r="45" spans="1:3" ht="13.35" customHeight="1" x14ac:dyDescent="0.2">
      <c r="A45" s="159" t="s">
        <v>162</v>
      </c>
    </row>
    <row r="46" spans="1:3" ht="12.6" customHeight="1" thickBot="1" x14ac:dyDescent="0.25">
      <c r="A46" s="3"/>
    </row>
    <row r="47" spans="1:3" ht="13.35" customHeight="1" thickBot="1" x14ac:dyDescent="0.25">
      <c r="A47" s="105" t="s">
        <v>71</v>
      </c>
    </row>
    <row r="48" spans="1:3" ht="11.45" customHeight="1" x14ac:dyDescent="0.2">
      <c r="A48" s="96" t="s">
        <v>157</v>
      </c>
    </row>
    <row r="49" spans="1:1" ht="12.75" thickBot="1" x14ac:dyDescent="0.25">
      <c r="A49" s="3"/>
    </row>
    <row r="50" spans="1:1" ht="12.75" thickBot="1" x14ac:dyDescent="0.25">
      <c r="A50" s="107" t="s">
        <v>70</v>
      </c>
    </row>
    <row r="51" spans="1:1" ht="48"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A19" workbookViewId="0">
      <pane xSplit="1" topLeftCell="B1" activePane="topRight" state="frozen"/>
      <selection pane="topRight" activeCell="B21" sqref="B21"/>
    </sheetView>
  </sheetViews>
  <sheetFormatPr defaultColWidth="9" defaultRowHeight="12" x14ac:dyDescent="0.2"/>
  <cols>
    <col min="1" max="1" width="84.5703125" style="48" customWidth="1"/>
    <col min="2" max="16384" width="9" style="48"/>
  </cols>
  <sheetData>
    <row r="1" spans="1:20" s="51" customFormat="1" ht="12" customHeight="1" x14ac:dyDescent="0.2">
      <c r="A1" s="207" t="s">
        <v>82</v>
      </c>
    </row>
    <row r="2" spans="1:20" s="51" customFormat="1" ht="12" customHeight="1" x14ac:dyDescent="0.2">
      <c r="A2" s="207"/>
    </row>
    <row r="3" spans="1:20" s="51" customFormat="1" ht="11.1" customHeight="1" x14ac:dyDescent="0.2">
      <c r="A3" s="97" t="s">
        <v>101</v>
      </c>
    </row>
    <row r="4" spans="1:20"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c r="F4" s="136" t="e">
        <f>'C завтраками| Bed and breakfast'!#REF!</f>
        <v>#REF!</v>
      </c>
      <c r="G4" s="136" t="e">
        <f>'C завтраками| Bed and breakfast'!#REF!</f>
        <v>#REF!</v>
      </c>
      <c r="H4" s="136" t="e">
        <f>'C завтраками| Bed and breakfast'!#REF!</f>
        <v>#REF!</v>
      </c>
      <c r="I4" s="136" t="e">
        <f>'C завтраками| Bed and breakfast'!#REF!</f>
        <v>#REF!</v>
      </c>
      <c r="J4" s="136" t="e">
        <f>'C завтраками| Bed and breakfast'!#REF!</f>
        <v>#REF!</v>
      </c>
      <c r="K4" s="136" t="e">
        <f>'C завтраками| Bed and breakfast'!#REF!</f>
        <v>#REF!</v>
      </c>
      <c r="L4" s="136" t="e">
        <f>'C завтраками| Bed and breakfast'!#REF!</f>
        <v>#REF!</v>
      </c>
      <c r="M4" s="136" t="e">
        <f>'C завтраками| Bed and breakfast'!#REF!</f>
        <v>#REF!</v>
      </c>
      <c r="N4" s="136" t="e">
        <f>'C завтраками| Bed and breakfast'!#REF!</f>
        <v>#REF!</v>
      </c>
      <c r="O4" s="136" t="e">
        <f>'C завтраками| Bed and breakfast'!#REF!</f>
        <v>#REF!</v>
      </c>
      <c r="P4" s="136" t="e">
        <f>'C завтраками| Bed and breakfast'!#REF!</f>
        <v>#REF!</v>
      </c>
      <c r="Q4" s="136" t="e">
        <f>'C завтраками| Bed and breakfast'!#REF!</f>
        <v>#REF!</v>
      </c>
      <c r="R4" s="136" t="e">
        <f>'C завтраками| Bed and breakfast'!#REF!</f>
        <v>#REF!</v>
      </c>
      <c r="S4" s="136" t="e">
        <f>'C завтраками| Bed and breakfast'!#REF!</f>
        <v>#REF!</v>
      </c>
      <c r="T4" s="136" t="e">
        <f>'C завтраками| Bed and breakfast'!#REF!</f>
        <v>#REF!</v>
      </c>
    </row>
    <row r="5" spans="1:20"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c r="F5" s="136" t="e">
        <f>'C завтраками| Bed and breakfast'!#REF!</f>
        <v>#REF!</v>
      </c>
      <c r="G5" s="136" t="e">
        <f>'C завтраками| Bed and breakfast'!#REF!</f>
        <v>#REF!</v>
      </c>
      <c r="H5" s="136" t="e">
        <f>'C завтраками| Bed and breakfast'!#REF!</f>
        <v>#REF!</v>
      </c>
      <c r="I5" s="136" t="e">
        <f>'C завтраками| Bed and breakfast'!#REF!</f>
        <v>#REF!</v>
      </c>
      <c r="J5" s="136" t="e">
        <f>'C завтраками| Bed and breakfast'!#REF!</f>
        <v>#REF!</v>
      </c>
      <c r="K5" s="136" t="e">
        <f>'C завтраками| Bed and breakfast'!#REF!</f>
        <v>#REF!</v>
      </c>
      <c r="L5" s="136" t="e">
        <f>'C завтраками| Bed and breakfast'!#REF!</f>
        <v>#REF!</v>
      </c>
      <c r="M5" s="136" t="e">
        <f>'C завтраками| Bed and breakfast'!#REF!</f>
        <v>#REF!</v>
      </c>
      <c r="N5" s="136" t="e">
        <f>'C завтраками| Bed and breakfast'!#REF!</f>
        <v>#REF!</v>
      </c>
      <c r="O5" s="136" t="e">
        <f>'C завтраками| Bed and breakfast'!#REF!</f>
        <v>#REF!</v>
      </c>
      <c r="P5" s="136" t="e">
        <f>'C завтраками| Bed and breakfast'!#REF!</f>
        <v>#REF!</v>
      </c>
      <c r="Q5" s="136" t="e">
        <f>'C завтраками| Bed and breakfast'!#REF!</f>
        <v>#REF!</v>
      </c>
      <c r="R5" s="136" t="e">
        <f>'C завтраками| Bed and breakfast'!#REF!</f>
        <v>#REF!</v>
      </c>
      <c r="S5" s="136" t="e">
        <f>'C завтраками| Bed and breakfast'!#REF!</f>
        <v>#REF!</v>
      </c>
      <c r="T5" s="136" t="e">
        <f>'C завтраками| Bed and breakfast'!#REF!</f>
        <v>#REF!</v>
      </c>
    </row>
    <row r="6" spans="1:20" s="53" customFormat="1" x14ac:dyDescent="0.2">
      <c r="A6" s="42" t="s">
        <v>83</v>
      </c>
      <c r="B6" s="87"/>
      <c r="C6" s="87"/>
      <c r="D6" s="87"/>
      <c r="E6" s="87"/>
      <c r="F6" s="87"/>
      <c r="G6" s="87"/>
      <c r="H6" s="87"/>
      <c r="I6" s="87"/>
      <c r="J6" s="87"/>
      <c r="K6" s="87"/>
      <c r="L6" s="87"/>
      <c r="M6" s="87"/>
      <c r="N6" s="87"/>
      <c r="O6" s="87"/>
      <c r="P6" s="87"/>
      <c r="Q6" s="87"/>
      <c r="R6" s="87"/>
      <c r="S6" s="87"/>
      <c r="T6" s="87"/>
    </row>
    <row r="7" spans="1:20" s="53" customFormat="1" x14ac:dyDescent="0.2">
      <c r="A7" s="88">
        <v>1</v>
      </c>
      <c r="B7" s="42" t="e">
        <f>'C завтраками| Bed and breakfast'!#REF!*0.85</f>
        <v>#REF!</v>
      </c>
      <c r="C7" s="42" t="e">
        <f>'C завтраками| Bed and breakfast'!#REF!*0.85</f>
        <v>#REF!</v>
      </c>
      <c r="D7" s="42" t="e">
        <f>'C завтраками| Bed and breakfast'!#REF!*0.85</f>
        <v>#REF!</v>
      </c>
      <c r="E7" s="42" t="e">
        <f>'C завтраками| Bed and breakfast'!#REF!*0.85</f>
        <v>#REF!</v>
      </c>
      <c r="F7" s="42" t="e">
        <f>'C завтраками| Bed and breakfast'!#REF!*0.85</f>
        <v>#REF!</v>
      </c>
      <c r="G7" s="42" t="e">
        <f>'C завтраками| Bed and breakfast'!#REF!*0.85</f>
        <v>#REF!</v>
      </c>
      <c r="H7" s="42" t="e">
        <f>'C завтраками| Bed and breakfast'!#REF!*0.85</f>
        <v>#REF!</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row>
    <row r="8" spans="1:20" s="53" customFormat="1" x14ac:dyDescent="0.2">
      <c r="A8" s="88">
        <v>2</v>
      </c>
      <c r="B8" s="42" t="e">
        <f>'C завтраками| Bed and breakfast'!#REF!*0.85</f>
        <v>#REF!</v>
      </c>
      <c r="C8" s="42" t="e">
        <f>'C завтраками| Bed and breakfast'!#REF!*0.85</f>
        <v>#REF!</v>
      </c>
      <c r="D8" s="42" t="e">
        <f>'C завтраками| Bed and breakfast'!#REF!*0.85</f>
        <v>#REF!</v>
      </c>
      <c r="E8" s="42" t="e">
        <f>'C завтраками| Bed and breakfast'!#REF!*0.85</f>
        <v>#REF!</v>
      </c>
      <c r="F8" s="42" t="e">
        <f>'C завтраками| Bed and breakfast'!#REF!*0.85</f>
        <v>#REF!</v>
      </c>
      <c r="G8" s="42" t="e">
        <f>'C завтраками| Bed and breakfast'!#REF!*0.85</f>
        <v>#REF!</v>
      </c>
      <c r="H8" s="42" t="e">
        <f>'C завтраками| Bed and breakfast'!#REF!*0.85</f>
        <v>#REF!</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row>
    <row r="9" spans="1:20" s="53" customFormat="1" x14ac:dyDescent="0.2">
      <c r="A9" s="42" t="s">
        <v>84</v>
      </c>
      <c r="B9" s="42"/>
      <c r="C9" s="42"/>
      <c r="D9" s="42"/>
      <c r="E9" s="42"/>
      <c r="F9" s="42"/>
      <c r="G9" s="42"/>
      <c r="H9" s="42"/>
      <c r="I9" s="42"/>
      <c r="J9" s="42"/>
      <c r="K9" s="42"/>
      <c r="L9" s="42"/>
      <c r="M9" s="42"/>
      <c r="N9" s="42"/>
      <c r="O9" s="42"/>
      <c r="P9" s="42"/>
      <c r="Q9" s="42"/>
      <c r="R9" s="42"/>
      <c r="S9" s="42"/>
      <c r="T9" s="42"/>
    </row>
    <row r="10" spans="1:20" s="53" customFormat="1" x14ac:dyDescent="0.2">
      <c r="A10" s="88">
        <f>A7</f>
        <v>1</v>
      </c>
      <c r="B10" s="42" t="e">
        <f>'C завтраками| Bed and breakfast'!#REF!*0.85</f>
        <v>#REF!</v>
      </c>
      <c r="C10" s="42" t="e">
        <f>'C завтраками| Bed and breakfast'!#REF!*0.85</f>
        <v>#REF!</v>
      </c>
      <c r="D10" s="42" t="e">
        <f>'C завтраками| Bed and breakfast'!#REF!*0.85</f>
        <v>#REF!</v>
      </c>
      <c r="E10" s="42" t="e">
        <f>'C завтраками| Bed and breakfast'!#REF!*0.85</f>
        <v>#REF!</v>
      </c>
      <c r="F10" s="42" t="e">
        <f>'C завтраками| Bed and breakfast'!#REF!*0.85</f>
        <v>#REF!</v>
      </c>
      <c r="G10" s="42" t="e">
        <f>'C завтраками| Bed and breakfast'!#REF!*0.85</f>
        <v>#REF!</v>
      </c>
      <c r="H10" s="42" t="e">
        <f>'C завтраками| Bed and breakfast'!#REF!*0.85</f>
        <v>#REF!</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row>
    <row r="11" spans="1:20" s="53" customFormat="1" x14ac:dyDescent="0.2">
      <c r="A11" s="88">
        <f>A8</f>
        <v>2</v>
      </c>
      <c r="B11" s="42" t="e">
        <f>'C завтраками| Bed and breakfast'!#REF!*0.85</f>
        <v>#REF!</v>
      </c>
      <c r="C11" s="42" t="e">
        <f>'C завтраками| Bed and breakfast'!#REF!*0.85</f>
        <v>#REF!</v>
      </c>
      <c r="D11" s="42" t="e">
        <f>'C завтраками| Bed and breakfast'!#REF!*0.85</f>
        <v>#REF!</v>
      </c>
      <c r="E11" s="42" t="e">
        <f>'C завтраками| Bed and breakfast'!#REF!*0.85</f>
        <v>#REF!</v>
      </c>
      <c r="F11" s="42" t="e">
        <f>'C завтраками| Bed and breakfast'!#REF!*0.85</f>
        <v>#REF!</v>
      </c>
      <c r="G11" s="42" t="e">
        <f>'C завтраками| Bed and breakfast'!#REF!*0.85</f>
        <v>#REF!</v>
      </c>
      <c r="H11" s="42" t="e">
        <f>'C завтраками| Bed and breakfast'!#REF!*0.85</f>
        <v>#REF!</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row>
    <row r="12" spans="1:20" s="53" customFormat="1" x14ac:dyDescent="0.2">
      <c r="A12" s="42" t="s">
        <v>85</v>
      </c>
      <c r="B12" s="42"/>
      <c r="C12" s="42"/>
      <c r="D12" s="42"/>
      <c r="E12" s="42"/>
      <c r="F12" s="42"/>
      <c r="G12" s="42"/>
      <c r="H12" s="42"/>
      <c r="I12" s="42"/>
      <c r="J12" s="42"/>
      <c r="K12" s="42"/>
      <c r="L12" s="42"/>
      <c r="M12" s="42"/>
      <c r="N12" s="42"/>
      <c r="O12" s="42"/>
      <c r="P12" s="42"/>
      <c r="Q12" s="42"/>
      <c r="R12" s="42"/>
      <c r="S12" s="42"/>
      <c r="T12" s="42"/>
    </row>
    <row r="13" spans="1:20" s="53" customFormat="1" x14ac:dyDescent="0.2">
      <c r="A13" s="88">
        <f>A7</f>
        <v>1</v>
      </c>
      <c r="B13" s="42" t="e">
        <f>'C завтраками| Bed and breakfast'!#REF!*0.85</f>
        <v>#REF!</v>
      </c>
      <c r="C13" s="42" t="e">
        <f>'C завтраками| Bed and breakfast'!#REF!*0.85</f>
        <v>#REF!</v>
      </c>
      <c r="D13" s="42" t="e">
        <f>'C завтраками| Bed and breakfast'!#REF!*0.85</f>
        <v>#REF!</v>
      </c>
      <c r="E13" s="42" t="e">
        <f>'C завтраками| Bed and breakfast'!#REF!*0.85</f>
        <v>#REF!</v>
      </c>
      <c r="F13" s="42" t="e">
        <f>'C завтраками| Bed and breakfast'!#REF!*0.85</f>
        <v>#REF!</v>
      </c>
      <c r="G13" s="42" t="e">
        <f>'C завтраками| Bed and breakfast'!#REF!*0.85</f>
        <v>#REF!</v>
      </c>
      <c r="H13" s="42" t="e">
        <f>'C завтраками| Bed and breakfast'!#REF!*0.85</f>
        <v>#REF!</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row>
    <row r="14" spans="1:20" s="53" customFormat="1" x14ac:dyDescent="0.2">
      <c r="A14" s="88">
        <f>A8</f>
        <v>2</v>
      </c>
      <c r="B14" s="42" t="e">
        <f>'C завтраками| Bed and breakfast'!#REF!*0.85</f>
        <v>#REF!</v>
      </c>
      <c r="C14" s="42" t="e">
        <f>'C завтраками| Bed and breakfast'!#REF!*0.85</f>
        <v>#REF!</v>
      </c>
      <c r="D14" s="42" t="e">
        <f>'C завтраками| Bed and breakfast'!#REF!*0.85</f>
        <v>#REF!</v>
      </c>
      <c r="E14" s="42" t="e">
        <f>'C завтраками| Bed and breakfast'!#REF!*0.85</f>
        <v>#REF!</v>
      </c>
      <c r="F14" s="42" t="e">
        <f>'C завтраками| Bed and breakfast'!#REF!*0.85</f>
        <v>#REF!</v>
      </c>
      <c r="G14" s="42" t="e">
        <f>'C завтраками| Bed and breakfast'!#REF!*0.85</f>
        <v>#REF!</v>
      </c>
      <c r="H14" s="42" t="e">
        <f>'C завтраками| Bed and breakfast'!#REF!*0.85</f>
        <v>#REF!</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row>
    <row r="15" spans="1:20" s="53" customFormat="1" x14ac:dyDescent="0.2">
      <c r="A15" s="42" t="s">
        <v>86</v>
      </c>
      <c r="B15" s="42"/>
      <c r="C15" s="42"/>
      <c r="D15" s="42"/>
      <c r="E15" s="42"/>
      <c r="F15" s="42"/>
      <c r="G15" s="42"/>
      <c r="H15" s="42"/>
      <c r="I15" s="42"/>
      <c r="J15" s="42"/>
      <c r="K15" s="42"/>
      <c r="L15" s="42"/>
      <c r="M15" s="42"/>
      <c r="N15" s="42"/>
      <c r="O15" s="42"/>
      <c r="P15" s="42"/>
      <c r="Q15" s="42"/>
      <c r="R15" s="42"/>
      <c r="S15" s="42"/>
      <c r="T15" s="42"/>
    </row>
    <row r="16" spans="1:20" s="53" customFormat="1" x14ac:dyDescent="0.2">
      <c r="A16" s="88">
        <f>A7</f>
        <v>1</v>
      </c>
      <c r="B16" s="42" t="e">
        <f>'C завтраками| Bed and breakfast'!#REF!*0.85</f>
        <v>#REF!</v>
      </c>
      <c r="C16" s="42" t="e">
        <f>'C завтраками| Bed and breakfast'!#REF!*0.85</f>
        <v>#REF!</v>
      </c>
      <c r="D16" s="42" t="e">
        <f>'C завтраками| Bed and breakfast'!#REF!*0.85</f>
        <v>#REF!</v>
      </c>
      <c r="E16" s="42" t="e">
        <f>'C завтраками| Bed and breakfast'!#REF!*0.85</f>
        <v>#REF!</v>
      </c>
      <c r="F16" s="42" t="e">
        <f>'C завтраками| Bed and breakfast'!#REF!*0.85</f>
        <v>#REF!</v>
      </c>
      <c r="G16" s="42" t="e">
        <f>'C завтраками| Bed and breakfast'!#REF!*0.85</f>
        <v>#REF!</v>
      </c>
      <c r="H16" s="42" t="e">
        <f>'C завтраками| Bed and breakfast'!#REF!*0.85</f>
        <v>#REF!</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row>
    <row r="17" spans="1:20" s="53" customFormat="1" x14ac:dyDescent="0.2">
      <c r="A17" s="88">
        <f>A8</f>
        <v>2</v>
      </c>
      <c r="B17" s="42" t="e">
        <f>'C завтраками| Bed and breakfast'!#REF!*0.85</f>
        <v>#REF!</v>
      </c>
      <c r="C17" s="42" t="e">
        <f>'C завтраками| Bed and breakfast'!#REF!*0.85</f>
        <v>#REF!</v>
      </c>
      <c r="D17" s="42" t="e">
        <f>'C завтраками| Bed and breakfast'!#REF!*0.85</f>
        <v>#REF!</v>
      </c>
      <c r="E17" s="42" t="e">
        <f>'C завтраками| Bed and breakfast'!#REF!*0.85</f>
        <v>#REF!</v>
      </c>
      <c r="F17" s="42" t="e">
        <f>'C завтраками| Bed and breakfast'!#REF!*0.85</f>
        <v>#REF!</v>
      </c>
      <c r="G17" s="42" t="e">
        <f>'C завтраками| Bed and breakfast'!#REF!*0.85</f>
        <v>#REF!</v>
      </c>
      <c r="H17" s="42" t="e">
        <f>'C завтраками| Bed and breakfast'!#REF!*0.85</f>
        <v>#REF!</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row>
    <row r="18" spans="1:20" s="53" customFormat="1" x14ac:dyDescent="0.2">
      <c r="A18" s="42" t="s">
        <v>87</v>
      </c>
      <c r="B18" s="42"/>
      <c r="C18" s="42"/>
      <c r="D18" s="42"/>
      <c r="E18" s="42"/>
      <c r="F18" s="42"/>
      <c r="G18" s="42"/>
      <c r="H18" s="42"/>
      <c r="I18" s="42"/>
      <c r="J18" s="42"/>
      <c r="K18" s="42"/>
      <c r="L18" s="42"/>
      <c r="M18" s="42"/>
      <c r="N18" s="42"/>
      <c r="O18" s="42"/>
      <c r="P18" s="42"/>
      <c r="Q18" s="42"/>
      <c r="R18" s="42"/>
      <c r="S18" s="42"/>
      <c r="T18" s="42"/>
    </row>
    <row r="19" spans="1:20" s="53" customFormat="1" x14ac:dyDescent="0.2">
      <c r="A19" s="88" t="s">
        <v>88</v>
      </c>
      <c r="B19" s="42" t="e">
        <f>'C завтраками| Bed and breakfast'!#REF!*0.85</f>
        <v>#REF!</v>
      </c>
      <c r="C19" s="42" t="e">
        <f>'C завтраками| Bed and breakfast'!#REF!*0.85</f>
        <v>#REF!</v>
      </c>
      <c r="D19" s="42" t="e">
        <f>'C завтраками| Bed and breakfast'!#REF!*0.85</f>
        <v>#REF!</v>
      </c>
      <c r="E19" s="42" t="e">
        <f>'C завтраками| Bed and breakfast'!#REF!*0.85</f>
        <v>#REF!</v>
      </c>
      <c r="F19" s="42" t="e">
        <f>'C завтраками| Bed and breakfast'!#REF!*0.85</f>
        <v>#REF!</v>
      </c>
      <c r="G19" s="42" t="e">
        <f>'C завтраками| Bed and breakfast'!#REF!*0.85</f>
        <v>#REF!</v>
      </c>
      <c r="H19" s="42" t="e">
        <f>'C завтраками| Bed and breakfast'!#REF!*0.85</f>
        <v>#REF!</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42" t="e">
        <f>'C завтраками| Bed and breakfast'!#REF!*0.85</f>
        <v>#REF!</v>
      </c>
      <c r="P19" s="42" t="e">
        <f>'C завтраками| Bed and breakfast'!#REF!*0.85</f>
        <v>#REF!</v>
      </c>
      <c r="Q19" s="42" t="e">
        <f>'C завтраками| Bed and breakfast'!#REF!*0.85</f>
        <v>#REF!</v>
      </c>
      <c r="R19" s="42" t="e">
        <f>'C завтраками| Bed and breakfast'!#REF!*0.85</f>
        <v>#REF!</v>
      </c>
      <c r="S19" s="42" t="e">
        <f>'C завтраками| Bed and breakfast'!#REF!*0.85</f>
        <v>#REF!</v>
      </c>
      <c r="T19" s="42" t="e">
        <f>'C завтраками| Bed and breakfast'!#REF!*0.85</f>
        <v>#REF!</v>
      </c>
    </row>
    <row r="20" spans="1:20" s="53" customFormat="1" x14ac:dyDescent="0.2">
      <c r="A20" s="89"/>
      <c r="B20" s="89"/>
      <c r="C20" s="89"/>
      <c r="D20" s="89"/>
      <c r="E20" s="89"/>
      <c r="F20" s="89"/>
      <c r="G20" s="89"/>
      <c r="H20" s="89"/>
      <c r="I20" s="89"/>
      <c r="J20" s="89"/>
      <c r="K20" s="89"/>
      <c r="L20" s="89"/>
      <c r="M20" s="89"/>
      <c r="N20" s="89"/>
      <c r="O20" s="89"/>
      <c r="P20" s="89"/>
      <c r="Q20" s="89"/>
      <c r="R20" s="89"/>
      <c r="S20" s="89"/>
      <c r="T20" s="89"/>
    </row>
    <row r="21" spans="1:20" ht="18" customHeight="1" x14ac:dyDescent="0.2">
      <c r="A21" s="111" t="s">
        <v>100</v>
      </c>
      <c r="B21" s="137" t="e">
        <f t="shared" ref="B21:T21" si="0">B4</f>
        <v>#REF!</v>
      </c>
      <c r="C21" s="137" t="e">
        <f t="shared" si="0"/>
        <v>#REF!</v>
      </c>
      <c r="D21" s="137" t="e">
        <f t="shared" si="0"/>
        <v>#REF!</v>
      </c>
      <c r="E21" s="137" t="e">
        <f t="shared" si="0"/>
        <v>#REF!</v>
      </c>
      <c r="F21" s="137" t="e">
        <f t="shared" si="0"/>
        <v>#REF!</v>
      </c>
      <c r="G21" s="137" t="e">
        <f t="shared" si="0"/>
        <v>#REF!</v>
      </c>
      <c r="H21" s="137" t="e">
        <f t="shared" si="0"/>
        <v>#REF!</v>
      </c>
      <c r="I21" s="137" t="e">
        <f t="shared" si="0"/>
        <v>#REF!</v>
      </c>
      <c r="J21" s="137" t="e">
        <f t="shared" si="0"/>
        <v>#REF!</v>
      </c>
      <c r="K21" s="137" t="e">
        <f t="shared" si="0"/>
        <v>#REF!</v>
      </c>
      <c r="L21" s="137" t="e">
        <f t="shared" si="0"/>
        <v>#REF!</v>
      </c>
      <c r="M21" s="137" t="e">
        <f t="shared" si="0"/>
        <v>#REF!</v>
      </c>
      <c r="N21" s="137" t="e">
        <f t="shared" si="0"/>
        <v>#REF!</v>
      </c>
      <c r="O21" s="137" t="e">
        <f t="shared" si="0"/>
        <v>#REF!</v>
      </c>
      <c r="P21" s="137" t="e">
        <f t="shared" si="0"/>
        <v>#REF!</v>
      </c>
      <c r="Q21" s="137" t="e">
        <f t="shared" si="0"/>
        <v>#REF!</v>
      </c>
      <c r="R21" s="137" t="e">
        <f t="shared" si="0"/>
        <v>#REF!</v>
      </c>
      <c r="S21" s="137" t="e">
        <f t="shared" si="0"/>
        <v>#REF!</v>
      </c>
      <c r="T21" s="137" t="e">
        <f t="shared" si="0"/>
        <v>#REF!</v>
      </c>
    </row>
    <row r="22" spans="1:20" ht="20.25" customHeight="1" x14ac:dyDescent="0.2">
      <c r="A22" s="90" t="s">
        <v>64</v>
      </c>
      <c r="B22" s="137" t="e">
        <f t="shared" ref="B22:T22" si="1">B5</f>
        <v>#REF!</v>
      </c>
      <c r="C22" s="137" t="e">
        <f t="shared" si="1"/>
        <v>#REF!</v>
      </c>
      <c r="D22" s="137" t="e">
        <f t="shared" si="1"/>
        <v>#REF!</v>
      </c>
      <c r="E22" s="137" t="e">
        <f t="shared" si="1"/>
        <v>#REF!</v>
      </c>
      <c r="F22" s="137" t="e">
        <f t="shared" si="1"/>
        <v>#REF!</v>
      </c>
      <c r="G22" s="137" t="e">
        <f t="shared" si="1"/>
        <v>#REF!</v>
      </c>
      <c r="H22" s="137" t="e">
        <f t="shared" si="1"/>
        <v>#REF!</v>
      </c>
      <c r="I22" s="137" t="e">
        <f t="shared" si="1"/>
        <v>#REF!</v>
      </c>
      <c r="J22" s="137" t="e">
        <f t="shared" si="1"/>
        <v>#REF!</v>
      </c>
      <c r="K22" s="137" t="e">
        <f t="shared" si="1"/>
        <v>#REF!</v>
      </c>
      <c r="L22" s="137" t="e">
        <f t="shared" si="1"/>
        <v>#REF!</v>
      </c>
      <c r="M22" s="137" t="e">
        <f t="shared" si="1"/>
        <v>#REF!</v>
      </c>
      <c r="N22" s="137" t="e">
        <f t="shared" si="1"/>
        <v>#REF!</v>
      </c>
      <c r="O22" s="137" t="e">
        <f t="shared" si="1"/>
        <v>#REF!</v>
      </c>
      <c r="P22" s="137" t="e">
        <f t="shared" si="1"/>
        <v>#REF!</v>
      </c>
      <c r="Q22" s="137" t="e">
        <f t="shared" si="1"/>
        <v>#REF!</v>
      </c>
      <c r="R22" s="137" t="e">
        <f t="shared" si="1"/>
        <v>#REF!</v>
      </c>
      <c r="S22" s="137" t="e">
        <f t="shared" si="1"/>
        <v>#REF!</v>
      </c>
      <c r="T22" s="137" t="e">
        <f t="shared" si="1"/>
        <v>#REF!</v>
      </c>
    </row>
    <row r="23" spans="1:20" s="44" customFormat="1" x14ac:dyDescent="0.2">
      <c r="A23" s="42" t="s">
        <v>83</v>
      </c>
      <c r="B23" s="87"/>
      <c r="C23" s="87"/>
      <c r="D23" s="87"/>
      <c r="E23" s="87"/>
      <c r="F23" s="87"/>
      <c r="G23" s="87"/>
      <c r="H23" s="87"/>
      <c r="I23" s="87"/>
      <c r="J23" s="87"/>
      <c r="K23" s="87"/>
      <c r="L23" s="87"/>
      <c r="M23" s="87"/>
      <c r="N23" s="87"/>
      <c r="O23" s="87"/>
      <c r="P23" s="87"/>
      <c r="Q23" s="87"/>
      <c r="R23" s="87"/>
      <c r="S23" s="87"/>
      <c r="T23" s="87"/>
    </row>
    <row r="24" spans="1:20" s="50" customFormat="1" x14ac:dyDescent="0.2">
      <c r="A24" s="88">
        <v>1</v>
      </c>
      <c r="B24" s="94" t="e">
        <f t="shared" ref="B24:T24" si="2">ROUND(B7*0.87,)+25</f>
        <v>#REF!</v>
      </c>
      <c r="C24" s="94" t="e">
        <f t="shared" si="2"/>
        <v>#REF!</v>
      </c>
      <c r="D24" s="94" t="e">
        <f t="shared" si="2"/>
        <v>#REF!</v>
      </c>
      <c r="E24" s="94" t="e">
        <f t="shared" si="2"/>
        <v>#REF!</v>
      </c>
      <c r="F24" s="94" t="e">
        <f t="shared" si="2"/>
        <v>#REF!</v>
      </c>
      <c r="G24" s="94" t="e">
        <f t="shared" si="2"/>
        <v>#REF!</v>
      </c>
      <c r="H24" s="94" t="e">
        <f t="shared" si="2"/>
        <v>#REF!</v>
      </c>
      <c r="I24" s="94" t="e">
        <f t="shared" si="2"/>
        <v>#REF!</v>
      </c>
      <c r="J24" s="94" t="e">
        <f t="shared" si="2"/>
        <v>#REF!</v>
      </c>
      <c r="K24" s="94" t="e">
        <f t="shared" si="2"/>
        <v>#REF!</v>
      </c>
      <c r="L24" s="94" t="e">
        <f t="shared" si="2"/>
        <v>#REF!</v>
      </c>
      <c r="M24" s="94" t="e">
        <f t="shared" si="2"/>
        <v>#REF!</v>
      </c>
      <c r="N24" s="94" t="e">
        <f t="shared" si="2"/>
        <v>#REF!</v>
      </c>
      <c r="O24" s="94" t="e">
        <f t="shared" si="2"/>
        <v>#REF!</v>
      </c>
      <c r="P24" s="94" t="e">
        <f t="shared" si="2"/>
        <v>#REF!</v>
      </c>
      <c r="Q24" s="94" t="e">
        <f t="shared" si="2"/>
        <v>#REF!</v>
      </c>
      <c r="R24" s="94" t="e">
        <f t="shared" si="2"/>
        <v>#REF!</v>
      </c>
      <c r="S24" s="94" t="e">
        <f t="shared" si="2"/>
        <v>#REF!</v>
      </c>
      <c r="T24" s="94" t="e">
        <f t="shared" si="2"/>
        <v>#REF!</v>
      </c>
    </row>
    <row r="25" spans="1:20" s="50" customFormat="1" x14ac:dyDescent="0.2">
      <c r="A25" s="88">
        <v>2</v>
      </c>
      <c r="B25" s="94" t="e">
        <f t="shared" ref="B25:T25" si="3">ROUND(B8*0.87,)+25</f>
        <v>#REF!</v>
      </c>
      <c r="C25" s="94" t="e">
        <f t="shared" si="3"/>
        <v>#REF!</v>
      </c>
      <c r="D25" s="94" t="e">
        <f t="shared" si="3"/>
        <v>#REF!</v>
      </c>
      <c r="E25" s="94" t="e">
        <f t="shared" si="3"/>
        <v>#REF!</v>
      </c>
      <c r="F25" s="94" t="e">
        <f t="shared" si="3"/>
        <v>#REF!</v>
      </c>
      <c r="G25" s="94" t="e">
        <f t="shared" si="3"/>
        <v>#REF!</v>
      </c>
      <c r="H25" s="94" t="e">
        <f t="shared" si="3"/>
        <v>#REF!</v>
      </c>
      <c r="I25" s="94" t="e">
        <f t="shared" si="3"/>
        <v>#REF!</v>
      </c>
      <c r="J25" s="94" t="e">
        <f t="shared" si="3"/>
        <v>#REF!</v>
      </c>
      <c r="K25" s="94" t="e">
        <f t="shared" si="3"/>
        <v>#REF!</v>
      </c>
      <c r="L25" s="94" t="e">
        <f t="shared" si="3"/>
        <v>#REF!</v>
      </c>
      <c r="M25" s="94" t="e">
        <f t="shared" si="3"/>
        <v>#REF!</v>
      </c>
      <c r="N25" s="94" t="e">
        <f t="shared" si="3"/>
        <v>#REF!</v>
      </c>
      <c r="O25" s="94" t="e">
        <f t="shared" si="3"/>
        <v>#REF!</v>
      </c>
      <c r="P25" s="94" t="e">
        <f t="shared" si="3"/>
        <v>#REF!</v>
      </c>
      <c r="Q25" s="94" t="e">
        <f t="shared" si="3"/>
        <v>#REF!</v>
      </c>
      <c r="R25" s="94" t="e">
        <f t="shared" si="3"/>
        <v>#REF!</v>
      </c>
      <c r="S25" s="94" t="e">
        <f t="shared" si="3"/>
        <v>#REF!</v>
      </c>
      <c r="T25" s="94" t="e">
        <f t="shared" si="3"/>
        <v>#REF!</v>
      </c>
    </row>
    <row r="26" spans="1:20" s="50" customFormat="1" x14ac:dyDescent="0.2">
      <c r="A26" s="42" t="s">
        <v>84</v>
      </c>
      <c r="B26" s="94"/>
      <c r="C26" s="94"/>
      <c r="D26" s="94"/>
      <c r="E26" s="94"/>
      <c r="F26" s="94"/>
      <c r="G26" s="94"/>
      <c r="H26" s="94"/>
      <c r="I26" s="94"/>
      <c r="J26" s="94"/>
      <c r="K26" s="94"/>
      <c r="L26" s="94"/>
      <c r="M26" s="94"/>
      <c r="N26" s="94"/>
      <c r="O26" s="94"/>
      <c r="P26" s="94"/>
      <c r="Q26" s="94"/>
      <c r="R26" s="94"/>
      <c r="S26" s="94"/>
      <c r="T26" s="94"/>
    </row>
    <row r="27" spans="1:20" s="50" customFormat="1" x14ac:dyDescent="0.2">
      <c r="A27" s="88">
        <f>A24</f>
        <v>1</v>
      </c>
      <c r="B27" s="94" t="e">
        <f t="shared" ref="B27:T27" si="4">ROUND(B10*0.87,)+25</f>
        <v>#REF!</v>
      </c>
      <c r="C27" s="94" t="e">
        <f t="shared" si="4"/>
        <v>#REF!</v>
      </c>
      <c r="D27" s="94" t="e">
        <f t="shared" si="4"/>
        <v>#REF!</v>
      </c>
      <c r="E27" s="94" t="e">
        <f t="shared" si="4"/>
        <v>#REF!</v>
      </c>
      <c r="F27" s="94" t="e">
        <f t="shared" si="4"/>
        <v>#REF!</v>
      </c>
      <c r="G27" s="94" t="e">
        <f t="shared" si="4"/>
        <v>#REF!</v>
      </c>
      <c r="H27" s="94" t="e">
        <f t="shared" si="4"/>
        <v>#REF!</v>
      </c>
      <c r="I27" s="94" t="e">
        <f t="shared" si="4"/>
        <v>#REF!</v>
      </c>
      <c r="J27" s="94" t="e">
        <f t="shared" si="4"/>
        <v>#REF!</v>
      </c>
      <c r="K27" s="94" t="e">
        <f t="shared" si="4"/>
        <v>#REF!</v>
      </c>
      <c r="L27" s="94" t="e">
        <f t="shared" si="4"/>
        <v>#REF!</v>
      </c>
      <c r="M27" s="94" t="e">
        <f t="shared" si="4"/>
        <v>#REF!</v>
      </c>
      <c r="N27" s="94" t="e">
        <f t="shared" si="4"/>
        <v>#REF!</v>
      </c>
      <c r="O27" s="94" t="e">
        <f t="shared" si="4"/>
        <v>#REF!</v>
      </c>
      <c r="P27" s="94" t="e">
        <f t="shared" si="4"/>
        <v>#REF!</v>
      </c>
      <c r="Q27" s="94" t="e">
        <f t="shared" si="4"/>
        <v>#REF!</v>
      </c>
      <c r="R27" s="94" t="e">
        <f t="shared" si="4"/>
        <v>#REF!</v>
      </c>
      <c r="S27" s="94" t="e">
        <f t="shared" si="4"/>
        <v>#REF!</v>
      </c>
      <c r="T27" s="94" t="e">
        <f t="shared" si="4"/>
        <v>#REF!</v>
      </c>
    </row>
    <row r="28" spans="1:20" s="50" customFormat="1" x14ac:dyDescent="0.2">
      <c r="A28" s="88">
        <f>A25</f>
        <v>2</v>
      </c>
      <c r="B28" s="94" t="e">
        <f t="shared" ref="B28:T28" si="5">ROUND(B11*0.87,)+25</f>
        <v>#REF!</v>
      </c>
      <c r="C28" s="94" t="e">
        <f t="shared" si="5"/>
        <v>#REF!</v>
      </c>
      <c r="D28" s="94" t="e">
        <f t="shared" si="5"/>
        <v>#REF!</v>
      </c>
      <c r="E28" s="94" t="e">
        <f t="shared" si="5"/>
        <v>#REF!</v>
      </c>
      <c r="F28" s="94" t="e">
        <f t="shared" si="5"/>
        <v>#REF!</v>
      </c>
      <c r="G28" s="94" t="e">
        <f t="shared" si="5"/>
        <v>#REF!</v>
      </c>
      <c r="H28" s="94" t="e">
        <f t="shared" si="5"/>
        <v>#REF!</v>
      </c>
      <c r="I28" s="94" t="e">
        <f t="shared" si="5"/>
        <v>#REF!</v>
      </c>
      <c r="J28" s="94" t="e">
        <f t="shared" si="5"/>
        <v>#REF!</v>
      </c>
      <c r="K28" s="94" t="e">
        <f t="shared" si="5"/>
        <v>#REF!</v>
      </c>
      <c r="L28" s="94" t="e">
        <f t="shared" si="5"/>
        <v>#REF!</v>
      </c>
      <c r="M28" s="94" t="e">
        <f t="shared" si="5"/>
        <v>#REF!</v>
      </c>
      <c r="N28" s="94" t="e">
        <f t="shared" si="5"/>
        <v>#REF!</v>
      </c>
      <c r="O28" s="94" t="e">
        <f t="shared" si="5"/>
        <v>#REF!</v>
      </c>
      <c r="P28" s="94" t="e">
        <f t="shared" si="5"/>
        <v>#REF!</v>
      </c>
      <c r="Q28" s="94" t="e">
        <f t="shared" si="5"/>
        <v>#REF!</v>
      </c>
      <c r="R28" s="94" t="e">
        <f t="shared" si="5"/>
        <v>#REF!</v>
      </c>
      <c r="S28" s="94" t="e">
        <f t="shared" si="5"/>
        <v>#REF!</v>
      </c>
      <c r="T28" s="94" t="e">
        <f t="shared" si="5"/>
        <v>#REF!</v>
      </c>
    </row>
    <row r="29" spans="1:20" s="50" customFormat="1" x14ac:dyDescent="0.2">
      <c r="A29" s="42" t="s">
        <v>85</v>
      </c>
      <c r="B29" s="94"/>
      <c r="C29" s="94"/>
      <c r="D29" s="94"/>
      <c r="E29" s="94"/>
      <c r="F29" s="94"/>
      <c r="G29" s="94"/>
      <c r="H29" s="94"/>
      <c r="I29" s="94"/>
      <c r="J29" s="94"/>
      <c r="K29" s="94"/>
      <c r="L29" s="94"/>
      <c r="M29" s="94"/>
      <c r="N29" s="94"/>
      <c r="O29" s="94"/>
      <c r="P29" s="94"/>
      <c r="Q29" s="94"/>
      <c r="R29" s="94"/>
      <c r="S29" s="94"/>
      <c r="T29" s="94"/>
    </row>
    <row r="30" spans="1:20" s="50" customFormat="1" x14ac:dyDescent="0.2">
      <c r="A30" s="88">
        <f>A24</f>
        <v>1</v>
      </c>
      <c r="B30" s="94" t="e">
        <f t="shared" ref="B30:T30" si="6">ROUND(B13*0.87,)+25</f>
        <v>#REF!</v>
      </c>
      <c r="C30" s="94" t="e">
        <f t="shared" si="6"/>
        <v>#REF!</v>
      </c>
      <c r="D30" s="94" t="e">
        <f t="shared" si="6"/>
        <v>#REF!</v>
      </c>
      <c r="E30" s="94" t="e">
        <f t="shared" si="6"/>
        <v>#REF!</v>
      </c>
      <c r="F30" s="94" t="e">
        <f t="shared" si="6"/>
        <v>#REF!</v>
      </c>
      <c r="G30" s="94" t="e">
        <f t="shared" si="6"/>
        <v>#REF!</v>
      </c>
      <c r="H30" s="94" t="e">
        <f t="shared" si="6"/>
        <v>#REF!</v>
      </c>
      <c r="I30" s="94" t="e">
        <f t="shared" si="6"/>
        <v>#REF!</v>
      </c>
      <c r="J30" s="94" t="e">
        <f t="shared" si="6"/>
        <v>#REF!</v>
      </c>
      <c r="K30" s="94" t="e">
        <f t="shared" si="6"/>
        <v>#REF!</v>
      </c>
      <c r="L30" s="94" t="e">
        <f t="shared" si="6"/>
        <v>#REF!</v>
      </c>
      <c r="M30" s="94" t="e">
        <f t="shared" si="6"/>
        <v>#REF!</v>
      </c>
      <c r="N30" s="94" t="e">
        <f t="shared" si="6"/>
        <v>#REF!</v>
      </c>
      <c r="O30" s="94" t="e">
        <f t="shared" si="6"/>
        <v>#REF!</v>
      </c>
      <c r="P30" s="94" t="e">
        <f t="shared" si="6"/>
        <v>#REF!</v>
      </c>
      <c r="Q30" s="94" t="e">
        <f t="shared" si="6"/>
        <v>#REF!</v>
      </c>
      <c r="R30" s="94" t="e">
        <f t="shared" si="6"/>
        <v>#REF!</v>
      </c>
      <c r="S30" s="94" t="e">
        <f t="shared" si="6"/>
        <v>#REF!</v>
      </c>
      <c r="T30" s="94" t="e">
        <f t="shared" si="6"/>
        <v>#REF!</v>
      </c>
    </row>
    <row r="31" spans="1:20" s="50" customFormat="1" x14ac:dyDescent="0.2">
      <c r="A31" s="88">
        <f>A25</f>
        <v>2</v>
      </c>
      <c r="B31" s="94" t="e">
        <f t="shared" ref="B31:T31" si="7">ROUND(B14*0.87,)+25</f>
        <v>#REF!</v>
      </c>
      <c r="C31" s="94" t="e">
        <f t="shared" si="7"/>
        <v>#REF!</v>
      </c>
      <c r="D31" s="94" t="e">
        <f t="shared" si="7"/>
        <v>#REF!</v>
      </c>
      <c r="E31" s="94" t="e">
        <f t="shared" si="7"/>
        <v>#REF!</v>
      </c>
      <c r="F31" s="94" t="e">
        <f t="shared" si="7"/>
        <v>#REF!</v>
      </c>
      <c r="G31" s="94" t="e">
        <f t="shared" si="7"/>
        <v>#REF!</v>
      </c>
      <c r="H31" s="94" t="e">
        <f t="shared" si="7"/>
        <v>#REF!</v>
      </c>
      <c r="I31" s="94" t="e">
        <f t="shared" si="7"/>
        <v>#REF!</v>
      </c>
      <c r="J31" s="94" t="e">
        <f t="shared" si="7"/>
        <v>#REF!</v>
      </c>
      <c r="K31" s="94" t="e">
        <f t="shared" si="7"/>
        <v>#REF!</v>
      </c>
      <c r="L31" s="94" t="e">
        <f t="shared" si="7"/>
        <v>#REF!</v>
      </c>
      <c r="M31" s="94" t="e">
        <f t="shared" si="7"/>
        <v>#REF!</v>
      </c>
      <c r="N31" s="94" t="e">
        <f t="shared" si="7"/>
        <v>#REF!</v>
      </c>
      <c r="O31" s="94" t="e">
        <f t="shared" si="7"/>
        <v>#REF!</v>
      </c>
      <c r="P31" s="94" t="e">
        <f t="shared" si="7"/>
        <v>#REF!</v>
      </c>
      <c r="Q31" s="94" t="e">
        <f t="shared" si="7"/>
        <v>#REF!</v>
      </c>
      <c r="R31" s="94" t="e">
        <f t="shared" si="7"/>
        <v>#REF!</v>
      </c>
      <c r="S31" s="94" t="e">
        <f t="shared" si="7"/>
        <v>#REF!</v>
      </c>
      <c r="T31" s="94" t="e">
        <f t="shared" si="7"/>
        <v>#REF!</v>
      </c>
    </row>
    <row r="32" spans="1:20" s="50" customFormat="1" x14ac:dyDescent="0.2">
      <c r="A32" s="42" t="s">
        <v>86</v>
      </c>
      <c r="B32" s="94"/>
      <c r="C32" s="94"/>
      <c r="D32" s="94"/>
      <c r="E32" s="94"/>
      <c r="F32" s="94"/>
      <c r="G32" s="94"/>
      <c r="H32" s="94"/>
      <c r="I32" s="94"/>
      <c r="J32" s="94"/>
      <c r="K32" s="94"/>
      <c r="L32" s="94"/>
      <c r="M32" s="94"/>
      <c r="N32" s="94"/>
      <c r="O32" s="94"/>
      <c r="P32" s="94"/>
      <c r="Q32" s="94"/>
      <c r="R32" s="94"/>
      <c r="S32" s="94"/>
      <c r="T32" s="94"/>
    </row>
    <row r="33" spans="1:20" s="50" customFormat="1" x14ac:dyDescent="0.2">
      <c r="A33" s="88">
        <f>A24</f>
        <v>1</v>
      </c>
      <c r="B33" s="94" t="e">
        <f t="shared" ref="B33:T33" si="8">ROUND(B16*0.87,)+25</f>
        <v>#REF!</v>
      </c>
      <c r="C33" s="94" t="e">
        <f t="shared" si="8"/>
        <v>#REF!</v>
      </c>
      <c r="D33" s="94" t="e">
        <f t="shared" si="8"/>
        <v>#REF!</v>
      </c>
      <c r="E33" s="94" t="e">
        <f t="shared" si="8"/>
        <v>#REF!</v>
      </c>
      <c r="F33" s="94" t="e">
        <f t="shared" si="8"/>
        <v>#REF!</v>
      </c>
      <c r="G33" s="94" t="e">
        <f t="shared" si="8"/>
        <v>#REF!</v>
      </c>
      <c r="H33" s="94" t="e">
        <f t="shared" si="8"/>
        <v>#REF!</v>
      </c>
      <c r="I33" s="94" t="e">
        <f t="shared" si="8"/>
        <v>#REF!</v>
      </c>
      <c r="J33" s="94" t="e">
        <f t="shared" si="8"/>
        <v>#REF!</v>
      </c>
      <c r="K33" s="94" t="e">
        <f t="shared" si="8"/>
        <v>#REF!</v>
      </c>
      <c r="L33" s="94" t="e">
        <f t="shared" si="8"/>
        <v>#REF!</v>
      </c>
      <c r="M33" s="94" t="e">
        <f t="shared" si="8"/>
        <v>#REF!</v>
      </c>
      <c r="N33" s="94" t="e">
        <f t="shared" si="8"/>
        <v>#REF!</v>
      </c>
      <c r="O33" s="94" t="e">
        <f t="shared" si="8"/>
        <v>#REF!</v>
      </c>
      <c r="P33" s="94" t="e">
        <f t="shared" si="8"/>
        <v>#REF!</v>
      </c>
      <c r="Q33" s="94" t="e">
        <f t="shared" si="8"/>
        <v>#REF!</v>
      </c>
      <c r="R33" s="94" t="e">
        <f t="shared" si="8"/>
        <v>#REF!</v>
      </c>
      <c r="S33" s="94" t="e">
        <f t="shared" si="8"/>
        <v>#REF!</v>
      </c>
      <c r="T33" s="94" t="e">
        <f t="shared" si="8"/>
        <v>#REF!</v>
      </c>
    </row>
    <row r="34" spans="1:20" s="50" customFormat="1" x14ac:dyDescent="0.2">
      <c r="A34" s="88">
        <f>A25</f>
        <v>2</v>
      </c>
      <c r="B34" s="94" t="e">
        <f t="shared" ref="B34:T34" si="9">ROUND(B17*0.87,)+25</f>
        <v>#REF!</v>
      </c>
      <c r="C34" s="94" t="e">
        <f t="shared" si="9"/>
        <v>#REF!</v>
      </c>
      <c r="D34" s="94" t="e">
        <f t="shared" si="9"/>
        <v>#REF!</v>
      </c>
      <c r="E34" s="94" t="e">
        <f t="shared" si="9"/>
        <v>#REF!</v>
      </c>
      <c r="F34" s="94" t="e">
        <f t="shared" si="9"/>
        <v>#REF!</v>
      </c>
      <c r="G34" s="94" t="e">
        <f t="shared" si="9"/>
        <v>#REF!</v>
      </c>
      <c r="H34" s="94" t="e">
        <f t="shared" si="9"/>
        <v>#REF!</v>
      </c>
      <c r="I34" s="94" t="e">
        <f t="shared" si="9"/>
        <v>#REF!</v>
      </c>
      <c r="J34" s="94" t="e">
        <f t="shared" si="9"/>
        <v>#REF!</v>
      </c>
      <c r="K34" s="94" t="e">
        <f t="shared" si="9"/>
        <v>#REF!</v>
      </c>
      <c r="L34" s="94" t="e">
        <f t="shared" si="9"/>
        <v>#REF!</v>
      </c>
      <c r="M34" s="94" t="e">
        <f t="shared" si="9"/>
        <v>#REF!</v>
      </c>
      <c r="N34" s="94" t="e">
        <f t="shared" si="9"/>
        <v>#REF!</v>
      </c>
      <c r="O34" s="94" t="e">
        <f t="shared" si="9"/>
        <v>#REF!</v>
      </c>
      <c r="P34" s="94" t="e">
        <f t="shared" si="9"/>
        <v>#REF!</v>
      </c>
      <c r="Q34" s="94" t="e">
        <f t="shared" si="9"/>
        <v>#REF!</v>
      </c>
      <c r="R34" s="94" t="e">
        <f t="shared" si="9"/>
        <v>#REF!</v>
      </c>
      <c r="S34" s="94" t="e">
        <f t="shared" si="9"/>
        <v>#REF!</v>
      </c>
      <c r="T34" s="94" t="e">
        <f t="shared" si="9"/>
        <v>#REF!</v>
      </c>
    </row>
    <row r="35" spans="1:20" s="50" customFormat="1" x14ac:dyDescent="0.2">
      <c r="A35" s="42" t="s">
        <v>87</v>
      </c>
      <c r="B35" s="94"/>
      <c r="C35" s="94"/>
      <c r="D35" s="94"/>
      <c r="E35" s="94"/>
      <c r="F35" s="94"/>
      <c r="G35" s="94"/>
      <c r="H35" s="94"/>
      <c r="I35" s="94"/>
      <c r="J35" s="94"/>
      <c r="K35" s="94"/>
      <c r="L35" s="94"/>
      <c r="M35" s="94"/>
      <c r="N35" s="94"/>
      <c r="O35" s="94"/>
      <c r="P35" s="94"/>
      <c r="Q35" s="94"/>
      <c r="R35" s="94"/>
      <c r="S35" s="94"/>
      <c r="T35" s="94"/>
    </row>
    <row r="36" spans="1:20" s="50" customFormat="1" x14ac:dyDescent="0.2">
      <c r="A36" s="88" t="s">
        <v>88</v>
      </c>
      <c r="B36" s="94" t="e">
        <f t="shared" ref="B36:T36" si="10">ROUND(B19*0.87,)+25</f>
        <v>#REF!</v>
      </c>
      <c r="C36" s="94" t="e">
        <f t="shared" si="10"/>
        <v>#REF!</v>
      </c>
      <c r="D36" s="94" t="e">
        <f t="shared" si="10"/>
        <v>#REF!</v>
      </c>
      <c r="E36" s="94" t="e">
        <f t="shared" si="10"/>
        <v>#REF!</v>
      </c>
      <c r="F36" s="94" t="e">
        <f t="shared" si="10"/>
        <v>#REF!</v>
      </c>
      <c r="G36" s="94" t="e">
        <f t="shared" si="10"/>
        <v>#REF!</v>
      </c>
      <c r="H36" s="94" t="e">
        <f t="shared" si="10"/>
        <v>#REF!</v>
      </c>
      <c r="I36" s="94" t="e">
        <f t="shared" si="10"/>
        <v>#REF!</v>
      </c>
      <c r="J36" s="94" t="e">
        <f t="shared" si="10"/>
        <v>#REF!</v>
      </c>
      <c r="K36" s="94" t="e">
        <f t="shared" si="10"/>
        <v>#REF!</v>
      </c>
      <c r="L36" s="94" t="e">
        <f t="shared" si="10"/>
        <v>#REF!</v>
      </c>
      <c r="M36" s="94" t="e">
        <f t="shared" si="10"/>
        <v>#REF!</v>
      </c>
      <c r="N36" s="94" t="e">
        <f t="shared" si="10"/>
        <v>#REF!</v>
      </c>
      <c r="O36" s="94" t="e">
        <f t="shared" si="10"/>
        <v>#REF!</v>
      </c>
      <c r="P36" s="94" t="e">
        <f t="shared" si="10"/>
        <v>#REF!</v>
      </c>
      <c r="Q36" s="94" t="e">
        <f t="shared" si="10"/>
        <v>#REF!</v>
      </c>
      <c r="R36" s="94" t="e">
        <f t="shared" si="10"/>
        <v>#REF!</v>
      </c>
      <c r="S36" s="94" t="e">
        <f t="shared" si="10"/>
        <v>#REF!</v>
      </c>
      <c r="T36" s="94" t="e">
        <f t="shared" si="10"/>
        <v>#REF!</v>
      </c>
    </row>
    <row r="37" spans="1:20" s="50" customFormat="1" x14ac:dyDescent="0.2">
      <c r="A37" s="100"/>
    </row>
    <row r="38" spans="1:20" s="50" customFormat="1" ht="12.75" thickBot="1" x14ac:dyDescent="0.25">
      <c r="A38" s="100"/>
    </row>
    <row r="39" spans="1:20" s="50" customFormat="1" ht="12.75" thickBot="1" x14ac:dyDescent="0.25">
      <c r="A39" s="104" t="s">
        <v>66</v>
      </c>
    </row>
    <row r="40" spans="1:20" x14ac:dyDescent="0.2">
      <c r="A40" s="63" t="s">
        <v>78</v>
      </c>
    </row>
    <row r="41" spans="1:20" ht="9" hidden="1" customHeight="1" x14ac:dyDescent="0.2">
      <c r="A41" s="43" t="s">
        <v>67</v>
      </c>
    </row>
    <row r="42" spans="1:20" ht="10.7" customHeight="1" x14ac:dyDescent="0.2">
      <c r="A42" s="43" t="s">
        <v>89</v>
      </c>
    </row>
    <row r="43" spans="1:20" x14ac:dyDescent="0.2">
      <c r="A43" s="43" t="s">
        <v>68</v>
      </c>
    </row>
    <row r="44" spans="1:20" ht="13.35" customHeight="1" x14ac:dyDescent="0.2">
      <c r="A44" s="43" t="s">
        <v>69</v>
      </c>
    </row>
    <row r="45" spans="1:20" ht="13.35" customHeight="1" x14ac:dyDescent="0.2">
      <c r="A45" s="152" t="s">
        <v>158</v>
      </c>
    </row>
    <row r="46" spans="1:20" ht="12.6" customHeight="1" thickBot="1" x14ac:dyDescent="0.25">
      <c r="A46" s="3"/>
    </row>
    <row r="47" spans="1:20" ht="13.35" customHeight="1" thickBot="1" x14ac:dyDescent="0.25">
      <c r="A47" s="105" t="s">
        <v>71</v>
      </c>
    </row>
    <row r="48" spans="1:20" ht="11.45" customHeight="1" x14ac:dyDescent="0.2">
      <c r="A48" s="96" t="s">
        <v>157</v>
      </c>
    </row>
    <row r="49" spans="1:1" ht="12.75" thickBot="1" x14ac:dyDescent="0.25">
      <c r="A49" s="3"/>
    </row>
    <row r="50" spans="1:1" ht="12.75" thickBot="1" x14ac:dyDescent="0.25">
      <c r="A50" s="107" t="s">
        <v>70</v>
      </c>
    </row>
    <row r="51" spans="1:1" ht="48"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zoomScale="90" zoomScaleNormal="90" workbookViewId="0">
      <selection activeCell="B4" sqref="B4:C36"/>
    </sheetView>
  </sheetViews>
  <sheetFormatPr defaultColWidth="9" defaultRowHeight="12" x14ac:dyDescent="0.2"/>
  <cols>
    <col min="1" max="1" width="84.5703125" style="48" customWidth="1"/>
    <col min="2" max="3" width="9.85546875" style="48" bestFit="1" customWidth="1"/>
    <col min="4" max="16384" width="9" style="48"/>
  </cols>
  <sheetData>
    <row r="1" spans="1:3" s="51" customFormat="1" x14ac:dyDescent="0.2">
      <c r="A1" s="207" t="s">
        <v>82</v>
      </c>
    </row>
    <row r="2" spans="1:3" s="51" customFormat="1" x14ac:dyDescent="0.2">
      <c r="A2" s="207"/>
    </row>
    <row r="3" spans="1:3" s="51" customFormat="1" x14ac:dyDescent="0.2">
      <c r="A3" s="97" t="s">
        <v>91</v>
      </c>
    </row>
    <row r="4" spans="1:3" s="52" customFormat="1" ht="21" customHeight="1" x14ac:dyDescent="0.2">
      <c r="A4" s="98" t="s">
        <v>64</v>
      </c>
      <c r="B4" s="135" t="e">
        <f>'C завтраками| Bed and breakfast'!#REF!</f>
        <v>#REF!</v>
      </c>
      <c r="C4" s="135" t="e">
        <f>'C завтраками| Bed and breakfast'!#REF!</f>
        <v>#REF!</v>
      </c>
    </row>
    <row r="5" spans="1:3" s="53" customFormat="1" ht="22.5" customHeight="1" x14ac:dyDescent="0.2">
      <c r="A5" s="98"/>
      <c r="B5" s="135" t="e">
        <f>'C завтраками| Bed and breakfast'!#REF!</f>
        <v>#REF!</v>
      </c>
      <c r="C5" s="135" t="e">
        <f>'C завтраками| Bed and breakfast'!#REF!</f>
        <v>#REF!</v>
      </c>
    </row>
    <row r="6" spans="1:3" s="53" customFormat="1" x14ac:dyDescent="0.2">
      <c r="A6" s="42" t="s">
        <v>83</v>
      </c>
      <c r="B6" s="87"/>
      <c r="C6" s="87"/>
    </row>
    <row r="7" spans="1:3" s="53" customFormat="1" x14ac:dyDescent="0.2">
      <c r="A7" s="88">
        <v>1</v>
      </c>
      <c r="B7" s="42" t="e">
        <f>'C завтраками| Bed and breakfast'!#REF!</f>
        <v>#REF!</v>
      </c>
      <c r="C7" s="42" t="e">
        <f>'C завтраками| Bed and breakfast'!#REF!</f>
        <v>#REF!</v>
      </c>
    </row>
    <row r="8" spans="1:3" s="53" customFormat="1" x14ac:dyDescent="0.2">
      <c r="A8" s="88">
        <v>2</v>
      </c>
      <c r="B8" s="42" t="e">
        <f>'C завтраками| Bed and breakfast'!#REF!</f>
        <v>#REF!</v>
      </c>
      <c r="C8" s="42" t="e">
        <f>'C завтраками| Bed and breakfast'!#REF!</f>
        <v>#REF!</v>
      </c>
    </row>
    <row r="9" spans="1:3" s="53" customFormat="1" x14ac:dyDescent="0.2">
      <c r="A9" s="42" t="s">
        <v>84</v>
      </c>
      <c r="B9" s="42"/>
      <c r="C9" s="42"/>
    </row>
    <row r="10" spans="1:3" s="53" customFormat="1" x14ac:dyDescent="0.2">
      <c r="A10" s="88">
        <f>A7</f>
        <v>1</v>
      </c>
      <c r="B10" s="42" t="e">
        <f>'C завтраками| Bed and breakfast'!#REF!</f>
        <v>#REF!</v>
      </c>
      <c r="C10" s="42" t="e">
        <f>'C завтраками| Bed and breakfast'!#REF!</f>
        <v>#REF!</v>
      </c>
    </row>
    <row r="11" spans="1:3" s="53" customFormat="1" x14ac:dyDescent="0.2">
      <c r="A11" s="88">
        <f>A8</f>
        <v>2</v>
      </c>
      <c r="B11" s="42" t="e">
        <f>'C завтраками| Bed and breakfast'!#REF!</f>
        <v>#REF!</v>
      </c>
      <c r="C11" s="42" t="e">
        <f>'C завтраками| Bed and breakfast'!#REF!</f>
        <v>#REF!</v>
      </c>
    </row>
    <row r="12" spans="1:3" s="53" customFormat="1" x14ac:dyDescent="0.2">
      <c r="A12" s="42" t="s">
        <v>85</v>
      </c>
      <c r="B12" s="42"/>
      <c r="C12" s="42"/>
    </row>
    <row r="13" spans="1:3" s="53" customFormat="1" x14ac:dyDescent="0.2">
      <c r="A13" s="88">
        <f>A7</f>
        <v>1</v>
      </c>
      <c r="B13" s="42" t="e">
        <f>'C завтраками| Bed and breakfast'!#REF!</f>
        <v>#REF!</v>
      </c>
      <c r="C13" s="42" t="e">
        <f>'C завтраками| Bed and breakfast'!#REF!</f>
        <v>#REF!</v>
      </c>
    </row>
    <row r="14" spans="1:3" s="53" customFormat="1" x14ac:dyDescent="0.2">
      <c r="A14" s="88">
        <f>A8</f>
        <v>2</v>
      </c>
      <c r="B14" s="42" t="e">
        <f>'C завтраками| Bed and breakfast'!#REF!</f>
        <v>#REF!</v>
      </c>
      <c r="C14" s="42" t="e">
        <f>'C завтраками| Bed and breakfast'!#REF!</f>
        <v>#REF!</v>
      </c>
    </row>
    <row r="15" spans="1:3" s="53" customFormat="1" x14ac:dyDescent="0.2">
      <c r="A15" s="42" t="s">
        <v>86</v>
      </c>
      <c r="B15" s="42"/>
      <c r="C15" s="42"/>
    </row>
    <row r="16" spans="1:3" s="53" customFormat="1" x14ac:dyDescent="0.2">
      <c r="A16" s="88">
        <f>A7</f>
        <v>1</v>
      </c>
      <c r="B16" s="42" t="e">
        <f>'C завтраками| Bed and breakfast'!#REF!</f>
        <v>#REF!</v>
      </c>
      <c r="C16" s="42" t="e">
        <f>'C завтраками| Bed and breakfast'!#REF!</f>
        <v>#REF!</v>
      </c>
    </row>
    <row r="17" spans="1:3" s="53" customFormat="1" x14ac:dyDescent="0.2">
      <c r="A17" s="88">
        <f>A8</f>
        <v>2</v>
      </c>
      <c r="B17" s="42" t="e">
        <f>'C завтраками| Bed and breakfast'!#REF!</f>
        <v>#REF!</v>
      </c>
      <c r="C17" s="42" t="e">
        <f>'C завтраками| Bed and breakfast'!#REF!</f>
        <v>#REF!</v>
      </c>
    </row>
    <row r="18" spans="1:3" s="53" customFormat="1" x14ac:dyDescent="0.2">
      <c r="A18" s="42" t="s">
        <v>87</v>
      </c>
      <c r="B18" s="42"/>
      <c r="C18" s="42"/>
    </row>
    <row r="19" spans="1:3" s="53" customFormat="1" x14ac:dyDescent="0.2">
      <c r="A19" s="88" t="s">
        <v>88</v>
      </c>
      <c r="B19" s="42" t="e">
        <f>'C завтраками| Bed and breakfast'!#REF!</f>
        <v>#REF!</v>
      </c>
      <c r="C19" s="42" t="e">
        <f>'C завтраками| Bed and breakfast'!#REF!</f>
        <v>#REF!</v>
      </c>
    </row>
    <row r="20" spans="1:3" s="53" customFormat="1" x14ac:dyDescent="0.2">
      <c r="A20" s="89"/>
      <c r="B20" s="89"/>
      <c r="C20" s="89"/>
    </row>
    <row r="21" spans="1:3" ht="18.75" customHeight="1" x14ac:dyDescent="0.2">
      <c r="A21" s="111" t="s">
        <v>100</v>
      </c>
      <c r="B21" s="135" t="e">
        <f t="shared" ref="B21:C21" si="0">B4</f>
        <v>#REF!</v>
      </c>
      <c r="C21" s="135" t="e">
        <f t="shared" si="0"/>
        <v>#REF!</v>
      </c>
    </row>
    <row r="22" spans="1:3" ht="17.25" customHeight="1" x14ac:dyDescent="0.2">
      <c r="A22" s="90" t="s">
        <v>64</v>
      </c>
      <c r="B22" s="135" t="e">
        <f t="shared" ref="B22:C22" si="1">B5</f>
        <v>#REF!</v>
      </c>
      <c r="C22" s="135" t="e">
        <f t="shared" si="1"/>
        <v>#REF!</v>
      </c>
    </row>
    <row r="23" spans="1:3" s="44" customFormat="1" x14ac:dyDescent="0.2">
      <c r="A23" s="42" t="s">
        <v>83</v>
      </c>
      <c r="B23" s="87"/>
      <c r="C23" s="87"/>
    </row>
    <row r="24" spans="1:3" s="50" customFormat="1" x14ac:dyDescent="0.2">
      <c r="A24" s="88">
        <v>1</v>
      </c>
      <c r="B24" s="91" t="e">
        <f t="shared" ref="B24:C24" si="2">ROUND(B7*0.8,)</f>
        <v>#REF!</v>
      </c>
      <c r="C24" s="91" t="e">
        <f t="shared" si="2"/>
        <v>#REF!</v>
      </c>
    </row>
    <row r="25" spans="1:3" s="50" customFormat="1" x14ac:dyDescent="0.2">
      <c r="A25" s="88">
        <v>2</v>
      </c>
      <c r="B25" s="91" t="e">
        <f t="shared" ref="B25:C25" si="3">ROUND(B8*0.8,)</f>
        <v>#REF!</v>
      </c>
      <c r="C25" s="91" t="e">
        <f t="shared" si="3"/>
        <v>#REF!</v>
      </c>
    </row>
    <row r="26" spans="1:3" s="50" customFormat="1" x14ac:dyDescent="0.2">
      <c r="A26" s="42" t="s">
        <v>84</v>
      </c>
      <c r="B26" s="91"/>
      <c r="C26" s="91"/>
    </row>
    <row r="27" spans="1:3" s="50" customFormat="1" x14ac:dyDescent="0.2">
      <c r="A27" s="88">
        <f>A24</f>
        <v>1</v>
      </c>
      <c r="B27" s="91" t="e">
        <f t="shared" ref="B27:C27" si="4">ROUND(B10*0.8,)</f>
        <v>#REF!</v>
      </c>
      <c r="C27" s="91" t="e">
        <f t="shared" si="4"/>
        <v>#REF!</v>
      </c>
    </row>
    <row r="28" spans="1:3" s="50" customFormat="1" x14ac:dyDescent="0.2">
      <c r="A28" s="88">
        <f>A25</f>
        <v>2</v>
      </c>
      <c r="B28" s="91" t="e">
        <f t="shared" ref="B28:C28" si="5">ROUND(B11*0.8,)</f>
        <v>#REF!</v>
      </c>
      <c r="C28" s="91" t="e">
        <f t="shared" si="5"/>
        <v>#REF!</v>
      </c>
    </row>
    <row r="29" spans="1:3" s="50" customFormat="1" x14ac:dyDescent="0.2">
      <c r="A29" s="42" t="s">
        <v>85</v>
      </c>
      <c r="B29" s="91"/>
      <c r="C29" s="91"/>
    </row>
    <row r="30" spans="1:3" s="50" customFormat="1" x14ac:dyDescent="0.2">
      <c r="A30" s="88">
        <f>A24</f>
        <v>1</v>
      </c>
      <c r="B30" s="91" t="e">
        <f t="shared" ref="B30:C30" si="6">ROUND(B13*0.8,)</f>
        <v>#REF!</v>
      </c>
      <c r="C30" s="91" t="e">
        <f t="shared" si="6"/>
        <v>#REF!</v>
      </c>
    </row>
    <row r="31" spans="1:3" s="50" customFormat="1" x14ac:dyDescent="0.2">
      <c r="A31" s="88">
        <f>A25</f>
        <v>2</v>
      </c>
      <c r="B31" s="91" t="e">
        <f t="shared" ref="B31:C31" si="7">ROUND(B14*0.8,)</f>
        <v>#REF!</v>
      </c>
      <c r="C31" s="91" t="e">
        <f t="shared" si="7"/>
        <v>#REF!</v>
      </c>
    </row>
    <row r="32" spans="1:3" s="50" customFormat="1" x14ac:dyDescent="0.2">
      <c r="A32" s="42" t="s">
        <v>86</v>
      </c>
      <c r="B32" s="91"/>
      <c r="C32" s="91"/>
    </row>
    <row r="33" spans="1:3" s="50" customFormat="1" x14ac:dyDescent="0.2">
      <c r="A33" s="88">
        <f>A24</f>
        <v>1</v>
      </c>
      <c r="B33" s="91" t="e">
        <f t="shared" ref="B33:C33" si="8">ROUND(B16*0.8,)</f>
        <v>#REF!</v>
      </c>
      <c r="C33" s="91" t="e">
        <f t="shared" si="8"/>
        <v>#REF!</v>
      </c>
    </row>
    <row r="34" spans="1:3" s="50" customFormat="1" x14ac:dyDescent="0.2">
      <c r="A34" s="88">
        <f>A25</f>
        <v>2</v>
      </c>
      <c r="B34" s="91" t="e">
        <f t="shared" ref="B34:C34" si="9">ROUND(B17*0.8,)</f>
        <v>#REF!</v>
      </c>
      <c r="C34" s="91" t="e">
        <f t="shared" si="9"/>
        <v>#REF!</v>
      </c>
    </row>
    <row r="35" spans="1:3" s="50" customFormat="1" x14ac:dyDescent="0.2">
      <c r="A35" s="42" t="s">
        <v>87</v>
      </c>
      <c r="B35" s="91"/>
      <c r="C35" s="91"/>
    </row>
    <row r="36" spans="1:3" s="50" customFormat="1" x14ac:dyDescent="0.2">
      <c r="A36" s="88" t="s">
        <v>88</v>
      </c>
      <c r="B36" s="91" t="e">
        <f t="shared" ref="B36:C36" si="10">ROUND(B19*0.8,)</f>
        <v>#REF!</v>
      </c>
      <c r="C36" s="91" t="e">
        <f t="shared" si="10"/>
        <v>#REF!</v>
      </c>
    </row>
    <row r="37" spans="1:3" s="50" customFormat="1" x14ac:dyDescent="0.2">
      <c r="A37" s="100"/>
    </row>
    <row r="38" spans="1:3" s="50" customFormat="1" ht="12.75" hidden="1" thickBot="1" x14ac:dyDescent="0.25">
      <c r="A38" s="163" t="s">
        <v>182</v>
      </c>
    </row>
    <row r="39" spans="1:3" s="50" customFormat="1" ht="12.75" hidden="1" x14ac:dyDescent="0.2">
      <c r="A39" s="161" t="s">
        <v>181</v>
      </c>
    </row>
    <row r="40" spans="1:3" s="50" customFormat="1" hidden="1" x14ac:dyDescent="0.2">
      <c r="A40" s="48"/>
    </row>
    <row r="41" spans="1:3" s="50" customFormat="1" hidden="1" x14ac:dyDescent="0.2">
      <c r="A41" s="164" t="s">
        <v>183</v>
      </c>
    </row>
    <row r="42" spans="1:3" ht="25.5" hidden="1" x14ac:dyDescent="0.2">
      <c r="A42" s="162" t="s">
        <v>184</v>
      </c>
    </row>
    <row r="43" spans="1:3" hidden="1" x14ac:dyDescent="0.2">
      <c r="A43" s="164" t="s">
        <v>185</v>
      </c>
    </row>
    <row r="44" spans="1:3" x14ac:dyDescent="0.2">
      <c r="A44" s="165"/>
    </row>
    <row r="45" spans="1:3" x14ac:dyDescent="0.2">
      <c r="A45" s="71" t="s">
        <v>66</v>
      </c>
    </row>
    <row r="46" spans="1:3" x14ac:dyDescent="0.2">
      <c r="A46" s="63" t="s">
        <v>78</v>
      </c>
    </row>
    <row r="47" spans="1:3" ht="10.7" customHeight="1" x14ac:dyDescent="0.2">
      <c r="A47" s="43" t="s">
        <v>67</v>
      </c>
    </row>
    <row r="48" spans="1:3" x14ac:dyDescent="0.2">
      <c r="A48" s="43" t="s">
        <v>89</v>
      </c>
    </row>
    <row r="49" spans="1:1" ht="13.35" customHeight="1" x14ac:dyDescent="0.2">
      <c r="A49" s="43" t="s">
        <v>68</v>
      </c>
    </row>
    <row r="50" spans="1:1" ht="13.35" customHeight="1" x14ac:dyDescent="0.2">
      <c r="A50" s="43" t="s">
        <v>69</v>
      </c>
    </row>
    <row r="51" spans="1:1" ht="12.6" customHeight="1" x14ac:dyDescent="0.2">
      <c r="A51" s="159" t="s">
        <v>162</v>
      </c>
    </row>
    <row r="52" spans="1:1" ht="13.35" customHeight="1" thickBot="1" x14ac:dyDescent="0.25"/>
    <row r="53" spans="1:1" ht="11.45" customHeight="1" x14ac:dyDescent="0.2">
      <c r="A53" s="99" t="s">
        <v>70</v>
      </c>
    </row>
    <row r="54" spans="1:1" ht="72" x14ac:dyDescent="0.2">
      <c r="A54" s="112" t="s">
        <v>103</v>
      </c>
    </row>
    <row r="56" spans="1:1" x14ac:dyDescent="0.2">
      <c r="A56" s="124" t="s">
        <v>71</v>
      </c>
    </row>
    <row r="57" spans="1:1" x14ac:dyDescent="0.2">
      <c r="A57" s="172" t="s">
        <v>198</v>
      </c>
    </row>
    <row r="58" spans="1:1" x14ac:dyDescent="0.2">
      <c r="A58" s="173" t="s">
        <v>199</v>
      </c>
    </row>
  </sheetData>
  <mergeCells count="1">
    <mergeCell ref="A1:A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pane xSplit="1" topLeftCell="B1" activePane="topRight" state="frozen"/>
      <selection pane="topRight" activeCell="B1" sqref="B1:F1048576"/>
    </sheetView>
  </sheetViews>
  <sheetFormatPr defaultColWidth="9" defaultRowHeight="12" x14ac:dyDescent="0.2"/>
  <cols>
    <col min="1" max="1" width="84.5703125" style="48" customWidth="1"/>
    <col min="2" max="16384" width="9" style="48"/>
  </cols>
  <sheetData>
    <row r="1" spans="1:3" s="51" customFormat="1" ht="12" customHeight="1" x14ac:dyDescent="0.2">
      <c r="A1" s="207" t="s">
        <v>82</v>
      </c>
    </row>
    <row r="2" spans="1:3" s="51" customFormat="1" ht="12" customHeight="1" x14ac:dyDescent="0.2">
      <c r="A2" s="207"/>
    </row>
    <row r="3" spans="1:3" s="51" customFormat="1" ht="11.1" customHeight="1" x14ac:dyDescent="0.2">
      <c r="A3" s="97" t="s">
        <v>101</v>
      </c>
    </row>
    <row r="4" spans="1:3" s="52" customFormat="1" ht="19.899999999999999" customHeight="1" x14ac:dyDescent="0.2">
      <c r="A4" s="98" t="s">
        <v>64</v>
      </c>
      <c r="B4" s="136" t="e">
        <f>'C завтраками| Bed and breakfast'!#REF!</f>
        <v>#REF!</v>
      </c>
      <c r="C4" s="136" t="e">
        <f>'C завтраками| Bed and breakfast'!#REF!</f>
        <v>#REF!</v>
      </c>
    </row>
    <row r="5" spans="1:3" s="53" customFormat="1" ht="21.95" customHeight="1" x14ac:dyDescent="0.2">
      <c r="A5" s="98"/>
      <c r="B5" s="136" t="e">
        <f>'C завтраками| Bed and breakfast'!#REF!</f>
        <v>#REF!</v>
      </c>
      <c r="C5" s="136" t="e">
        <f>'C завтраками| Bed and breakfast'!#REF!</f>
        <v>#REF!</v>
      </c>
    </row>
    <row r="6" spans="1:3" s="53" customFormat="1" x14ac:dyDescent="0.2">
      <c r="A6" s="42" t="s">
        <v>83</v>
      </c>
      <c r="B6" s="87"/>
      <c r="C6" s="87"/>
    </row>
    <row r="7" spans="1:3" s="53" customFormat="1" x14ac:dyDescent="0.2">
      <c r="A7" s="88">
        <v>1</v>
      </c>
      <c r="B7" s="42" t="e">
        <f>'C завтраками| Bed and breakfast'!#REF!*0.85</f>
        <v>#REF!</v>
      </c>
      <c r="C7" s="42" t="e">
        <f>'C завтраками| Bed and breakfast'!#REF!*0.85</f>
        <v>#REF!</v>
      </c>
    </row>
    <row r="8" spans="1:3" s="53" customFormat="1" x14ac:dyDescent="0.2">
      <c r="A8" s="88">
        <v>2</v>
      </c>
      <c r="B8" s="42" t="e">
        <f>'C завтраками| Bed and breakfast'!#REF!*0.85</f>
        <v>#REF!</v>
      </c>
      <c r="C8" s="42" t="e">
        <f>'C завтраками| Bed and breakfast'!#REF!*0.85</f>
        <v>#REF!</v>
      </c>
    </row>
    <row r="9" spans="1:3" s="53" customFormat="1" x14ac:dyDescent="0.2">
      <c r="A9" s="42" t="s">
        <v>84</v>
      </c>
      <c r="B9" s="42"/>
      <c r="C9" s="42"/>
    </row>
    <row r="10" spans="1:3" s="53" customFormat="1" x14ac:dyDescent="0.2">
      <c r="A10" s="88">
        <f>A7</f>
        <v>1</v>
      </c>
      <c r="B10" s="42" t="e">
        <f>'C завтраками| Bed and breakfast'!#REF!*0.85</f>
        <v>#REF!</v>
      </c>
      <c r="C10" s="42" t="e">
        <f>'C завтраками| Bed and breakfast'!#REF!*0.85</f>
        <v>#REF!</v>
      </c>
    </row>
    <row r="11" spans="1:3" s="53" customFormat="1" x14ac:dyDescent="0.2">
      <c r="A11" s="88">
        <f>A8</f>
        <v>2</v>
      </c>
      <c r="B11" s="42" t="e">
        <f>'C завтраками| Bed and breakfast'!#REF!*0.85</f>
        <v>#REF!</v>
      </c>
      <c r="C11" s="42" t="e">
        <f>'C завтраками| Bed and breakfast'!#REF!*0.85</f>
        <v>#REF!</v>
      </c>
    </row>
    <row r="12" spans="1:3" s="53" customFormat="1" x14ac:dyDescent="0.2">
      <c r="A12" s="42" t="s">
        <v>85</v>
      </c>
      <c r="B12" s="42"/>
      <c r="C12" s="42"/>
    </row>
    <row r="13" spans="1:3" s="53" customFormat="1" x14ac:dyDescent="0.2">
      <c r="A13" s="88">
        <f>A7</f>
        <v>1</v>
      </c>
      <c r="B13" s="42" t="e">
        <f>'C завтраками| Bed and breakfast'!#REF!*0.85</f>
        <v>#REF!</v>
      </c>
      <c r="C13" s="42" t="e">
        <f>'C завтраками| Bed and breakfast'!#REF!*0.85</f>
        <v>#REF!</v>
      </c>
    </row>
    <row r="14" spans="1:3" s="53" customFormat="1" x14ac:dyDescent="0.2">
      <c r="A14" s="88">
        <f>A8</f>
        <v>2</v>
      </c>
      <c r="B14" s="42" t="e">
        <f>'C завтраками| Bed and breakfast'!#REF!*0.85</f>
        <v>#REF!</v>
      </c>
      <c r="C14" s="42" t="e">
        <f>'C завтраками| Bed and breakfast'!#REF!*0.85</f>
        <v>#REF!</v>
      </c>
    </row>
    <row r="15" spans="1:3" s="53" customFormat="1" x14ac:dyDescent="0.2">
      <c r="A15" s="42" t="s">
        <v>86</v>
      </c>
      <c r="B15" s="42"/>
      <c r="C15" s="42"/>
    </row>
    <row r="16" spans="1:3" s="53" customFormat="1" x14ac:dyDescent="0.2">
      <c r="A16" s="88">
        <f>A7</f>
        <v>1</v>
      </c>
      <c r="B16" s="42" t="e">
        <f>'C завтраками| Bed and breakfast'!#REF!*0.85</f>
        <v>#REF!</v>
      </c>
      <c r="C16" s="42" t="e">
        <f>'C завтраками| Bed and breakfast'!#REF!*0.85</f>
        <v>#REF!</v>
      </c>
    </row>
    <row r="17" spans="1:3" s="53" customFormat="1" x14ac:dyDescent="0.2">
      <c r="A17" s="88">
        <f>A8</f>
        <v>2</v>
      </c>
      <c r="B17" s="42" t="e">
        <f>'C завтраками| Bed and breakfast'!#REF!*0.85</f>
        <v>#REF!</v>
      </c>
      <c r="C17" s="42" t="e">
        <f>'C завтраками| Bed and breakfast'!#REF!*0.85</f>
        <v>#REF!</v>
      </c>
    </row>
    <row r="18" spans="1:3" s="53" customFormat="1" x14ac:dyDescent="0.2">
      <c r="A18" s="42" t="s">
        <v>87</v>
      </c>
      <c r="B18" s="42"/>
      <c r="C18" s="42"/>
    </row>
    <row r="19" spans="1:3" s="53" customFormat="1" x14ac:dyDescent="0.2">
      <c r="A19" s="88" t="s">
        <v>88</v>
      </c>
      <c r="B19" s="42" t="e">
        <f>'C завтраками| Bed and breakfast'!#REF!*0.85</f>
        <v>#REF!</v>
      </c>
      <c r="C19" s="42" t="e">
        <f>'C завтраками| Bed and breakfast'!#REF!*0.85</f>
        <v>#REF!</v>
      </c>
    </row>
    <row r="20" spans="1:3" s="53" customFormat="1" ht="12.75" thickBot="1" x14ac:dyDescent="0.25">
      <c r="A20" s="116"/>
    </row>
    <row r="21" spans="1:3" s="50" customFormat="1" ht="12.75" thickBot="1" x14ac:dyDescent="0.25">
      <c r="A21" s="104" t="s">
        <v>66</v>
      </c>
    </row>
    <row r="22" spans="1:3" x14ac:dyDescent="0.2">
      <c r="A22" s="63" t="s">
        <v>78</v>
      </c>
    </row>
    <row r="23" spans="1:3" ht="9" hidden="1" customHeight="1" x14ac:dyDescent="0.2">
      <c r="A23" s="43" t="s">
        <v>67</v>
      </c>
    </row>
    <row r="24" spans="1:3" ht="10.7" customHeight="1" x14ac:dyDescent="0.2">
      <c r="A24" s="43" t="s">
        <v>89</v>
      </c>
    </row>
    <row r="25" spans="1:3" x14ac:dyDescent="0.2">
      <c r="A25" s="43" t="s">
        <v>68</v>
      </c>
    </row>
    <row r="26" spans="1:3" ht="13.35" customHeight="1" x14ac:dyDescent="0.2">
      <c r="A26" s="43" t="s">
        <v>69</v>
      </c>
    </row>
    <row r="27" spans="1:3" ht="13.35" customHeight="1" x14ac:dyDescent="0.2">
      <c r="A27" s="159" t="s">
        <v>162</v>
      </c>
    </row>
    <row r="28" spans="1:3" ht="12.6" customHeight="1" thickBot="1" x14ac:dyDescent="0.25">
      <c r="A28" s="3"/>
    </row>
    <row r="29" spans="1:3" ht="13.35" customHeight="1" thickBot="1" x14ac:dyDescent="0.25">
      <c r="A29" s="105" t="s">
        <v>71</v>
      </c>
    </row>
    <row r="30" spans="1:3" ht="11.45" customHeight="1" x14ac:dyDescent="0.2">
      <c r="A30" s="96" t="s">
        <v>157</v>
      </c>
    </row>
    <row r="31" spans="1:3" ht="12.75" thickBot="1" x14ac:dyDescent="0.25">
      <c r="A31" s="3"/>
    </row>
    <row r="32" spans="1:3" ht="12.75" thickBot="1" x14ac:dyDescent="0.25">
      <c r="A32" s="107" t="s">
        <v>70</v>
      </c>
    </row>
    <row r="33" spans="1:1" ht="48" x14ac:dyDescent="0.2">
      <c r="A33" s="70" t="s">
        <v>92</v>
      </c>
    </row>
    <row r="34" spans="1:1" ht="12.75" x14ac:dyDescent="0.2">
      <c r="A34"/>
    </row>
  </sheetData>
  <mergeCells count="1">
    <mergeCell ref="A1:A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topLeftCell="A7" zoomScaleNormal="100" workbookViewId="0">
      <selection activeCell="B25" sqref="B25"/>
    </sheetView>
  </sheetViews>
  <sheetFormatPr defaultColWidth="8.7109375" defaultRowHeight="12.75" x14ac:dyDescent="0.2"/>
  <cols>
    <col min="1" max="1" width="82.5703125" style="55" customWidth="1"/>
    <col min="2" max="16384" width="8.7109375" style="55"/>
  </cols>
  <sheetData>
    <row r="1" spans="1:18" x14ac:dyDescent="0.2">
      <c r="A1" s="207" t="s">
        <v>82</v>
      </c>
    </row>
    <row r="2" spans="1:18" x14ac:dyDescent="0.2">
      <c r="A2" s="207"/>
    </row>
    <row r="3" spans="1:18" x14ac:dyDescent="0.2">
      <c r="A3" s="207"/>
    </row>
    <row r="4" spans="1:18" ht="18.75" customHeight="1" x14ac:dyDescent="0.2">
      <c r="A4" s="147" t="s">
        <v>94</v>
      </c>
    </row>
    <row r="5" spans="1:18" s="52" customFormat="1" ht="32.1" customHeight="1" x14ac:dyDescent="0.2">
      <c r="A5" s="98" t="s">
        <v>64</v>
      </c>
      <c r="B5" s="86">
        <v>44743</v>
      </c>
      <c r="C5" s="86">
        <v>44753</v>
      </c>
      <c r="D5" s="86">
        <v>44757</v>
      </c>
      <c r="E5" s="86">
        <v>44759</v>
      </c>
      <c r="F5" s="86">
        <v>44764</v>
      </c>
      <c r="G5" s="86">
        <v>44766</v>
      </c>
      <c r="H5" s="86">
        <v>44771</v>
      </c>
      <c r="I5" s="86">
        <v>44774</v>
      </c>
      <c r="J5" s="86">
        <v>44778</v>
      </c>
      <c r="K5" s="86">
        <v>44780</v>
      </c>
      <c r="L5" s="86">
        <v>44785</v>
      </c>
      <c r="M5" s="86">
        <v>44787</v>
      </c>
      <c r="N5" s="86">
        <v>44792</v>
      </c>
      <c r="O5" s="86">
        <v>44794</v>
      </c>
      <c r="P5" s="86">
        <v>44799</v>
      </c>
      <c r="Q5" s="86">
        <v>44801</v>
      </c>
      <c r="R5" s="86">
        <v>44805</v>
      </c>
    </row>
    <row r="6" spans="1:18" s="53" customFormat="1" ht="21.95" customHeight="1" x14ac:dyDescent="0.2">
      <c r="A6" s="98"/>
      <c r="B6" s="86">
        <v>44752</v>
      </c>
      <c r="C6" s="86">
        <v>44756</v>
      </c>
      <c r="D6" s="86">
        <v>44758</v>
      </c>
      <c r="E6" s="86">
        <v>44763</v>
      </c>
      <c r="F6" s="86">
        <v>44765</v>
      </c>
      <c r="G6" s="86">
        <v>44770</v>
      </c>
      <c r="H6" s="86">
        <v>44773</v>
      </c>
      <c r="I6" s="86">
        <v>44777</v>
      </c>
      <c r="J6" s="86">
        <v>44779</v>
      </c>
      <c r="K6" s="86">
        <v>44784</v>
      </c>
      <c r="L6" s="86">
        <v>44786</v>
      </c>
      <c r="M6" s="86">
        <v>44791</v>
      </c>
      <c r="N6" s="86">
        <v>44793</v>
      </c>
      <c r="O6" s="86">
        <v>44798</v>
      </c>
      <c r="P6" s="86">
        <v>44800</v>
      </c>
      <c r="Q6" s="86">
        <v>44804</v>
      </c>
      <c r="R6" s="86">
        <v>44834</v>
      </c>
    </row>
    <row r="7" spans="1:18" s="53" customFormat="1" ht="12" x14ac:dyDescent="0.2">
      <c r="A7" s="42" t="s">
        <v>83</v>
      </c>
      <c r="B7" s="87"/>
      <c r="C7" s="87"/>
      <c r="D7" s="87"/>
      <c r="E7" s="87"/>
      <c r="F7" s="87"/>
      <c r="G7" s="87"/>
      <c r="H7" s="87"/>
      <c r="I7" s="87"/>
      <c r="J7" s="87"/>
      <c r="K7" s="87"/>
      <c r="L7" s="87"/>
      <c r="M7" s="87"/>
      <c r="N7" s="87"/>
      <c r="O7" s="87"/>
      <c r="P7" s="87"/>
      <c r="Q7" s="87"/>
      <c r="R7" s="87"/>
    </row>
    <row r="8" spans="1:18" s="53" customFormat="1" ht="12" x14ac:dyDescent="0.2">
      <c r="A8" s="88">
        <v>1</v>
      </c>
      <c r="B8" s="42">
        <v>11610</v>
      </c>
      <c r="C8" s="42">
        <v>8550</v>
      </c>
      <c r="D8" s="42">
        <v>8550</v>
      </c>
      <c r="E8" s="42">
        <v>8550</v>
      </c>
      <c r="F8" s="42">
        <v>8550</v>
      </c>
      <c r="G8" s="42">
        <v>8550</v>
      </c>
      <c r="H8" s="42">
        <v>8550</v>
      </c>
      <c r="I8" s="42">
        <v>8550</v>
      </c>
      <c r="J8" s="42">
        <v>8550</v>
      </c>
      <c r="K8" s="42">
        <v>8550</v>
      </c>
      <c r="L8" s="42">
        <v>8550</v>
      </c>
      <c r="M8" s="42">
        <v>8550</v>
      </c>
      <c r="N8" s="42">
        <v>8550</v>
      </c>
      <c r="O8" s="42">
        <v>8550</v>
      </c>
      <c r="P8" s="42">
        <v>8550</v>
      </c>
      <c r="Q8" s="42">
        <v>8550</v>
      </c>
      <c r="R8" s="42">
        <v>6300</v>
      </c>
    </row>
    <row r="9" spans="1:18" s="53" customFormat="1" ht="12" x14ac:dyDescent="0.2">
      <c r="A9" s="88">
        <v>2</v>
      </c>
      <c r="B9" s="42">
        <v>12510</v>
      </c>
      <c r="C9" s="42">
        <v>9450</v>
      </c>
      <c r="D9" s="42">
        <v>9450</v>
      </c>
      <c r="E9" s="42">
        <v>9450</v>
      </c>
      <c r="F9" s="42">
        <v>9450</v>
      </c>
      <c r="G9" s="42">
        <v>9450</v>
      </c>
      <c r="H9" s="42">
        <v>9450</v>
      </c>
      <c r="I9" s="42">
        <v>9450</v>
      </c>
      <c r="J9" s="42">
        <v>9450</v>
      </c>
      <c r="K9" s="42">
        <v>9450</v>
      </c>
      <c r="L9" s="42">
        <v>9450</v>
      </c>
      <c r="M9" s="42">
        <v>9450</v>
      </c>
      <c r="N9" s="42">
        <v>9450</v>
      </c>
      <c r="O9" s="42">
        <v>9450</v>
      </c>
      <c r="P9" s="42">
        <v>9450</v>
      </c>
      <c r="Q9" s="42">
        <v>9450</v>
      </c>
      <c r="R9" s="42">
        <v>7200</v>
      </c>
    </row>
    <row r="10" spans="1:18" s="53" customFormat="1" ht="12" x14ac:dyDescent="0.2">
      <c r="A10" s="42" t="s">
        <v>84</v>
      </c>
      <c r="B10" s="42"/>
      <c r="C10" s="42"/>
      <c r="D10" s="42"/>
      <c r="E10" s="42"/>
      <c r="F10" s="42"/>
      <c r="G10" s="42"/>
      <c r="H10" s="42"/>
      <c r="I10" s="42"/>
      <c r="J10" s="42"/>
      <c r="K10" s="42"/>
      <c r="L10" s="42"/>
      <c r="M10" s="42"/>
      <c r="N10" s="42"/>
      <c r="O10" s="42"/>
      <c r="P10" s="42"/>
      <c r="Q10" s="42"/>
      <c r="R10" s="42"/>
    </row>
    <row r="11" spans="1:18" s="53" customFormat="1" ht="12" x14ac:dyDescent="0.2">
      <c r="A11" s="88">
        <f>A8</f>
        <v>1</v>
      </c>
      <c r="B11" s="42">
        <v>13410</v>
      </c>
      <c r="C11" s="42">
        <v>10350</v>
      </c>
      <c r="D11" s="42">
        <v>10350</v>
      </c>
      <c r="E11" s="42">
        <v>10350</v>
      </c>
      <c r="F11" s="42">
        <v>10350</v>
      </c>
      <c r="G11" s="42">
        <v>10350</v>
      </c>
      <c r="H11" s="42">
        <v>10350</v>
      </c>
      <c r="I11" s="42">
        <v>10350</v>
      </c>
      <c r="J11" s="42">
        <v>10350</v>
      </c>
      <c r="K11" s="42">
        <v>10350</v>
      </c>
      <c r="L11" s="42">
        <v>10350</v>
      </c>
      <c r="M11" s="42">
        <v>10350</v>
      </c>
      <c r="N11" s="42">
        <v>10350</v>
      </c>
      <c r="O11" s="42">
        <v>10350</v>
      </c>
      <c r="P11" s="42">
        <v>10350</v>
      </c>
      <c r="Q11" s="42">
        <v>10350</v>
      </c>
      <c r="R11" s="42">
        <v>8100</v>
      </c>
    </row>
    <row r="12" spans="1:18" s="53" customFormat="1" ht="12" x14ac:dyDescent="0.2">
      <c r="A12" s="88">
        <f>A9</f>
        <v>2</v>
      </c>
      <c r="B12" s="42">
        <v>14310</v>
      </c>
      <c r="C12" s="42">
        <v>11250</v>
      </c>
      <c r="D12" s="42">
        <v>11250</v>
      </c>
      <c r="E12" s="42">
        <v>11250</v>
      </c>
      <c r="F12" s="42">
        <v>11250</v>
      </c>
      <c r="G12" s="42">
        <v>11250</v>
      </c>
      <c r="H12" s="42">
        <v>11250</v>
      </c>
      <c r="I12" s="42">
        <v>11250</v>
      </c>
      <c r="J12" s="42">
        <v>11250</v>
      </c>
      <c r="K12" s="42">
        <v>11250</v>
      </c>
      <c r="L12" s="42">
        <v>11250</v>
      </c>
      <c r="M12" s="42">
        <v>11250</v>
      </c>
      <c r="N12" s="42">
        <v>11250</v>
      </c>
      <c r="O12" s="42">
        <v>11250</v>
      </c>
      <c r="P12" s="42">
        <v>11250</v>
      </c>
      <c r="Q12" s="42">
        <v>11250</v>
      </c>
      <c r="R12" s="42">
        <v>9000</v>
      </c>
    </row>
    <row r="13" spans="1:18" s="53" customFormat="1" ht="12" x14ac:dyDescent="0.2">
      <c r="A13" s="42" t="s">
        <v>85</v>
      </c>
      <c r="B13" s="42"/>
      <c r="C13" s="42"/>
      <c r="D13" s="42"/>
      <c r="E13" s="42"/>
      <c r="F13" s="42"/>
      <c r="G13" s="42"/>
      <c r="H13" s="42"/>
      <c r="I13" s="42"/>
      <c r="J13" s="42"/>
      <c r="K13" s="42"/>
      <c r="L13" s="42"/>
      <c r="M13" s="42"/>
      <c r="N13" s="42"/>
      <c r="O13" s="42"/>
      <c r="P13" s="42"/>
      <c r="Q13" s="42"/>
      <c r="R13" s="42"/>
    </row>
    <row r="14" spans="1:18" s="53" customFormat="1" ht="12" x14ac:dyDescent="0.2">
      <c r="A14" s="88">
        <f>A8</f>
        <v>1</v>
      </c>
      <c r="B14" s="42">
        <v>14310</v>
      </c>
      <c r="C14" s="42">
        <v>11250</v>
      </c>
      <c r="D14" s="42">
        <v>11250</v>
      </c>
      <c r="E14" s="42">
        <v>11250</v>
      </c>
      <c r="F14" s="42">
        <v>11250</v>
      </c>
      <c r="G14" s="42">
        <v>11250</v>
      </c>
      <c r="H14" s="42">
        <v>11250</v>
      </c>
      <c r="I14" s="42">
        <v>11250</v>
      </c>
      <c r="J14" s="42">
        <v>11250</v>
      </c>
      <c r="K14" s="42">
        <v>11250</v>
      </c>
      <c r="L14" s="42">
        <v>11250</v>
      </c>
      <c r="M14" s="42">
        <v>11250</v>
      </c>
      <c r="N14" s="42">
        <v>11250</v>
      </c>
      <c r="O14" s="42">
        <v>11250</v>
      </c>
      <c r="P14" s="42">
        <v>11250</v>
      </c>
      <c r="Q14" s="42">
        <v>11250</v>
      </c>
      <c r="R14" s="42">
        <v>9000</v>
      </c>
    </row>
    <row r="15" spans="1:18" s="53" customFormat="1" ht="13.15" customHeight="1" x14ac:dyDescent="0.2">
      <c r="A15" s="88">
        <f>A9</f>
        <v>2</v>
      </c>
      <c r="B15" s="42">
        <v>15210</v>
      </c>
      <c r="C15" s="42">
        <v>12150</v>
      </c>
      <c r="D15" s="42">
        <v>12150</v>
      </c>
      <c r="E15" s="42">
        <v>12150</v>
      </c>
      <c r="F15" s="42">
        <v>12150</v>
      </c>
      <c r="G15" s="42">
        <v>12150</v>
      </c>
      <c r="H15" s="42">
        <v>12150</v>
      </c>
      <c r="I15" s="42">
        <v>12150</v>
      </c>
      <c r="J15" s="42">
        <v>12150</v>
      </c>
      <c r="K15" s="42">
        <v>12150</v>
      </c>
      <c r="L15" s="42">
        <v>12150</v>
      </c>
      <c r="M15" s="42">
        <v>12150</v>
      </c>
      <c r="N15" s="42">
        <v>12150</v>
      </c>
      <c r="O15" s="42">
        <v>12150</v>
      </c>
      <c r="P15" s="42">
        <v>12150</v>
      </c>
      <c r="Q15" s="42">
        <v>12150</v>
      </c>
      <c r="R15" s="42">
        <v>9900</v>
      </c>
    </row>
    <row r="16" spans="1:18" s="53" customFormat="1" ht="13.15" customHeight="1" x14ac:dyDescent="0.2">
      <c r="A16" s="42" t="s">
        <v>86</v>
      </c>
      <c r="B16" s="42"/>
      <c r="C16" s="42"/>
      <c r="D16" s="42"/>
      <c r="E16" s="42"/>
      <c r="F16" s="42"/>
      <c r="G16" s="42"/>
      <c r="H16" s="42"/>
      <c r="I16" s="42"/>
      <c r="J16" s="42"/>
      <c r="K16" s="42"/>
      <c r="L16" s="42"/>
      <c r="M16" s="42"/>
      <c r="N16" s="42"/>
      <c r="O16" s="42"/>
      <c r="P16" s="42"/>
      <c r="Q16" s="42"/>
      <c r="R16" s="42"/>
    </row>
    <row r="17" spans="1:18" s="53" customFormat="1" ht="13.15" customHeight="1" x14ac:dyDescent="0.2">
      <c r="A17" s="88">
        <f>A8</f>
        <v>1</v>
      </c>
      <c r="B17" s="42">
        <v>29610</v>
      </c>
      <c r="C17" s="42">
        <v>26550</v>
      </c>
      <c r="D17" s="42">
        <v>26550</v>
      </c>
      <c r="E17" s="42">
        <v>26550</v>
      </c>
      <c r="F17" s="42">
        <v>26550</v>
      </c>
      <c r="G17" s="42">
        <v>26550</v>
      </c>
      <c r="H17" s="42">
        <v>26550</v>
      </c>
      <c r="I17" s="42">
        <v>26550</v>
      </c>
      <c r="J17" s="42">
        <v>26550</v>
      </c>
      <c r="K17" s="42">
        <v>26550</v>
      </c>
      <c r="L17" s="42">
        <v>26550</v>
      </c>
      <c r="M17" s="42">
        <v>26550</v>
      </c>
      <c r="N17" s="42">
        <v>26550</v>
      </c>
      <c r="O17" s="42">
        <v>26550</v>
      </c>
      <c r="P17" s="42">
        <v>26550</v>
      </c>
      <c r="Q17" s="42">
        <v>26550</v>
      </c>
      <c r="R17" s="42">
        <v>24300</v>
      </c>
    </row>
    <row r="18" spans="1:18" s="53" customFormat="1" ht="13.15" customHeight="1" x14ac:dyDescent="0.2">
      <c r="A18" s="88">
        <f>A9</f>
        <v>2</v>
      </c>
      <c r="B18" s="42">
        <v>30510</v>
      </c>
      <c r="C18" s="42">
        <v>27450</v>
      </c>
      <c r="D18" s="42">
        <v>27450</v>
      </c>
      <c r="E18" s="42">
        <v>27450</v>
      </c>
      <c r="F18" s="42">
        <v>27450</v>
      </c>
      <c r="G18" s="42">
        <v>27450</v>
      </c>
      <c r="H18" s="42">
        <v>27450</v>
      </c>
      <c r="I18" s="42">
        <v>27450</v>
      </c>
      <c r="J18" s="42">
        <v>27450</v>
      </c>
      <c r="K18" s="42">
        <v>27450</v>
      </c>
      <c r="L18" s="42">
        <v>27450</v>
      </c>
      <c r="M18" s="42">
        <v>27450</v>
      </c>
      <c r="N18" s="42">
        <v>27450</v>
      </c>
      <c r="O18" s="42">
        <v>27450</v>
      </c>
      <c r="P18" s="42">
        <v>27450</v>
      </c>
      <c r="Q18" s="42">
        <v>27450</v>
      </c>
      <c r="R18" s="42">
        <v>25200</v>
      </c>
    </row>
    <row r="19" spans="1:18" s="53" customFormat="1" ht="13.15" customHeight="1" x14ac:dyDescent="0.2">
      <c r="A19" s="42" t="s">
        <v>87</v>
      </c>
      <c r="B19" s="42"/>
      <c r="C19" s="42"/>
      <c r="D19" s="42"/>
      <c r="E19" s="42"/>
      <c r="F19" s="42"/>
      <c r="G19" s="42"/>
      <c r="H19" s="42"/>
      <c r="I19" s="42"/>
      <c r="J19" s="42"/>
      <c r="K19" s="42"/>
      <c r="L19" s="42"/>
      <c r="M19" s="42"/>
      <c r="N19" s="42"/>
      <c r="O19" s="42"/>
      <c r="P19" s="42"/>
      <c r="Q19" s="42"/>
      <c r="R19" s="42"/>
    </row>
    <row r="20" spans="1:18" s="53" customFormat="1" ht="13.15" customHeight="1" x14ac:dyDescent="0.2">
      <c r="A20" s="88" t="s">
        <v>88</v>
      </c>
      <c r="B20" s="42">
        <v>66510</v>
      </c>
      <c r="C20" s="42">
        <v>63450</v>
      </c>
      <c r="D20" s="42">
        <v>63450</v>
      </c>
      <c r="E20" s="42">
        <v>63450</v>
      </c>
      <c r="F20" s="42">
        <v>63450</v>
      </c>
      <c r="G20" s="42">
        <v>63450</v>
      </c>
      <c r="H20" s="42">
        <v>63450</v>
      </c>
      <c r="I20" s="42">
        <v>63450</v>
      </c>
      <c r="J20" s="42">
        <v>63450</v>
      </c>
      <c r="K20" s="42">
        <v>63450</v>
      </c>
      <c r="L20" s="42">
        <v>63450</v>
      </c>
      <c r="M20" s="42">
        <v>63450</v>
      </c>
      <c r="N20" s="42">
        <v>63450</v>
      </c>
      <c r="O20" s="42">
        <v>63450</v>
      </c>
      <c r="P20" s="42">
        <v>63450</v>
      </c>
      <c r="Q20" s="42">
        <v>63450</v>
      </c>
      <c r="R20" s="42">
        <v>61200</v>
      </c>
    </row>
    <row r="21" spans="1:18" s="53" customFormat="1" ht="12" x14ac:dyDescent="0.2">
      <c r="A21" s="89"/>
      <c r="B21" s="89"/>
      <c r="C21" s="89"/>
      <c r="D21" s="89"/>
      <c r="E21" s="89"/>
      <c r="F21" s="89"/>
      <c r="G21" s="89"/>
      <c r="H21" s="89"/>
      <c r="I21" s="89"/>
      <c r="J21" s="89"/>
      <c r="K21" s="89"/>
      <c r="L21" s="89"/>
      <c r="M21" s="89"/>
      <c r="N21" s="89"/>
      <c r="O21" s="89"/>
      <c r="P21" s="89"/>
      <c r="Q21" s="89"/>
      <c r="R21" s="89"/>
    </row>
    <row r="22" spans="1:18" s="48" customFormat="1" ht="24" customHeight="1" x14ac:dyDescent="0.2">
      <c r="A22" s="146" t="s">
        <v>100</v>
      </c>
      <c r="B22" s="136">
        <f t="shared" ref="B22:R22" si="0">B5</f>
        <v>44743</v>
      </c>
      <c r="C22" s="136">
        <f t="shared" si="0"/>
        <v>44753</v>
      </c>
      <c r="D22" s="136">
        <f t="shared" si="0"/>
        <v>44757</v>
      </c>
      <c r="E22" s="136">
        <f t="shared" si="0"/>
        <v>44759</v>
      </c>
      <c r="F22" s="136">
        <f t="shared" si="0"/>
        <v>44764</v>
      </c>
      <c r="G22" s="136">
        <f t="shared" si="0"/>
        <v>44766</v>
      </c>
      <c r="H22" s="136">
        <f t="shared" si="0"/>
        <v>44771</v>
      </c>
      <c r="I22" s="136">
        <f t="shared" si="0"/>
        <v>44774</v>
      </c>
      <c r="J22" s="136">
        <f t="shared" si="0"/>
        <v>44778</v>
      </c>
      <c r="K22" s="136">
        <f t="shared" si="0"/>
        <v>44780</v>
      </c>
      <c r="L22" s="136">
        <f t="shared" si="0"/>
        <v>44785</v>
      </c>
      <c r="M22" s="136">
        <f t="shared" si="0"/>
        <v>44787</v>
      </c>
      <c r="N22" s="136">
        <f t="shared" si="0"/>
        <v>44792</v>
      </c>
      <c r="O22" s="136">
        <f t="shared" si="0"/>
        <v>44794</v>
      </c>
      <c r="P22" s="136">
        <f t="shared" si="0"/>
        <v>44799</v>
      </c>
      <c r="Q22" s="136">
        <f t="shared" si="0"/>
        <v>44801</v>
      </c>
      <c r="R22" s="136">
        <f t="shared" si="0"/>
        <v>44805</v>
      </c>
    </row>
    <row r="23" spans="1:18" s="48" customFormat="1" ht="21.75" customHeight="1" x14ac:dyDescent="0.2">
      <c r="A23" s="90" t="s">
        <v>64</v>
      </c>
      <c r="B23" s="136">
        <f t="shared" ref="B23:R23" si="1">B6</f>
        <v>44752</v>
      </c>
      <c r="C23" s="136">
        <f t="shared" si="1"/>
        <v>44756</v>
      </c>
      <c r="D23" s="136">
        <f t="shared" si="1"/>
        <v>44758</v>
      </c>
      <c r="E23" s="136">
        <f t="shared" si="1"/>
        <v>44763</v>
      </c>
      <c r="F23" s="136">
        <f t="shared" si="1"/>
        <v>44765</v>
      </c>
      <c r="G23" s="136">
        <f t="shared" si="1"/>
        <v>44770</v>
      </c>
      <c r="H23" s="136">
        <f t="shared" si="1"/>
        <v>44773</v>
      </c>
      <c r="I23" s="136">
        <f t="shared" si="1"/>
        <v>44777</v>
      </c>
      <c r="J23" s="136">
        <f t="shared" si="1"/>
        <v>44779</v>
      </c>
      <c r="K23" s="136">
        <f t="shared" si="1"/>
        <v>44784</v>
      </c>
      <c r="L23" s="136">
        <f t="shared" si="1"/>
        <v>44786</v>
      </c>
      <c r="M23" s="136">
        <f t="shared" si="1"/>
        <v>44791</v>
      </c>
      <c r="N23" s="136">
        <f t="shared" si="1"/>
        <v>44793</v>
      </c>
      <c r="O23" s="136">
        <f t="shared" si="1"/>
        <v>44798</v>
      </c>
      <c r="P23" s="136">
        <f t="shared" si="1"/>
        <v>44800</v>
      </c>
      <c r="Q23" s="136">
        <f t="shared" si="1"/>
        <v>44804</v>
      </c>
      <c r="R23" s="136">
        <f t="shared" si="1"/>
        <v>44834</v>
      </c>
    </row>
    <row r="24" spans="1:18" s="44" customFormat="1" ht="12" x14ac:dyDescent="0.2">
      <c r="A24" s="42" t="s">
        <v>83</v>
      </c>
      <c r="B24" s="87"/>
      <c r="C24" s="87"/>
      <c r="D24" s="87"/>
      <c r="E24" s="87"/>
      <c r="F24" s="87"/>
      <c r="G24" s="87"/>
      <c r="H24" s="87"/>
      <c r="I24" s="87"/>
      <c r="J24" s="87"/>
      <c r="K24" s="87"/>
      <c r="L24" s="87"/>
      <c r="M24" s="87"/>
      <c r="N24" s="87"/>
      <c r="O24" s="87"/>
      <c r="P24" s="87"/>
      <c r="Q24" s="87"/>
      <c r="R24" s="87"/>
    </row>
    <row r="25" spans="1:18" s="50" customFormat="1" ht="12" x14ac:dyDescent="0.2">
      <c r="A25" s="88">
        <v>1</v>
      </c>
      <c r="B25" s="94">
        <f t="shared" ref="B25:R25" si="2">ROUND(B8*0.87,)+25</f>
        <v>10126</v>
      </c>
      <c r="C25" s="94">
        <f t="shared" si="2"/>
        <v>7464</v>
      </c>
      <c r="D25" s="94">
        <f t="shared" si="2"/>
        <v>7464</v>
      </c>
      <c r="E25" s="94">
        <f t="shared" si="2"/>
        <v>7464</v>
      </c>
      <c r="F25" s="94">
        <f t="shared" si="2"/>
        <v>7464</v>
      </c>
      <c r="G25" s="94">
        <f t="shared" si="2"/>
        <v>7464</v>
      </c>
      <c r="H25" s="94">
        <f t="shared" si="2"/>
        <v>7464</v>
      </c>
      <c r="I25" s="94">
        <f t="shared" si="2"/>
        <v>7464</v>
      </c>
      <c r="J25" s="94">
        <f t="shared" si="2"/>
        <v>7464</v>
      </c>
      <c r="K25" s="94">
        <f t="shared" si="2"/>
        <v>7464</v>
      </c>
      <c r="L25" s="94">
        <f t="shared" si="2"/>
        <v>7464</v>
      </c>
      <c r="M25" s="94">
        <f t="shared" si="2"/>
        <v>7464</v>
      </c>
      <c r="N25" s="94">
        <f t="shared" si="2"/>
        <v>7464</v>
      </c>
      <c r="O25" s="94">
        <f t="shared" si="2"/>
        <v>7464</v>
      </c>
      <c r="P25" s="94">
        <f t="shared" si="2"/>
        <v>7464</v>
      </c>
      <c r="Q25" s="94">
        <f t="shared" si="2"/>
        <v>7464</v>
      </c>
      <c r="R25" s="94">
        <f t="shared" si="2"/>
        <v>5506</v>
      </c>
    </row>
    <row r="26" spans="1:18" s="50" customFormat="1" ht="12" x14ac:dyDescent="0.2">
      <c r="A26" s="88">
        <v>2</v>
      </c>
      <c r="B26" s="94">
        <f t="shared" ref="B26:R26" si="3">ROUND(B9*0.87,)+25</f>
        <v>10909</v>
      </c>
      <c r="C26" s="94">
        <f t="shared" si="3"/>
        <v>8247</v>
      </c>
      <c r="D26" s="94">
        <f t="shared" si="3"/>
        <v>8247</v>
      </c>
      <c r="E26" s="94">
        <f t="shared" si="3"/>
        <v>8247</v>
      </c>
      <c r="F26" s="94">
        <f t="shared" si="3"/>
        <v>8247</v>
      </c>
      <c r="G26" s="94">
        <f t="shared" si="3"/>
        <v>8247</v>
      </c>
      <c r="H26" s="94">
        <f t="shared" si="3"/>
        <v>8247</v>
      </c>
      <c r="I26" s="94">
        <f t="shared" si="3"/>
        <v>8247</v>
      </c>
      <c r="J26" s="94">
        <f t="shared" si="3"/>
        <v>8247</v>
      </c>
      <c r="K26" s="94">
        <f t="shared" si="3"/>
        <v>8247</v>
      </c>
      <c r="L26" s="94">
        <f t="shared" si="3"/>
        <v>8247</v>
      </c>
      <c r="M26" s="94">
        <f t="shared" si="3"/>
        <v>8247</v>
      </c>
      <c r="N26" s="94">
        <f t="shared" si="3"/>
        <v>8247</v>
      </c>
      <c r="O26" s="94">
        <f t="shared" si="3"/>
        <v>8247</v>
      </c>
      <c r="P26" s="94">
        <f t="shared" si="3"/>
        <v>8247</v>
      </c>
      <c r="Q26" s="94">
        <f t="shared" si="3"/>
        <v>8247</v>
      </c>
      <c r="R26" s="94">
        <f t="shared" si="3"/>
        <v>6289</v>
      </c>
    </row>
    <row r="27" spans="1:18" s="50" customFormat="1" ht="12" x14ac:dyDescent="0.2">
      <c r="A27" s="42" t="s">
        <v>84</v>
      </c>
      <c r="B27" s="94"/>
      <c r="C27" s="94"/>
      <c r="D27" s="94"/>
      <c r="E27" s="94"/>
      <c r="F27" s="94"/>
      <c r="G27" s="94"/>
      <c r="H27" s="94"/>
      <c r="I27" s="94"/>
      <c r="J27" s="94"/>
      <c r="K27" s="94"/>
      <c r="L27" s="94"/>
      <c r="M27" s="94"/>
      <c r="N27" s="94"/>
      <c r="O27" s="94"/>
      <c r="P27" s="94"/>
      <c r="Q27" s="94"/>
      <c r="R27" s="94"/>
    </row>
    <row r="28" spans="1:18" s="50" customFormat="1" ht="12" x14ac:dyDescent="0.2">
      <c r="A28" s="88">
        <f>A25</f>
        <v>1</v>
      </c>
      <c r="B28" s="94">
        <f t="shared" ref="B28:R28" si="4">ROUND(B11*0.87,)+25</f>
        <v>11692</v>
      </c>
      <c r="C28" s="94">
        <f t="shared" si="4"/>
        <v>9030</v>
      </c>
      <c r="D28" s="94">
        <f t="shared" si="4"/>
        <v>9030</v>
      </c>
      <c r="E28" s="94">
        <f t="shared" si="4"/>
        <v>9030</v>
      </c>
      <c r="F28" s="94">
        <f t="shared" si="4"/>
        <v>9030</v>
      </c>
      <c r="G28" s="94">
        <f t="shared" si="4"/>
        <v>9030</v>
      </c>
      <c r="H28" s="94">
        <f t="shared" si="4"/>
        <v>9030</v>
      </c>
      <c r="I28" s="94">
        <f t="shared" si="4"/>
        <v>9030</v>
      </c>
      <c r="J28" s="94">
        <f t="shared" si="4"/>
        <v>9030</v>
      </c>
      <c r="K28" s="94">
        <f t="shared" si="4"/>
        <v>9030</v>
      </c>
      <c r="L28" s="94">
        <f t="shared" si="4"/>
        <v>9030</v>
      </c>
      <c r="M28" s="94">
        <f t="shared" si="4"/>
        <v>9030</v>
      </c>
      <c r="N28" s="94">
        <f t="shared" si="4"/>
        <v>9030</v>
      </c>
      <c r="O28" s="94">
        <f t="shared" si="4"/>
        <v>9030</v>
      </c>
      <c r="P28" s="94">
        <f t="shared" si="4"/>
        <v>9030</v>
      </c>
      <c r="Q28" s="94">
        <f t="shared" si="4"/>
        <v>9030</v>
      </c>
      <c r="R28" s="94">
        <f t="shared" si="4"/>
        <v>7072</v>
      </c>
    </row>
    <row r="29" spans="1:18" s="50" customFormat="1" ht="12" x14ac:dyDescent="0.2">
      <c r="A29" s="88">
        <f>A26</f>
        <v>2</v>
      </c>
      <c r="B29" s="94">
        <f t="shared" ref="B29:R29" si="5">ROUND(B12*0.87,)+25</f>
        <v>12475</v>
      </c>
      <c r="C29" s="94">
        <f t="shared" si="5"/>
        <v>9813</v>
      </c>
      <c r="D29" s="94">
        <f t="shared" si="5"/>
        <v>9813</v>
      </c>
      <c r="E29" s="94">
        <f t="shared" si="5"/>
        <v>9813</v>
      </c>
      <c r="F29" s="94">
        <f t="shared" si="5"/>
        <v>9813</v>
      </c>
      <c r="G29" s="94">
        <f t="shared" si="5"/>
        <v>9813</v>
      </c>
      <c r="H29" s="94">
        <f t="shared" si="5"/>
        <v>9813</v>
      </c>
      <c r="I29" s="94">
        <f t="shared" si="5"/>
        <v>9813</v>
      </c>
      <c r="J29" s="94">
        <f t="shared" si="5"/>
        <v>9813</v>
      </c>
      <c r="K29" s="94">
        <f t="shared" si="5"/>
        <v>9813</v>
      </c>
      <c r="L29" s="94">
        <f t="shared" si="5"/>
        <v>9813</v>
      </c>
      <c r="M29" s="94">
        <f t="shared" si="5"/>
        <v>9813</v>
      </c>
      <c r="N29" s="94">
        <f t="shared" si="5"/>
        <v>9813</v>
      </c>
      <c r="O29" s="94">
        <f t="shared" si="5"/>
        <v>9813</v>
      </c>
      <c r="P29" s="94">
        <f t="shared" si="5"/>
        <v>9813</v>
      </c>
      <c r="Q29" s="94">
        <f t="shared" si="5"/>
        <v>9813</v>
      </c>
      <c r="R29" s="94">
        <f t="shared" si="5"/>
        <v>7855</v>
      </c>
    </row>
    <row r="30" spans="1:18" s="50" customFormat="1" ht="12" x14ac:dyDescent="0.2">
      <c r="A30" s="42" t="s">
        <v>85</v>
      </c>
      <c r="B30" s="94"/>
      <c r="C30" s="94"/>
      <c r="D30" s="94"/>
      <c r="E30" s="94"/>
      <c r="F30" s="94"/>
      <c r="G30" s="94"/>
      <c r="H30" s="94"/>
      <c r="I30" s="94"/>
      <c r="J30" s="94"/>
      <c r="K30" s="94"/>
      <c r="L30" s="94"/>
      <c r="M30" s="94"/>
      <c r="N30" s="94"/>
      <c r="O30" s="94"/>
      <c r="P30" s="94"/>
      <c r="Q30" s="94"/>
      <c r="R30" s="94"/>
    </row>
    <row r="31" spans="1:18" s="50" customFormat="1" ht="12" x14ac:dyDescent="0.2">
      <c r="A31" s="88">
        <f>A25</f>
        <v>1</v>
      </c>
      <c r="B31" s="94">
        <f t="shared" ref="B31:R31" si="6">ROUND(B14*0.87,)+25</f>
        <v>12475</v>
      </c>
      <c r="C31" s="94">
        <f t="shared" si="6"/>
        <v>9813</v>
      </c>
      <c r="D31" s="94">
        <f t="shared" si="6"/>
        <v>9813</v>
      </c>
      <c r="E31" s="94">
        <f t="shared" si="6"/>
        <v>9813</v>
      </c>
      <c r="F31" s="94">
        <f t="shared" si="6"/>
        <v>9813</v>
      </c>
      <c r="G31" s="94">
        <f t="shared" si="6"/>
        <v>9813</v>
      </c>
      <c r="H31" s="94">
        <f t="shared" si="6"/>
        <v>9813</v>
      </c>
      <c r="I31" s="94">
        <f t="shared" si="6"/>
        <v>9813</v>
      </c>
      <c r="J31" s="94">
        <f t="shared" si="6"/>
        <v>9813</v>
      </c>
      <c r="K31" s="94">
        <f t="shared" si="6"/>
        <v>9813</v>
      </c>
      <c r="L31" s="94">
        <f t="shared" si="6"/>
        <v>9813</v>
      </c>
      <c r="M31" s="94">
        <f t="shared" si="6"/>
        <v>9813</v>
      </c>
      <c r="N31" s="94">
        <f t="shared" si="6"/>
        <v>9813</v>
      </c>
      <c r="O31" s="94">
        <f t="shared" si="6"/>
        <v>9813</v>
      </c>
      <c r="P31" s="94">
        <f t="shared" si="6"/>
        <v>9813</v>
      </c>
      <c r="Q31" s="94">
        <f t="shared" si="6"/>
        <v>9813</v>
      </c>
      <c r="R31" s="94">
        <f t="shared" si="6"/>
        <v>7855</v>
      </c>
    </row>
    <row r="32" spans="1:18" s="50" customFormat="1" ht="13.15" customHeight="1" x14ac:dyDescent="0.2">
      <c r="A32" s="88">
        <f>A26</f>
        <v>2</v>
      </c>
      <c r="B32" s="94">
        <f t="shared" ref="B32:R32" si="7">ROUND(B15*0.87,)+25</f>
        <v>13258</v>
      </c>
      <c r="C32" s="94">
        <f t="shared" si="7"/>
        <v>10596</v>
      </c>
      <c r="D32" s="94">
        <f t="shared" si="7"/>
        <v>10596</v>
      </c>
      <c r="E32" s="94">
        <f t="shared" si="7"/>
        <v>10596</v>
      </c>
      <c r="F32" s="94">
        <f t="shared" si="7"/>
        <v>10596</v>
      </c>
      <c r="G32" s="94">
        <f t="shared" si="7"/>
        <v>10596</v>
      </c>
      <c r="H32" s="94">
        <f t="shared" si="7"/>
        <v>10596</v>
      </c>
      <c r="I32" s="94">
        <f t="shared" si="7"/>
        <v>10596</v>
      </c>
      <c r="J32" s="94">
        <f t="shared" si="7"/>
        <v>10596</v>
      </c>
      <c r="K32" s="94">
        <f t="shared" si="7"/>
        <v>10596</v>
      </c>
      <c r="L32" s="94">
        <f t="shared" si="7"/>
        <v>10596</v>
      </c>
      <c r="M32" s="94">
        <f t="shared" si="7"/>
        <v>10596</v>
      </c>
      <c r="N32" s="94">
        <f t="shared" si="7"/>
        <v>10596</v>
      </c>
      <c r="O32" s="94">
        <f t="shared" si="7"/>
        <v>10596</v>
      </c>
      <c r="P32" s="94">
        <f t="shared" si="7"/>
        <v>10596</v>
      </c>
      <c r="Q32" s="94">
        <f t="shared" si="7"/>
        <v>10596</v>
      </c>
      <c r="R32" s="94">
        <f t="shared" si="7"/>
        <v>8638</v>
      </c>
    </row>
    <row r="33" spans="1:18" s="50" customFormat="1" ht="13.15" customHeight="1" x14ac:dyDescent="0.2">
      <c r="A33" s="42" t="s">
        <v>86</v>
      </c>
      <c r="B33" s="94"/>
      <c r="C33" s="94"/>
      <c r="D33" s="94"/>
      <c r="E33" s="94"/>
      <c r="F33" s="94"/>
      <c r="G33" s="94"/>
      <c r="H33" s="94"/>
      <c r="I33" s="94"/>
      <c r="J33" s="94"/>
      <c r="K33" s="94"/>
      <c r="L33" s="94"/>
      <c r="M33" s="94"/>
      <c r="N33" s="94"/>
      <c r="O33" s="94"/>
      <c r="P33" s="94"/>
      <c r="Q33" s="94"/>
      <c r="R33" s="94"/>
    </row>
    <row r="34" spans="1:18" s="50" customFormat="1" ht="12" x14ac:dyDescent="0.2">
      <c r="A34" s="88">
        <f>A25</f>
        <v>1</v>
      </c>
      <c r="B34" s="94">
        <f t="shared" ref="B34:R34" si="8">ROUND(B17*0.87,)+25</f>
        <v>25786</v>
      </c>
      <c r="C34" s="94">
        <f t="shared" si="8"/>
        <v>23124</v>
      </c>
      <c r="D34" s="94">
        <f t="shared" si="8"/>
        <v>23124</v>
      </c>
      <c r="E34" s="94">
        <f t="shared" si="8"/>
        <v>23124</v>
      </c>
      <c r="F34" s="94">
        <f t="shared" si="8"/>
        <v>23124</v>
      </c>
      <c r="G34" s="94">
        <f t="shared" si="8"/>
        <v>23124</v>
      </c>
      <c r="H34" s="94">
        <f t="shared" si="8"/>
        <v>23124</v>
      </c>
      <c r="I34" s="94">
        <f t="shared" si="8"/>
        <v>23124</v>
      </c>
      <c r="J34" s="94">
        <f t="shared" si="8"/>
        <v>23124</v>
      </c>
      <c r="K34" s="94">
        <f t="shared" si="8"/>
        <v>23124</v>
      </c>
      <c r="L34" s="94">
        <f t="shared" si="8"/>
        <v>23124</v>
      </c>
      <c r="M34" s="94">
        <f t="shared" si="8"/>
        <v>23124</v>
      </c>
      <c r="N34" s="94">
        <f t="shared" si="8"/>
        <v>23124</v>
      </c>
      <c r="O34" s="94">
        <f t="shared" si="8"/>
        <v>23124</v>
      </c>
      <c r="P34" s="94">
        <f t="shared" si="8"/>
        <v>23124</v>
      </c>
      <c r="Q34" s="94">
        <f t="shared" si="8"/>
        <v>23124</v>
      </c>
      <c r="R34" s="94">
        <f t="shared" si="8"/>
        <v>21166</v>
      </c>
    </row>
    <row r="35" spans="1:18" s="50" customFormat="1" ht="12" x14ac:dyDescent="0.2">
      <c r="A35" s="88">
        <f>A26</f>
        <v>2</v>
      </c>
      <c r="B35" s="94">
        <f t="shared" ref="B35:R35" si="9">ROUND(B18*0.87,)+25</f>
        <v>26569</v>
      </c>
      <c r="C35" s="94">
        <f t="shared" si="9"/>
        <v>23907</v>
      </c>
      <c r="D35" s="94">
        <f t="shared" si="9"/>
        <v>23907</v>
      </c>
      <c r="E35" s="94">
        <f t="shared" si="9"/>
        <v>23907</v>
      </c>
      <c r="F35" s="94">
        <f t="shared" si="9"/>
        <v>23907</v>
      </c>
      <c r="G35" s="94">
        <f t="shared" si="9"/>
        <v>23907</v>
      </c>
      <c r="H35" s="94">
        <f t="shared" si="9"/>
        <v>23907</v>
      </c>
      <c r="I35" s="94">
        <f t="shared" si="9"/>
        <v>23907</v>
      </c>
      <c r="J35" s="94">
        <f t="shared" si="9"/>
        <v>23907</v>
      </c>
      <c r="K35" s="94">
        <f t="shared" si="9"/>
        <v>23907</v>
      </c>
      <c r="L35" s="94">
        <f t="shared" si="9"/>
        <v>23907</v>
      </c>
      <c r="M35" s="94">
        <f t="shared" si="9"/>
        <v>23907</v>
      </c>
      <c r="N35" s="94">
        <f t="shared" si="9"/>
        <v>23907</v>
      </c>
      <c r="O35" s="94">
        <f t="shared" si="9"/>
        <v>23907</v>
      </c>
      <c r="P35" s="94">
        <f t="shared" si="9"/>
        <v>23907</v>
      </c>
      <c r="Q35" s="94">
        <f t="shared" si="9"/>
        <v>23907</v>
      </c>
      <c r="R35" s="94">
        <f t="shared" si="9"/>
        <v>21949</v>
      </c>
    </row>
    <row r="36" spans="1:18" s="50" customFormat="1" ht="12" x14ac:dyDescent="0.2">
      <c r="A36" s="42" t="s">
        <v>87</v>
      </c>
      <c r="B36" s="94"/>
      <c r="C36" s="94"/>
      <c r="D36" s="94"/>
      <c r="E36" s="94"/>
      <c r="F36" s="94"/>
      <c r="G36" s="94"/>
      <c r="H36" s="94"/>
      <c r="I36" s="94"/>
      <c r="J36" s="94"/>
      <c r="K36" s="94"/>
      <c r="L36" s="94"/>
      <c r="M36" s="94"/>
      <c r="N36" s="94"/>
      <c r="O36" s="94"/>
      <c r="P36" s="94"/>
      <c r="Q36" s="94"/>
      <c r="R36" s="94"/>
    </row>
    <row r="37" spans="1:18" s="50" customFormat="1" ht="12" x14ac:dyDescent="0.2">
      <c r="A37" s="88" t="s">
        <v>88</v>
      </c>
      <c r="B37" s="94">
        <f t="shared" ref="B37:R37" si="10">ROUND(B20*0.87,)+25</f>
        <v>57889</v>
      </c>
      <c r="C37" s="94">
        <f t="shared" si="10"/>
        <v>55227</v>
      </c>
      <c r="D37" s="94">
        <f t="shared" si="10"/>
        <v>55227</v>
      </c>
      <c r="E37" s="94">
        <f t="shared" si="10"/>
        <v>55227</v>
      </c>
      <c r="F37" s="94">
        <f t="shared" si="10"/>
        <v>55227</v>
      </c>
      <c r="G37" s="94">
        <f t="shared" si="10"/>
        <v>55227</v>
      </c>
      <c r="H37" s="94">
        <f t="shared" si="10"/>
        <v>55227</v>
      </c>
      <c r="I37" s="94">
        <f t="shared" si="10"/>
        <v>55227</v>
      </c>
      <c r="J37" s="94">
        <f t="shared" si="10"/>
        <v>55227</v>
      </c>
      <c r="K37" s="94">
        <f t="shared" si="10"/>
        <v>55227</v>
      </c>
      <c r="L37" s="94">
        <f t="shared" si="10"/>
        <v>55227</v>
      </c>
      <c r="M37" s="94">
        <f t="shared" si="10"/>
        <v>55227</v>
      </c>
      <c r="N37" s="94">
        <f t="shared" si="10"/>
        <v>55227</v>
      </c>
      <c r="O37" s="94">
        <f t="shared" si="10"/>
        <v>55227</v>
      </c>
      <c r="P37" s="94">
        <f t="shared" si="10"/>
        <v>55227</v>
      </c>
      <c r="Q37" s="94">
        <f t="shared" si="10"/>
        <v>55227</v>
      </c>
      <c r="R37" s="94">
        <f t="shared" si="10"/>
        <v>53269</v>
      </c>
    </row>
    <row r="38" spans="1:18" s="50" customFormat="1" ht="12" x14ac:dyDescent="0.2">
      <c r="A38" s="88"/>
    </row>
    <row r="39" spans="1:18" ht="120" x14ac:dyDescent="0.2">
      <c r="A39" s="154" t="s">
        <v>161</v>
      </c>
      <c r="B39" s="143"/>
    </row>
    <row r="40" spans="1:18" x14ac:dyDescent="0.2">
      <c r="A40" s="144" t="s">
        <v>71</v>
      </c>
    </row>
    <row r="41" spans="1:18" x14ac:dyDescent="0.2">
      <c r="A41" s="57" t="s">
        <v>142</v>
      </c>
    </row>
    <row r="42" spans="1:18" x14ac:dyDescent="0.2">
      <c r="A42" s="57" t="s">
        <v>143</v>
      </c>
    </row>
    <row r="43" spans="1:18" x14ac:dyDescent="0.2">
      <c r="A43" s="93"/>
    </row>
    <row r="44" spans="1:18" x14ac:dyDescent="0.2">
      <c r="A44" s="49" t="s">
        <v>66</v>
      </c>
    </row>
    <row r="46" spans="1:18" x14ac:dyDescent="0.2">
      <c r="A46" s="56" t="s">
        <v>72</v>
      </c>
    </row>
    <row r="47" spans="1:18" x14ac:dyDescent="0.2">
      <c r="A47" s="56" t="s">
        <v>73</v>
      </c>
    </row>
    <row r="48" spans="1:18" x14ac:dyDescent="0.2">
      <c r="A48" s="56" t="s">
        <v>74</v>
      </c>
    </row>
    <row r="49" spans="1:1" x14ac:dyDescent="0.2">
      <c r="A49" s="56" t="s">
        <v>75</v>
      </c>
    </row>
    <row r="50" spans="1:1" x14ac:dyDescent="0.2">
      <c r="A50" s="43" t="s">
        <v>89</v>
      </c>
    </row>
    <row r="51" spans="1:1" x14ac:dyDescent="0.2">
      <c r="A51" s="58" t="s">
        <v>154</v>
      </c>
    </row>
    <row r="52" spans="1:1" x14ac:dyDescent="0.2">
      <c r="A52" s="148" t="s">
        <v>155</v>
      </c>
    </row>
    <row r="53" spans="1:1" x14ac:dyDescent="0.2">
      <c r="A53" s="152" t="s">
        <v>158</v>
      </c>
    </row>
    <row r="54" spans="1:1" ht="21" x14ac:dyDescent="0.2">
      <c r="A54" s="145" t="s">
        <v>104</v>
      </c>
    </row>
    <row r="55" spans="1:1" ht="30" customHeight="1" x14ac:dyDescent="0.2">
      <c r="A55" s="115" t="s">
        <v>144</v>
      </c>
    </row>
    <row r="56" spans="1:1" ht="30" customHeight="1" x14ac:dyDescent="0.2">
      <c r="A56" s="115" t="s">
        <v>153</v>
      </c>
    </row>
    <row r="57" spans="1:1" ht="42" x14ac:dyDescent="0.2">
      <c r="A57" s="115" t="s">
        <v>145</v>
      </c>
    </row>
    <row r="58" spans="1:1" ht="42" x14ac:dyDescent="0.2">
      <c r="A58" s="115" t="s">
        <v>146</v>
      </c>
    </row>
    <row r="59" spans="1:1" ht="30" customHeight="1" x14ac:dyDescent="0.2">
      <c r="A59" s="115" t="s">
        <v>147</v>
      </c>
    </row>
    <row r="60" spans="1:1" ht="30" customHeight="1" x14ac:dyDescent="0.2">
      <c r="A60" s="115" t="s">
        <v>148</v>
      </c>
    </row>
    <row r="61" spans="1:1" ht="30" customHeight="1" x14ac:dyDescent="0.2">
      <c r="A61" s="115" t="s">
        <v>149</v>
      </c>
    </row>
    <row r="62" spans="1:1" ht="30" customHeight="1" x14ac:dyDescent="0.2">
      <c r="A62" s="115" t="s">
        <v>150</v>
      </c>
    </row>
    <row r="63" spans="1:1" ht="30" customHeight="1" x14ac:dyDescent="0.2">
      <c r="A63" s="115" t="s">
        <v>151</v>
      </c>
    </row>
    <row r="64" spans="1:1" ht="30" customHeight="1" x14ac:dyDescent="0.2">
      <c r="A64" s="115" t="s">
        <v>152</v>
      </c>
    </row>
    <row r="65" spans="1:1" ht="31.5" x14ac:dyDescent="0.2">
      <c r="A65" s="153" t="s">
        <v>160</v>
      </c>
    </row>
    <row r="66" spans="1:1" ht="30" customHeight="1" x14ac:dyDescent="0.2">
      <c r="A66" s="113" t="s">
        <v>99</v>
      </c>
    </row>
    <row r="67" spans="1:1" ht="63" x14ac:dyDescent="0.2">
      <c r="A67" s="149" t="s">
        <v>156</v>
      </c>
    </row>
    <row r="68" spans="1:1" ht="21" x14ac:dyDescent="0.2">
      <c r="A68" s="140" t="s">
        <v>95</v>
      </c>
    </row>
    <row r="69" spans="1:1" ht="42.75" x14ac:dyDescent="0.2">
      <c r="A69" s="108" t="s">
        <v>96</v>
      </c>
    </row>
    <row r="70" spans="1:1" ht="21" x14ac:dyDescent="0.2">
      <c r="A70" s="66" t="s">
        <v>97</v>
      </c>
    </row>
    <row r="71" spans="1:1" x14ac:dyDescent="0.2">
      <c r="A71" s="68"/>
    </row>
    <row r="72" spans="1:1" x14ac:dyDescent="0.2">
      <c r="A72" s="69" t="s">
        <v>70</v>
      </c>
    </row>
    <row r="73" spans="1:1" ht="24" x14ac:dyDescent="0.2">
      <c r="A73" s="70" t="s">
        <v>76</v>
      </c>
    </row>
    <row r="74" spans="1:1" ht="24" x14ac:dyDescent="0.2">
      <c r="A74" s="70" t="s">
        <v>77</v>
      </c>
    </row>
  </sheetData>
  <mergeCells count="1">
    <mergeCell ref="A1:A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5"/>
  <dimension ref="A1:C72"/>
  <sheetViews>
    <sheetView topLeftCell="A52" zoomScale="90" zoomScaleNormal="90" workbookViewId="0">
      <selection activeCell="B1" sqref="B1:B1048576"/>
    </sheetView>
  </sheetViews>
  <sheetFormatPr defaultColWidth="8.7109375" defaultRowHeight="12.75" x14ac:dyDescent="0.2"/>
  <cols>
    <col min="1" max="1" width="82.5703125" style="55" customWidth="1"/>
    <col min="2" max="2" width="0" style="55" hidden="1" customWidth="1"/>
    <col min="3" max="16384" width="8.7109375" style="55"/>
  </cols>
  <sheetData>
    <row r="1" spans="1:3" x14ac:dyDescent="0.2">
      <c r="A1" s="122" t="s">
        <v>112</v>
      </c>
    </row>
    <row r="2" spans="1:3" x14ac:dyDescent="0.2">
      <c r="A2" s="98" t="s">
        <v>64</v>
      </c>
    </row>
    <row r="3" spans="1:3" x14ac:dyDescent="0.2">
      <c r="A3" s="98"/>
      <c r="B3" s="86" t="e">
        <f>'Осенние Каникулы|FIT15'!#REF!</f>
        <v>#REF!</v>
      </c>
      <c r="C3" s="86" t="e">
        <f>'Осенние Каникулы|FIT15'!#REF!</f>
        <v>#REF!</v>
      </c>
    </row>
    <row r="4" spans="1:3" x14ac:dyDescent="0.2">
      <c r="A4" s="42" t="s">
        <v>83</v>
      </c>
      <c r="B4" s="86" t="e">
        <f>'Осенние Каникулы|FIT15'!#REF!</f>
        <v>#REF!</v>
      </c>
      <c r="C4" s="86" t="e">
        <f>'Осенние Каникулы|FIT15'!#REF!</f>
        <v>#REF!</v>
      </c>
    </row>
    <row r="5" spans="1:3" s="52" customFormat="1" ht="12" x14ac:dyDescent="0.2">
      <c r="A5" s="88">
        <v>1</v>
      </c>
      <c r="B5" s="47" t="e">
        <f>'Осенние Каникулы|FIT15'!#REF!</f>
        <v>#REF!</v>
      </c>
      <c r="C5" s="47" t="e">
        <f>'Осенние Каникулы|FIT15'!#REF!</f>
        <v>#REF!</v>
      </c>
    </row>
    <row r="6" spans="1:3" s="53" customFormat="1" ht="12" x14ac:dyDescent="0.2">
      <c r="A6" s="88">
        <v>2</v>
      </c>
      <c r="B6" s="47" t="e">
        <f>'Осенние Каникулы|FIT15'!#REF!</f>
        <v>#REF!</v>
      </c>
      <c r="C6" s="47" t="e">
        <f>'Осенние Каникулы|FIT15'!#REF!</f>
        <v>#REF!</v>
      </c>
    </row>
    <row r="7" spans="1:3" s="53" customFormat="1" ht="12" x14ac:dyDescent="0.2">
      <c r="A7" s="42" t="s">
        <v>84</v>
      </c>
      <c r="B7" s="47"/>
      <c r="C7" s="47"/>
    </row>
    <row r="8" spans="1:3" s="53" customFormat="1" ht="12" x14ac:dyDescent="0.2">
      <c r="A8" s="88">
        <f>A5</f>
        <v>1</v>
      </c>
      <c r="B8" s="47" t="e">
        <f>'Осенние Каникулы|FIT15'!#REF!</f>
        <v>#REF!</v>
      </c>
      <c r="C8" s="47" t="e">
        <f>'Осенние Каникулы|FIT15'!#REF!</f>
        <v>#REF!</v>
      </c>
    </row>
    <row r="9" spans="1:3" s="53" customFormat="1" ht="12" x14ac:dyDescent="0.2">
      <c r="A9" s="88">
        <f>A6</f>
        <v>2</v>
      </c>
      <c r="B9" s="47" t="e">
        <f>'Осенние Каникулы|FIT15'!#REF!</f>
        <v>#REF!</v>
      </c>
      <c r="C9" s="47" t="e">
        <f>'Осенние Каникулы|FIT15'!#REF!</f>
        <v>#REF!</v>
      </c>
    </row>
    <row r="10" spans="1:3" s="53" customFormat="1" ht="12" x14ac:dyDescent="0.2">
      <c r="A10" s="42" t="s">
        <v>85</v>
      </c>
      <c r="B10" s="47"/>
      <c r="C10" s="47"/>
    </row>
    <row r="11" spans="1:3" s="53" customFormat="1" ht="12" x14ac:dyDescent="0.2">
      <c r="A11" s="88">
        <f>A5</f>
        <v>1</v>
      </c>
      <c r="B11" s="47" t="e">
        <f>'Осенние Каникулы|FIT15'!#REF!</f>
        <v>#REF!</v>
      </c>
      <c r="C11" s="47" t="e">
        <f>'Осенние Каникулы|FIT15'!#REF!</f>
        <v>#REF!</v>
      </c>
    </row>
    <row r="12" spans="1:3" s="53" customFormat="1" ht="12" x14ac:dyDescent="0.2">
      <c r="A12" s="88">
        <f>A6</f>
        <v>2</v>
      </c>
      <c r="B12" s="47" t="e">
        <f>'Осенние Каникулы|FIT15'!#REF!</f>
        <v>#REF!</v>
      </c>
      <c r="C12" s="47" t="e">
        <f>'Осенние Каникулы|FIT15'!#REF!</f>
        <v>#REF!</v>
      </c>
    </row>
    <row r="13" spans="1:3" s="53" customFormat="1" ht="12" x14ac:dyDescent="0.2">
      <c r="A13" s="42" t="s">
        <v>86</v>
      </c>
      <c r="B13" s="47"/>
      <c r="C13" s="47"/>
    </row>
    <row r="14" spans="1:3" s="53" customFormat="1" ht="12" x14ac:dyDescent="0.2">
      <c r="A14" s="88">
        <f>A5</f>
        <v>1</v>
      </c>
      <c r="B14" s="47" t="e">
        <f>'Осенние Каникулы|FIT15'!#REF!</f>
        <v>#REF!</v>
      </c>
      <c r="C14" s="47" t="e">
        <f>'Осенние Каникулы|FIT15'!#REF!</f>
        <v>#REF!</v>
      </c>
    </row>
    <row r="15" spans="1:3" s="53" customFormat="1" ht="12" x14ac:dyDescent="0.2">
      <c r="A15" s="88">
        <f>A6</f>
        <v>2</v>
      </c>
      <c r="B15" s="47" t="e">
        <f>'Осенние Каникулы|FIT15'!#REF!</f>
        <v>#REF!</v>
      </c>
      <c r="C15" s="47" t="e">
        <f>'Осенние Каникулы|FIT15'!#REF!</f>
        <v>#REF!</v>
      </c>
    </row>
    <row r="16" spans="1:3" s="53" customFormat="1" ht="12" x14ac:dyDescent="0.2">
      <c r="A16" s="42" t="s">
        <v>87</v>
      </c>
      <c r="B16" s="47"/>
      <c r="C16" s="47"/>
    </row>
    <row r="17" spans="1:3" s="48" customFormat="1" ht="22.5" customHeight="1" x14ac:dyDescent="0.2">
      <c r="A17" s="88" t="s">
        <v>88</v>
      </c>
      <c r="B17" s="47" t="e">
        <f>'Осенние Каникулы|FIT15'!#REF!</f>
        <v>#REF!</v>
      </c>
      <c r="C17" s="47" t="e">
        <f>'Осенние Каникулы|FIT15'!#REF!</f>
        <v>#REF!</v>
      </c>
    </row>
    <row r="18" spans="1:3" s="44" customFormat="1" ht="12" x14ac:dyDescent="0.2">
      <c r="A18" s="89"/>
    </row>
    <row r="19" spans="1:3" s="50" customFormat="1" ht="12" x14ac:dyDescent="0.2">
      <c r="A19" s="111" t="s">
        <v>100</v>
      </c>
      <c r="B19" s="101" t="e">
        <f t="shared" ref="B19:C19" si="0">B3</f>
        <v>#REF!</v>
      </c>
      <c r="C19" s="101" t="e">
        <f t="shared" si="0"/>
        <v>#REF!</v>
      </c>
    </row>
    <row r="20" spans="1:3" s="50" customFormat="1" ht="12" x14ac:dyDescent="0.2">
      <c r="A20" s="90" t="s">
        <v>64</v>
      </c>
      <c r="B20" s="102" t="e">
        <f t="shared" ref="B20:C20" si="1">B4</f>
        <v>#REF!</v>
      </c>
      <c r="C20" s="102" t="e">
        <f t="shared" si="1"/>
        <v>#REF!</v>
      </c>
    </row>
    <row r="21" spans="1:3" s="50" customFormat="1" ht="12" x14ac:dyDescent="0.2">
      <c r="A21" s="42" t="s">
        <v>83</v>
      </c>
      <c r="B21" s="87"/>
      <c r="C21" s="87"/>
    </row>
    <row r="22" spans="1:3" s="50" customFormat="1" ht="12" x14ac:dyDescent="0.2">
      <c r="A22" s="88">
        <v>1</v>
      </c>
      <c r="B22" s="94" t="e">
        <f t="shared" ref="B22:C22" si="2">ROUNDUP(B5*0.87,)</f>
        <v>#REF!</v>
      </c>
      <c r="C22" s="94" t="e">
        <f t="shared" si="2"/>
        <v>#REF!</v>
      </c>
    </row>
    <row r="23" spans="1:3" s="50" customFormat="1" ht="12" x14ac:dyDescent="0.2">
      <c r="A23" s="88">
        <v>2</v>
      </c>
      <c r="B23" s="94" t="e">
        <f t="shared" ref="B23:C23" si="3">ROUNDUP(B6*0.87,)</f>
        <v>#REF!</v>
      </c>
      <c r="C23" s="94" t="e">
        <f t="shared" si="3"/>
        <v>#REF!</v>
      </c>
    </row>
    <row r="24" spans="1:3" s="50" customFormat="1" ht="12" x14ac:dyDescent="0.2">
      <c r="A24" s="42" t="s">
        <v>84</v>
      </c>
      <c r="B24" s="94"/>
      <c r="C24" s="94"/>
    </row>
    <row r="25" spans="1:3" s="50" customFormat="1" ht="12" x14ac:dyDescent="0.2">
      <c r="A25" s="88">
        <f>A22</f>
        <v>1</v>
      </c>
      <c r="B25" s="94" t="e">
        <f t="shared" ref="B25:C25" si="4">ROUNDUP(B8*0.87,)</f>
        <v>#REF!</v>
      </c>
      <c r="C25" s="94" t="e">
        <f t="shared" si="4"/>
        <v>#REF!</v>
      </c>
    </row>
    <row r="26" spans="1:3" s="50" customFormat="1" ht="12" x14ac:dyDescent="0.2">
      <c r="A26" s="88">
        <f>A23</f>
        <v>2</v>
      </c>
      <c r="B26" s="94" t="e">
        <f t="shared" ref="B26:C26" si="5">ROUNDUP(B9*0.87,)</f>
        <v>#REF!</v>
      </c>
      <c r="C26" s="94" t="e">
        <f t="shared" si="5"/>
        <v>#REF!</v>
      </c>
    </row>
    <row r="27" spans="1:3" s="50" customFormat="1" ht="10.35" customHeight="1" x14ac:dyDescent="0.2">
      <c r="A27" s="42" t="s">
        <v>85</v>
      </c>
      <c r="B27" s="94"/>
      <c r="C27" s="94"/>
    </row>
    <row r="28" spans="1:3" x14ac:dyDescent="0.2">
      <c r="A28" s="88">
        <f>A22</f>
        <v>1</v>
      </c>
      <c r="B28" s="94" t="e">
        <f t="shared" ref="B28:C28" si="6">ROUNDUP(B11*0.87,)</f>
        <v>#REF!</v>
      </c>
      <c r="C28" s="94" t="e">
        <f t="shared" si="6"/>
        <v>#REF!</v>
      </c>
    </row>
    <row r="29" spans="1:3" x14ac:dyDescent="0.2">
      <c r="A29" s="88">
        <f>A23</f>
        <v>2</v>
      </c>
      <c r="B29" s="94" t="e">
        <f t="shared" ref="B29:C29" si="7">ROUNDUP(B12*0.87,)</f>
        <v>#REF!</v>
      </c>
      <c r="C29" s="94" t="e">
        <f t="shared" si="7"/>
        <v>#REF!</v>
      </c>
    </row>
    <row r="30" spans="1:3" x14ac:dyDescent="0.2">
      <c r="A30" s="42" t="s">
        <v>86</v>
      </c>
      <c r="B30" s="94"/>
      <c r="C30" s="94"/>
    </row>
    <row r="31" spans="1:3" x14ac:dyDescent="0.2">
      <c r="A31" s="88">
        <f>A22</f>
        <v>1</v>
      </c>
      <c r="B31" s="94" t="e">
        <f t="shared" ref="B31:C31" si="8">ROUNDUP(B14*0.87,)</f>
        <v>#REF!</v>
      </c>
      <c r="C31" s="94" t="e">
        <f t="shared" si="8"/>
        <v>#REF!</v>
      </c>
    </row>
    <row r="32" spans="1:3" x14ac:dyDescent="0.2">
      <c r="A32" s="88">
        <f>A23</f>
        <v>2</v>
      </c>
      <c r="B32" s="94" t="e">
        <f t="shared" ref="B32:C32" si="9">ROUNDUP(B15*0.87,)</f>
        <v>#REF!</v>
      </c>
      <c r="C32" s="94" t="e">
        <f t="shared" si="9"/>
        <v>#REF!</v>
      </c>
    </row>
    <row r="33" spans="1:3" x14ac:dyDescent="0.2">
      <c r="A33" s="42" t="s">
        <v>87</v>
      </c>
      <c r="B33" s="94"/>
      <c r="C33" s="94"/>
    </row>
    <row r="34" spans="1:3" x14ac:dyDescent="0.2">
      <c r="A34" s="88" t="s">
        <v>88</v>
      </c>
      <c r="B34" s="94" t="e">
        <f t="shared" ref="B34:C34" si="10">ROUNDUP(B17*0.87,)</f>
        <v>#REF!</v>
      </c>
      <c r="C34" s="94" t="e">
        <f t="shared" si="10"/>
        <v>#REF!</v>
      </c>
    </row>
    <row r="35" spans="1:3" x14ac:dyDescent="0.2">
      <c r="A35" s="116"/>
    </row>
    <row r="36" spans="1:3" x14ac:dyDescent="0.2">
      <c r="A36" s="116"/>
    </row>
    <row r="37" spans="1:3" x14ac:dyDescent="0.2">
      <c r="A37" s="116"/>
    </row>
    <row r="38" spans="1:3" ht="140.44999999999999" customHeight="1" x14ac:dyDescent="0.2">
      <c r="A38" s="156" t="s">
        <v>170</v>
      </c>
    </row>
    <row r="39" spans="1:3" x14ac:dyDescent="0.2">
      <c r="A39" s="144" t="s">
        <v>71</v>
      </c>
    </row>
    <row r="40" spans="1:3" x14ac:dyDescent="0.2">
      <c r="A40" s="61" t="s">
        <v>169</v>
      </c>
    </row>
    <row r="41" spans="1:3" x14ac:dyDescent="0.2">
      <c r="A41" s="61" t="s">
        <v>163</v>
      </c>
    </row>
    <row r="42" spans="1:3" x14ac:dyDescent="0.2">
      <c r="A42" s="62"/>
    </row>
    <row r="43" spans="1:3" x14ac:dyDescent="0.2">
      <c r="A43" s="144" t="s">
        <v>66</v>
      </c>
    </row>
    <row r="45" spans="1:3" x14ac:dyDescent="0.2">
      <c r="A45" s="63" t="s">
        <v>78</v>
      </c>
    </row>
    <row r="46" spans="1:3" x14ac:dyDescent="0.2">
      <c r="A46" s="43" t="s">
        <v>67</v>
      </c>
    </row>
    <row r="47" spans="1:3" x14ac:dyDescent="0.2">
      <c r="A47" s="43" t="s">
        <v>89</v>
      </c>
    </row>
    <row r="48" spans="1:3" x14ac:dyDescent="0.2">
      <c r="A48" s="43" t="s">
        <v>68</v>
      </c>
    </row>
    <row r="49" spans="1:1" ht="27.6" customHeight="1" x14ac:dyDescent="0.2">
      <c r="A49" s="46" t="s">
        <v>69</v>
      </c>
    </row>
    <row r="50" spans="1:1" x14ac:dyDescent="0.2">
      <c r="A50" s="159" t="s">
        <v>162</v>
      </c>
    </row>
    <row r="51" spans="1:1" ht="24" x14ac:dyDescent="0.2">
      <c r="A51" s="46" t="s">
        <v>116</v>
      </c>
    </row>
    <row r="52" spans="1:1" x14ac:dyDescent="0.2">
      <c r="A52" s="59"/>
    </row>
    <row r="53" spans="1:1" ht="25.5" x14ac:dyDescent="0.2">
      <c r="A53" s="157" t="s">
        <v>168</v>
      </c>
    </row>
    <row r="54" spans="1:1" ht="31.5" x14ac:dyDescent="0.2">
      <c r="A54" s="121" t="s">
        <v>165</v>
      </c>
    </row>
    <row r="55" spans="1:1" ht="36.6" customHeight="1" x14ac:dyDescent="0.2">
      <c r="A55" s="121" t="s">
        <v>164</v>
      </c>
    </row>
    <row r="56" spans="1:1" ht="42" x14ac:dyDescent="0.2">
      <c r="A56" s="121" t="s">
        <v>166</v>
      </c>
    </row>
    <row r="57" spans="1:1" ht="31.5" x14ac:dyDescent="0.2">
      <c r="A57" s="121" t="s">
        <v>167</v>
      </c>
    </row>
    <row r="58" spans="1:1" x14ac:dyDescent="0.2">
      <c r="A58" s="134" t="s">
        <v>174</v>
      </c>
    </row>
    <row r="59" spans="1:1" ht="21" x14ac:dyDescent="0.2">
      <c r="A59" s="134" t="s">
        <v>175</v>
      </c>
    </row>
    <row r="60" spans="1:1" ht="31.5" x14ac:dyDescent="0.2">
      <c r="A60" s="121" t="s">
        <v>176</v>
      </c>
    </row>
    <row r="61" spans="1:1" ht="31.5" x14ac:dyDescent="0.2">
      <c r="A61" s="121" t="s">
        <v>177</v>
      </c>
    </row>
    <row r="62" spans="1:1" ht="42" x14ac:dyDescent="0.2">
      <c r="A62" s="121" t="s">
        <v>178</v>
      </c>
    </row>
    <row r="63" spans="1:1" ht="42" x14ac:dyDescent="0.2">
      <c r="A63" s="121" t="s">
        <v>179</v>
      </c>
    </row>
    <row r="64" spans="1:1" ht="42" x14ac:dyDescent="0.2">
      <c r="A64" s="113" t="s">
        <v>99</v>
      </c>
    </row>
    <row r="65" spans="1:1" ht="21" x14ac:dyDescent="0.2">
      <c r="A65" s="140" t="s">
        <v>95</v>
      </c>
    </row>
    <row r="66" spans="1:1" ht="42.75" x14ac:dyDescent="0.2">
      <c r="A66" s="108" t="s">
        <v>96</v>
      </c>
    </row>
    <row r="67" spans="1:1" ht="21" x14ac:dyDescent="0.2">
      <c r="A67" s="66" t="s">
        <v>97</v>
      </c>
    </row>
    <row r="68" spans="1:1" x14ac:dyDescent="0.2">
      <c r="A68" s="68"/>
    </row>
    <row r="69" spans="1:1" x14ac:dyDescent="0.2">
      <c r="A69" s="69" t="s">
        <v>70</v>
      </c>
    </row>
    <row r="70" spans="1:1" ht="24" x14ac:dyDescent="0.2">
      <c r="A70" s="70" t="s">
        <v>76</v>
      </c>
    </row>
    <row r="71" spans="1:1" ht="24" x14ac:dyDescent="0.2">
      <c r="A71" s="70" t="s">
        <v>77</v>
      </c>
    </row>
    <row r="72" spans="1:1" x14ac:dyDescent="0.2">
      <c r="A72" s="67"/>
    </row>
  </sheetData>
  <pageMargins left="0.7" right="0.7" top="0.75" bottom="0.75" header="0.3" footer="0.3"/>
  <pageSetup paperSize="9"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6"/>
  <dimension ref="A1:C53"/>
  <sheetViews>
    <sheetView zoomScale="90" zoomScaleNormal="90" workbookViewId="0">
      <selection activeCell="B1" sqref="B1:B1048576"/>
    </sheetView>
  </sheetViews>
  <sheetFormatPr defaultColWidth="8.7109375" defaultRowHeight="12.75" x14ac:dyDescent="0.2"/>
  <cols>
    <col min="1" max="1" width="82.5703125" style="55" customWidth="1"/>
    <col min="2" max="2" width="0" style="55" hidden="1" customWidth="1"/>
    <col min="3" max="16384" width="8.7109375" style="55"/>
  </cols>
  <sheetData>
    <row r="1" spans="1:3" x14ac:dyDescent="0.2">
      <c r="A1" s="122" t="s">
        <v>112</v>
      </c>
    </row>
    <row r="2" spans="1:3" x14ac:dyDescent="0.2">
      <c r="A2" s="98" t="s">
        <v>64</v>
      </c>
      <c r="B2" s="101" t="e">
        <f>'Осенние Каникулы|FIT15'!#REF!</f>
        <v>#REF!</v>
      </c>
      <c r="C2" s="101" t="e">
        <f>'Осенние Каникулы|FIT15'!#REF!</f>
        <v>#REF!</v>
      </c>
    </row>
    <row r="3" spans="1:3" x14ac:dyDescent="0.2">
      <c r="A3" s="98"/>
      <c r="B3" s="101" t="e">
        <f>'Осенние Каникулы|FIT15'!#REF!</f>
        <v>#REF!</v>
      </c>
      <c r="C3" s="101" t="e">
        <f>'Осенние Каникулы|FIT15'!#REF!</f>
        <v>#REF!</v>
      </c>
    </row>
    <row r="4" spans="1:3" x14ac:dyDescent="0.2">
      <c r="A4" s="42" t="s">
        <v>83</v>
      </c>
    </row>
    <row r="5" spans="1:3" s="52" customFormat="1" ht="12" x14ac:dyDescent="0.2">
      <c r="A5" s="88">
        <v>1</v>
      </c>
      <c r="B5" s="42" t="e">
        <f>'Осенние Каникулы|FIT15'!#REF!</f>
        <v>#REF!</v>
      </c>
      <c r="C5" s="42" t="e">
        <f>'Осенние Каникулы|FIT15'!#REF!</f>
        <v>#REF!</v>
      </c>
    </row>
    <row r="6" spans="1:3" s="53" customFormat="1" ht="12" x14ac:dyDescent="0.2">
      <c r="A6" s="88">
        <v>2</v>
      </c>
      <c r="B6" s="42" t="e">
        <f>'Осенние Каникулы|FIT15'!#REF!</f>
        <v>#REF!</v>
      </c>
      <c r="C6" s="42" t="e">
        <f>'Осенние Каникулы|FIT15'!#REF!</f>
        <v>#REF!</v>
      </c>
    </row>
    <row r="7" spans="1:3" s="53" customFormat="1" ht="12" x14ac:dyDescent="0.2">
      <c r="A7" s="42" t="s">
        <v>84</v>
      </c>
      <c r="B7" s="42"/>
      <c r="C7" s="42"/>
    </row>
    <row r="8" spans="1:3" s="53" customFormat="1" ht="12" x14ac:dyDescent="0.2">
      <c r="A8" s="88">
        <f>A5</f>
        <v>1</v>
      </c>
      <c r="B8" s="42" t="e">
        <f>'Осенние Каникулы|FIT15'!#REF!</f>
        <v>#REF!</v>
      </c>
      <c r="C8" s="42" t="e">
        <f>'Осенние Каникулы|FIT15'!#REF!</f>
        <v>#REF!</v>
      </c>
    </row>
    <row r="9" spans="1:3" s="53" customFormat="1" ht="12" x14ac:dyDescent="0.2">
      <c r="A9" s="88">
        <f>A6</f>
        <v>2</v>
      </c>
      <c r="B9" s="42" t="e">
        <f>'Осенние Каникулы|FIT15'!#REF!</f>
        <v>#REF!</v>
      </c>
      <c r="C9" s="42" t="e">
        <f>'Осенние Каникулы|FIT15'!#REF!</f>
        <v>#REF!</v>
      </c>
    </row>
    <row r="10" spans="1:3" s="53" customFormat="1" ht="12" x14ac:dyDescent="0.2">
      <c r="A10" s="42" t="s">
        <v>85</v>
      </c>
      <c r="B10" s="42"/>
      <c r="C10" s="42"/>
    </row>
    <row r="11" spans="1:3" s="53" customFormat="1" ht="12" x14ac:dyDescent="0.2">
      <c r="A11" s="88">
        <f>A5</f>
        <v>1</v>
      </c>
      <c r="B11" s="42" t="e">
        <f>'Осенние Каникулы|FIT15'!#REF!</f>
        <v>#REF!</v>
      </c>
      <c r="C11" s="42" t="e">
        <f>'Осенние Каникулы|FIT15'!#REF!</f>
        <v>#REF!</v>
      </c>
    </row>
    <row r="12" spans="1:3" s="53" customFormat="1" ht="12" x14ac:dyDescent="0.2">
      <c r="A12" s="88">
        <f>A6</f>
        <v>2</v>
      </c>
      <c r="B12" s="42" t="e">
        <f>'Осенние Каникулы|FIT15'!#REF!</f>
        <v>#REF!</v>
      </c>
      <c r="C12" s="42" t="e">
        <f>'Осенние Каникулы|FIT15'!#REF!</f>
        <v>#REF!</v>
      </c>
    </row>
    <row r="13" spans="1:3" s="53" customFormat="1" ht="12" x14ac:dyDescent="0.2">
      <c r="A13" s="42" t="s">
        <v>86</v>
      </c>
      <c r="B13" s="42"/>
      <c r="C13" s="42"/>
    </row>
    <row r="14" spans="1:3" s="53" customFormat="1" ht="12" x14ac:dyDescent="0.2">
      <c r="A14" s="88">
        <f>A5</f>
        <v>1</v>
      </c>
      <c r="B14" s="42" t="e">
        <f>'Осенние Каникулы|FIT15'!#REF!</f>
        <v>#REF!</v>
      </c>
      <c r="C14" s="42" t="e">
        <f>'Осенние Каникулы|FIT15'!#REF!</f>
        <v>#REF!</v>
      </c>
    </row>
    <row r="15" spans="1:3" s="53" customFormat="1" ht="12" x14ac:dyDescent="0.2">
      <c r="A15" s="88">
        <f>A6</f>
        <v>2</v>
      </c>
      <c r="B15" s="42" t="e">
        <f>'Осенние Каникулы|FIT15'!#REF!</f>
        <v>#REF!</v>
      </c>
      <c r="C15" s="42" t="e">
        <f>'Осенние Каникулы|FIT15'!#REF!</f>
        <v>#REF!</v>
      </c>
    </row>
    <row r="16" spans="1:3" s="53" customFormat="1" ht="12" x14ac:dyDescent="0.2">
      <c r="A16" s="42" t="s">
        <v>87</v>
      </c>
      <c r="B16" s="42"/>
      <c r="C16" s="42"/>
    </row>
    <row r="17" spans="1:3" s="50" customFormat="1" ht="12" x14ac:dyDescent="0.2">
      <c r="A17" s="88" t="s">
        <v>88</v>
      </c>
      <c r="B17" s="42" t="e">
        <f>'Осенние Каникулы|FIT15'!#REF!</f>
        <v>#REF!</v>
      </c>
      <c r="C17" s="42" t="e">
        <f>'Осенние Каникулы|FIT15'!#REF!</f>
        <v>#REF!</v>
      </c>
    </row>
    <row r="18" spans="1:3" s="50" customFormat="1" ht="10.35" customHeight="1" x14ac:dyDescent="0.2">
      <c r="A18" s="116"/>
    </row>
    <row r="19" spans="1:3" ht="150" customHeight="1" x14ac:dyDescent="0.2">
      <c r="A19" s="156" t="s">
        <v>170</v>
      </c>
    </row>
    <row r="20" spans="1:3" x14ac:dyDescent="0.2">
      <c r="A20" s="144" t="s">
        <v>71</v>
      </c>
    </row>
    <row r="21" spans="1:3" x14ac:dyDescent="0.2">
      <c r="A21" s="61" t="s">
        <v>169</v>
      </c>
    </row>
    <row r="22" spans="1:3" x14ac:dyDescent="0.2">
      <c r="A22" s="61" t="s">
        <v>163</v>
      </c>
    </row>
    <row r="23" spans="1:3" x14ac:dyDescent="0.2">
      <c r="A23" s="62"/>
    </row>
    <row r="24" spans="1:3" x14ac:dyDescent="0.2">
      <c r="A24" s="144" t="s">
        <v>66</v>
      </c>
    </row>
    <row r="26" spans="1:3" x14ac:dyDescent="0.2">
      <c r="A26" s="63" t="s">
        <v>78</v>
      </c>
    </row>
    <row r="27" spans="1:3" x14ac:dyDescent="0.2">
      <c r="A27" s="43" t="s">
        <v>67</v>
      </c>
    </row>
    <row r="28" spans="1:3" x14ac:dyDescent="0.2">
      <c r="A28" s="43" t="s">
        <v>89</v>
      </c>
    </row>
    <row r="29" spans="1:3" x14ac:dyDescent="0.2">
      <c r="A29" s="43" t="s">
        <v>68</v>
      </c>
    </row>
    <row r="30" spans="1:3" ht="24.6" customHeight="1" x14ac:dyDescent="0.2">
      <c r="A30" s="46" t="s">
        <v>69</v>
      </c>
    </row>
    <row r="31" spans="1:3" x14ac:dyDescent="0.2">
      <c r="A31" s="159" t="s">
        <v>162</v>
      </c>
    </row>
    <row r="32" spans="1:3" ht="24" x14ac:dyDescent="0.2">
      <c r="A32" s="46" t="s">
        <v>116</v>
      </c>
    </row>
    <row r="33" spans="1:1" x14ac:dyDescent="0.2">
      <c r="A33" s="59"/>
    </row>
    <row r="34" spans="1:1" ht="25.5" x14ac:dyDescent="0.2">
      <c r="A34" s="157" t="s">
        <v>168</v>
      </c>
    </row>
    <row r="35" spans="1:1" ht="31.5" x14ac:dyDescent="0.2">
      <c r="A35" s="121" t="s">
        <v>165</v>
      </c>
    </row>
    <row r="36" spans="1:1" ht="33" customHeight="1" x14ac:dyDescent="0.2">
      <c r="A36" s="121" t="s">
        <v>164</v>
      </c>
    </row>
    <row r="37" spans="1:1" ht="42" x14ac:dyDescent="0.2">
      <c r="A37" s="121" t="s">
        <v>166</v>
      </c>
    </row>
    <row r="38" spans="1:1" ht="31.5" x14ac:dyDescent="0.2">
      <c r="A38" s="121" t="s">
        <v>167</v>
      </c>
    </row>
    <row r="39" spans="1:1" x14ac:dyDescent="0.2">
      <c r="A39" s="134" t="s">
        <v>174</v>
      </c>
    </row>
    <row r="40" spans="1:1" ht="21" x14ac:dyDescent="0.2">
      <c r="A40" s="134" t="s">
        <v>175</v>
      </c>
    </row>
    <row r="41" spans="1:1" ht="31.5" x14ac:dyDescent="0.2">
      <c r="A41" s="121" t="s">
        <v>176</v>
      </c>
    </row>
    <row r="42" spans="1:1" ht="31.5" x14ac:dyDescent="0.2">
      <c r="A42" s="121" t="s">
        <v>177</v>
      </c>
    </row>
    <row r="43" spans="1:1" ht="42" x14ac:dyDescent="0.2">
      <c r="A43" s="121" t="s">
        <v>178</v>
      </c>
    </row>
    <row r="44" spans="1:1" ht="42" x14ac:dyDescent="0.2">
      <c r="A44" s="121" t="s">
        <v>179</v>
      </c>
    </row>
    <row r="45" spans="1:1" ht="42" x14ac:dyDescent="0.2">
      <c r="A45" s="113" t="s">
        <v>99</v>
      </c>
    </row>
    <row r="46" spans="1:1" ht="21" x14ac:dyDescent="0.2">
      <c r="A46" s="140" t="s">
        <v>95</v>
      </c>
    </row>
    <row r="47" spans="1:1" ht="42.75" x14ac:dyDescent="0.2">
      <c r="A47" s="108" t="s">
        <v>96</v>
      </c>
    </row>
    <row r="48" spans="1:1" ht="21" x14ac:dyDescent="0.2">
      <c r="A48" s="66" t="s">
        <v>97</v>
      </c>
    </row>
    <row r="49" spans="1:1" x14ac:dyDescent="0.2">
      <c r="A49" s="68"/>
    </row>
    <row r="50" spans="1:1" x14ac:dyDescent="0.2">
      <c r="A50" s="69" t="s">
        <v>70</v>
      </c>
    </row>
    <row r="51" spans="1:1" ht="24" x14ac:dyDescent="0.2">
      <c r="A51" s="70" t="s">
        <v>76</v>
      </c>
    </row>
    <row r="52" spans="1:1" ht="24" x14ac:dyDescent="0.2">
      <c r="A52" s="70" t="s">
        <v>77</v>
      </c>
    </row>
    <row r="53" spans="1:1" x14ac:dyDescent="0.2">
      <c r="A53" s="67"/>
    </row>
  </sheetData>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topLeftCell="J1" workbookViewId="0">
      <selection activeCell="V26" sqref="V26"/>
    </sheetView>
  </sheetViews>
  <sheetFormatPr defaultColWidth="9" defaultRowHeight="12" x14ac:dyDescent="0.2"/>
  <cols>
    <col min="1" max="1" width="84.5703125" style="48" customWidth="1"/>
    <col min="2" max="28" width="9" style="48" customWidth="1"/>
    <col min="29" max="16384" width="9" style="48"/>
  </cols>
  <sheetData>
    <row r="1" spans="1:30" s="51" customFormat="1" ht="12" customHeight="1" x14ac:dyDescent="0.2">
      <c r="A1" s="207" t="s">
        <v>82</v>
      </c>
    </row>
    <row r="2" spans="1:30" s="51" customFormat="1" ht="12" customHeight="1" x14ac:dyDescent="0.2">
      <c r="A2" s="207"/>
    </row>
    <row r="3" spans="1:30" s="51" customFormat="1" ht="11.1" customHeight="1" x14ac:dyDescent="0.2">
      <c r="A3" s="97" t="s">
        <v>109</v>
      </c>
    </row>
    <row r="4" spans="1:30" s="52" customFormat="1" ht="32.1" customHeight="1" x14ac:dyDescent="0.2">
      <c r="A4" s="98" t="s">
        <v>64</v>
      </c>
      <c r="B4" s="92" t="e">
        <f>'C завтраками| Bed and breakfast'!#REF!</f>
        <v>#REF!</v>
      </c>
      <c r="C4" s="92" t="e">
        <f>'C завтраками| Bed and breakfast'!#REF!</f>
        <v>#REF!</v>
      </c>
      <c r="D4" s="92" t="e">
        <f>'C завтраками| Bed and breakfast'!#REF!</f>
        <v>#REF!</v>
      </c>
      <c r="E4" s="92" t="e">
        <f>'C завтраками| Bed and breakfast'!#REF!</f>
        <v>#REF!</v>
      </c>
      <c r="F4" s="92" t="e">
        <f>'C завтраками| Bed and breakfast'!#REF!</f>
        <v>#REF!</v>
      </c>
      <c r="G4" s="92" t="e">
        <f>'C завтраками| Bed and breakfast'!#REF!</f>
        <v>#REF!</v>
      </c>
      <c r="H4" s="92" t="e">
        <f>'C завтраками| Bed and breakfast'!#REF!</f>
        <v>#REF!</v>
      </c>
      <c r="I4" s="92" t="e">
        <f>'C завтраками| Bed and breakfast'!#REF!</f>
        <v>#REF!</v>
      </c>
      <c r="J4" s="92" t="e">
        <f>'C завтраками| Bed and breakfast'!#REF!</f>
        <v>#REF!</v>
      </c>
      <c r="K4" s="92" t="e">
        <f>'C завтраками| Bed and breakfast'!#REF!</f>
        <v>#REF!</v>
      </c>
      <c r="L4" s="92" t="e">
        <f>'C завтраками| Bed and breakfast'!#REF!</f>
        <v>#REF!</v>
      </c>
      <c r="M4" s="92" t="e">
        <f>'C завтраками| Bed and breakfast'!#REF!</f>
        <v>#REF!</v>
      </c>
      <c r="N4" s="92" t="e">
        <f>'C завтраками| Bed and breakfast'!#REF!</f>
        <v>#REF!</v>
      </c>
      <c r="O4" s="92" t="e">
        <f>'C завтраками| Bed and breakfast'!#REF!</f>
        <v>#REF!</v>
      </c>
      <c r="P4" s="92" t="e">
        <f>'C завтраками| Bed and breakfast'!#REF!</f>
        <v>#REF!</v>
      </c>
      <c r="Q4" s="92" t="e">
        <f>'C завтраками| Bed and breakfast'!#REF!</f>
        <v>#REF!</v>
      </c>
      <c r="R4" s="92" t="e">
        <f>'C завтраками| Bed and breakfast'!#REF!</f>
        <v>#REF!</v>
      </c>
      <c r="S4" s="92" t="e">
        <f>'C завтраками| Bed and breakfast'!#REF!</f>
        <v>#REF!</v>
      </c>
      <c r="T4" s="92" t="e">
        <f>'C завтраками| Bed and breakfast'!#REF!</f>
        <v>#REF!</v>
      </c>
      <c r="U4" s="92" t="e">
        <f>'C завтраками| Bed and breakfast'!#REF!</f>
        <v>#REF!</v>
      </c>
      <c r="V4" s="92" t="e">
        <f>'C завтраками| Bed and breakfast'!#REF!</f>
        <v>#REF!</v>
      </c>
      <c r="W4" s="92" t="e">
        <f>'C завтраками| Bed and breakfast'!#REF!</f>
        <v>#REF!</v>
      </c>
      <c r="X4" s="92" t="e">
        <f>'C завтраками| Bed and breakfast'!#REF!</f>
        <v>#REF!</v>
      </c>
      <c r="Y4" s="92" t="e">
        <f>'C завтраками| Bed and breakfast'!#REF!</f>
        <v>#REF!</v>
      </c>
      <c r="Z4" s="92" t="e">
        <f>'C завтраками| Bed and breakfast'!#REF!</f>
        <v>#REF!</v>
      </c>
      <c r="AA4" s="92" t="e">
        <f>'C завтраками| Bed and breakfast'!#REF!</f>
        <v>#REF!</v>
      </c>
      <c r="AB4" s="92" t="e">
        <f>'C завтраками| Bed and breakfast'!#REF!</f>
        <v>#REF!</v>
      </c>
      <c r="AC4" s="92" t="e">
        <f>'C завтраками| Bed and breakfast'!#REF!</f>
        <v>#REF!</v>
      </c>
      <c r="AD4" s="92" t="e">
        <f>'C завтраками| Bed and breakfast'!#REF!</f>
        <v>#REF!</v>
      </c>
    </row>
    <row r="5" spans="1:30" s="53" customFormat="1" ht="21.95" customHeight="1" x14ac:dyDescent="0.2">
      <c r="A5" s="98"/>
      <c r="B5" s="92" t="e">
        <f>'C завтраками| Bed and breakfast'!#REF!</f>
        <v>#REF!</v>
      </c>
      <c r="C5" s="92" t="e">
        <f>'C завтраками| Bed and breakfast'!#REF!</f>
        <v>#REF!</v>
      </c>
      <c r="D5" s="92" t="e">
        <f>'C завтраками| Bed and breakfast'!#REF!</f>
        <v>#REF!</v>
      </c>
      <c r="E5" s="92" t="e">
        <f>'C завтраками| Bed and breakfast'!#REF!</f>
        <v>#REF!</v>
      </c>
      <c r="F5" s="92" t="e">
        <f>'C завтраками| Bed and breakfast'!#REF!</f>
        <v>#REF!</v>
      </c>
      <c r="G5" s="92" t="e">
        <f>'C завтраками| Bed and breakfast'!#REF!</f>
        <v>#REF!</v>
      </c>
      <c r="H5" s="92" t="e">
        <f>'C завтраками| Bed and breakfast'!#REF!</f>
        <v>#REF!</v>
      </c>
      <c r="I5" s="92" t="e">
        <f>'C завтраками| Bed and breakfast'!#REF!</f>
        <v>#REF!</v>
      </c>
      <c r="J5" s="92" t="e">
        <f>'C завтраками| Bed and breakfast'!#REF!</f>
        <v>#REF!</v>
      </c>
      <c r="K5" s="92" t="e">
        <f>'C завтраками| Bed and breakfast'!#REF!</f>
        <v>#REF!</v>
      </c>
      <c r="L5" s="92" t="e">
        <f>'C завтраками| Bed and breakfast'!#REF!</f>
        <v>#REF!</v>
      </c>
      <c r="M5" s="92" t="e">
        <f>'C завтраками| Bed and breakfast'!#REF!</f>
        <v>#REF!</v>
      </c>
      <c r="N5" s="92" t="e">
        <f>'C завтраками| Bed and breakfast'!#REF!</f>
        <v>#REF!</v>
      </c>
      <c r="O5" s="92" t="e">
        <f>'C завтраками| Bed and breakfast'!#REF!</f>
        <v>#REF!</v>
      </c>
      <c r="P5" s="92" t="e">
        <f>'C завтраками| Bed and breakfast'!#REF!</f>
        <v>#REF!</v>
      </c>
      <c r="Q5" s="92" t="e">
        <f>'C завтраками| Bed and breakfast'!#REF!</f>
        <v>#REF!</v>
      </c>
      <c r="R5" s="92" t="e">
        <f>'C завтраками| Bed and breakfast'!#REF!</f>
        <v>#REF!</v>
      </c>
      <c r="S5" s="92" t="e">
        <f>'C завтраками| Bed and breakfast'!#REF!</f>
        <v>#REF!</v>
      </c>
      <c r="T5" s="92" t="e">
        <f>'C завтраками| Bed and breakfast'!#REF!</f>
        <v>#REF!</v>
      </c>
      <c r="U5" s="92" t="e">
        <f>'C завтраками| Bed and breakfast'!#REF!</f>
        <v>#REF!</v>
      </c>
      <c r="V5" s="92" t="e">
        <f>'C завтраками| Bed and breakfast'!#REF!</f>
        <v>#REF!</v>
      </c>
      <c r="W5" s="92" t="e">
        <f>'C завтраками| Bed and breakfast'!#REF!</f>
        <v>#REF!</v>
      </c>
      <c r="X5" s="92" t="e">
        <f>'C завтраками| Bed and breakfast'!#REF!</f>
        <v>#REF!</v>
      </c>
      <c r="Y5" s="92" t="e">
        <f>'C завтраками| Bed and breakfast'!#REF!</f>
        <v>#REF!</v>
      </c>
      <c r="Z5" s="92" t="e">
        <f>'C завтраками| Bed and breakfast'!#REF!</f>
        <v>#REF!</v>
      </c>
      <c r="AA5" s="92" t="e">
        <f>'C завтраками| Bed and breakfast'!#REF!</f>
        <v>#REF!</v>
      </c>
      <c r="AB5" s="92" t="e">
        <f>'C завтраками| Bed and breakfast'!#REF!</f>
        <v>#REF!</v>
      </c>
      <c r="AC5" s="92" t="e">
        <f>'C завтраками| Bed and breakfast'!#REF!</f>
        <v>#REF!</v>
      </c>
      <c r="AD5" s="92" t="e">
        <f>'C завтраками| Bed and breakfast'!#REF!</f>
        <v>#REF!</v>
      </c>
    </row>
    <row r="6" spans="1:30"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row>
    <row r="7" spans="1:30" s="53" customFormat="1" x14ac:dyDescent="0.2">
      <c r="A7" s="88">
        <v>1</v>
      </c>
      <c r="B7" s="42" t="e">
        <f>'C завтраками| Bed and breakfast'!#REF!*0.9</f>
        <v>#REF!</v>
      </c>
      <c r="C7" s="42" t="e">
        <f>'C завтраками| Bed and breakfast'!#REF!*0.9</f>
        <v>#REF!</v>
      </c>
      <c r="D7" s="42" t="e">
        <f>'C завтраками| Bed and breakfast'!#REF!*0.9</f>
        <v>#REF!</v>
      </c>
      <c r="E7" s="42" t="e">
        <f>'C завтраками| Bed and breakfast'!#REF!*0.9</f>
        <v>#REF!</v>
      </c>
      <c r="F7" s="42" t="e">
        <f>'C завтраками| Bed and breakfast'!#REF!*0.9</f>
        <v>#REF!</v>
      </c>
      <c r="G7" s="42" t="e">
        <f>'C завтраками| Bed and breakfast'!#REF!*0.9</f>
        <v>#REF!</v>
      </c>
      <c r="H7" s="42" t="e">
        <f>'C завтраками| Bed and breakfast'!#REF!*0.9</f>
        <v>#REF!</v>
      </c>
      <c r="I7" s="42" t="e">
        <f>'C завтраками| Bed and breakfast'!#REF!*0.9</f>
        <v>#REF!</v>
      </c>
      <c r="J7" s="42" t="e">
        <f>'C завтраками| Bed and breakfast'!#REF!*0.9</f>
        <v>#REF!</v>
      </c>
      <c r="K7" s="42" t="e">
        <f>'C завтраками| Bed and breakfast'!#REF!*0.9</f>
        <v>#REF!</v>
      </c>
      <c r="L7" s="42" t="e">
        <f>'C завтраками| Bed and breakfast'!#REF!*0.9</f>
        <v>#REF!</v>
      </c>
      <c r="M7" s="42" t="e">
        <f>'C завтраками| Bed and breakfast'!#REF!*0.9</f>
        <v>#REF!</v>
      </c>
      <c r="N7" s="42" t="e">
        <f>'C завтраками| Bed and breakfast'!#REF!*0.9</f>
        <v>#REF!</v>
      </c>
      <c r="O7" s="42" t="e">
        <f>'C завтраками| Bed and breakfast'!#REF!*0.9</f>
        <v>#REF!</v>
      </c>
      <c r="P7" s="42" t="e">
        <f>'C завтраками| Bed and breakfast'!#REF!*0.9</f>
        <v>#REF!</v>
      </c>
      <c r="Q7" s="42" t="e">
        <f>'C завтраками| Bed and breakfast'!#REF!*0.9</f>
        <v>#REF!</v>
      </c>
      <c r="R7" s="42" t="e">
        <f>'C завтраками| Bed and breakfast'!#REF!*0.9</f>
        <v>#REF!</v>
      </c>
      <c r="S7" s="42" t="e">
        <f>'C завтраками| Bed and breakfast'!#REF!*0.9</f>
        <v>#REF!</v>
      </c>
      <c r="T7" s="42" t="e">
        <f>'C завтраками| Bed and breakfast'!#REF!*0.9</f>
        <v>#REF!</v>
      </c>
      <c r="U7" s="42" t="e">
        <f>'C завтраками| Bed and breakfast'!#REF!*0.9</f>
        <v>#REF!</v>
      </c>
      <c r="V7" s="42" t="e">
        <f>'C завтраками| Bed and breakfast'!#REF!*0.9</f>
        <v>#REF!</v>
      </c>
      <c r="W7" s="42" t="e">
        <f>'C завтраками| Bed and breakfast'!#REF!*0.9</f>
        <v>#REF!</v>
      </c>
      <c r="X7" s="42" t="e">
        <f>'C завтраками| Bed and breakfast'!#REF!*0.9</f>
        <v>#REF!</v>
      </c>
      <c r="Y7" s="42" t="e">
        <f>'C завтраками| Bed and breakfast'!#REF!*0.9</f>
        <v>#REF!</v>
      </c>
      <c r="Z7" s="42" t="e">
        <f>'C завтраками| Bed and breakfast'!#REF!*0.9</f>
        <v>#REF!</v>
      </c>
      <c r="AA7" s="42" t="e">
        <f>'C завтраками| Bed and breakfast'!#REF!*0.9</f>
        <v>#REF!</v>
      </c>
      <c r="AB7" s="42" t="e">
        <f>'C завтраками| Bed and breakfast'!#REF!*0.9</f>
        <v>#REF!</v>
      </c>
      <c r="AC7" s="42" t="e">
        <f>'C завтраками| Bed and breakfast'!#REF!*0.9</f>
        <v>#REF!</v>
      </c>
      <c r="AD7" s="42" t="e">
        <f>'C завтраками| Bed and breakfast'!#REF!*0.9</f>
        <v>#REF!</v>
      </c>
    </row>
    <row r="8" spans="1:30" s="53" customFormat="1" x14ac:dyDescent="0.2">
      <c r="A8" s="88">
        <v>2</v>
      </c>
      <c r="B8" s="42" t="e">
        <f>'C завтраками| Bed and breakfast'!#REF!*0.9</f>
        <v>#REF!</v>
      </c>
      <c r="C8" s="42" t="e">
        <f>'C завтраками| Bed and breakfast'!#REF!*0.9</f>
        <v>#REF!</v>
      </c>
      <c r="D8" s="42" t="e">
        <f>'C завтраками| Bed and breakfast'!#REF!*0.9</f>
        <v>#REF!</v>
      </c>
      <c r="E8" s="42" t="e">
        <f>'C завтраками| Bed and breakfast'!#REF!*0.9</f>
        <v>#REF!</v>
      </c>
      <c r="F8" s="42" t="e">
        <f>'C завтраками| Bed and breakfast'!#REF!*0.9</f>
        <v>#REF!</v>
      </c>
      <c r="G8" s="42" t="e">
        <f>'C завтраками| Bed and breakfast'!#REF!*0.9</f>
        <v>#REF!</v>
      </c>
      <c r="H8" s="42" t="e">
        <f>'C завтраками| Bed and breakfast'!#REF!*0.9</f>
        <v>#REF!</v>
      </c>
      <c r="I8" s="42" t="e">
        <f>'C завтраками| Bed and breakfast'!#REF!*0.9</f>
        <v>#REF!</v>
      </c>
      <c r="J8" s="42" t="e">
        <f>'C завтраками| Bed and breakfast'!#REF!*0.9</f>
        <v>#REF!</v>
      </c>
      <c r="K8" s="42" t="e">
        <f>'C завтраками| Bed and breakfast'!#REF!*0.9</f>
        <v>#REF!</v>
      </c>
      <c r="L8" s="42" t="e">
        <f>'C завтраками| Bed and breakfast'!#REF!*0.9</f>
        <v>#REF!</v>
      </c>
      <c r="M8" s="42" t="e">
        <f>'C завтраками| Bed and breakfast'!#REF!*0.9</f>
        <v>#REF!</v>
      </c>
      <c r="N8" s="42" t="e">
        <f>'C завтраками| Bed and breakfast'!#REF!*0.9</f>
        <v>#REF!</v>
      </c>
      <c r="O8" s="42" t="e">
        <f>'C завтраками| Bed and breakfast'!#REF!*0.9</f>
        <v>#REF!</v>
      </c>
      <c r="P8" s="42" t="e">
        <f>'C завтраками| Bed and breakfast'!#REF!*0.9</f>
        <v>#REF!</v>
      </c>
      <c r="Q8" s="42" t="e">
        <f>'C завтраками| Bed and breakfast'!#REF!*0.9</f>
        <v>#REF!</v>
      </c>
      <c r="R8" s="42" t="e">
        <f>'C завтраками| Bed and breakfast'!#REF!*0.9</f>
        <v>#REF!</v>
      </c>
      <c r="S8" s="42" t="e">
        <f>'C завтраками| Bed and breakfast'!#REF!*0.9</f>
        <v>#REF!</v>
      </c>
      <c r="T8" s="42" t="e">
        <f>'C завтраками| Bed and breakfast'!#REF!*0.9</f>
        <v>#REF!</v>
      </c>
      <c r="U8" s="42" t="e">
        <f>'C завтраками| Bed and breakfast'!#REF!*0.9</f>
        <v>#REF!</v>
      </c>
      <c r="V8" s="42" t="e">
        <f>'C завтраками| Bed and breakfast'!#REF!*0.9</f>
        <v>#REF!</v>
      </c>
      <c r="W8" s="42" t="e">
        <f>'C завтраками| Bed and breakfast'!#REF!*0.9</f>
        <v>#REF!</v>
      </c>
      <c r="X8" s="42" t="e">
        <f>'C завтраками| Bed and breakfast'!#REF!*0.9</f>
        <v>#REF!</v>
      </c>
      <c r="Y8" s="42" t="e">
        <f>'C завтраками| Bed and breakfast'!#REF!*0.9</f>
        <v>#REF!</v>
      </c>
      <c r="Z8" s="42" t="e">
        <f>'C завтраками| Bed and breakfast'!#REF!*0.9</f>
        <v>#REF!</v>
      </c>
      <c r="AA8" s="42" t="e">
        <f>'C завтраками| Bed and breakfast'!#REF!*0.9</f>
        <v>#REF!</v>
      </c>
      <c r="AB8" s="42" t="e">
        <f>'C завтраками| Bed and breakfast'!#REF!*0.9</f>
        <v>#REF!</v>
      </c>
      <c r="AC8" s="42" t="e">
        <f>'C завтраками| Bed and breakfast'!#REF!*0.9</f>
        <v>#REF!</v>
      </c>
      <c r="AD8" s="42" t="e">
        <f>'C завтраками| Bed and breakfast'!#REF!*0.9</f>
        <v>#REF!</v>
      </c>
    </row>
    <row r="9" spans="1:30" s="53" customFormat="1" x14ac:dyDescent="0.2">
      <c r="A9" s="42" t="s">
        <v>84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row>
    <row r="10" spans="1:30" s="53" customFormat="1" x14ac:dyDescent="0.2">
      <c r="A10" s="88">
        <f>A7</f>
        <v>1</v>
      </c>
      <c r="B10" s="42" t="e">
        <f>'C завтраками| Bed and breakfast'!#REF!*0.9</f>
        <v>#REF!</v>
      </c>
      <c r="C10" s="42" t="e">
        <f>'C завтраками| Bed and breakfast'!#REF!*0.9</f>
        <v>#REF!</v>
      </c>
      <c r="D10" s="42" t="e">
        <f>'C завтраками| Bed and breakfast'!#REF!*0.9</f>
        <v>#REF!</v>
      </c>
      <c r="E10" s="42" t="e">
        <f>'C завтраками| Bed and breakfast'!#REF!*0.9</f>
        <v>#REF!</v>
      </c>
      <c r="F10" s="42" t="e">
        <f>'C завтраками| Bed and breakfast'!#REF!*0.9</f>
        <v>#REF!</v>
      </c>
      <c r="G10" s="42" t="e">
        <f>'C завтраками| Bed and breakfast'!#REF!*0.9</f>
        <v>#REF!</v>
      </c>
      <c r="H10" s="42" t="e">
        <f>'C завтраками| Bed and breakfast'!#REF!*0.9</f>
        <v>#REF!</v>
      </c>
      <c r="I10" s="42" t="e">
        <f>'C завтраками| Bed and breakfast'!#REF!*0.9</f>
        <v>#REF!</v>
      </c>
      <c r="J10" s="42" t="e">
        <f>'C завтраками| Bed and breakfast'!#REF!*0.9</f>
        <v>#REF!</v>
      </c>
      <c r="K10" s="42" t="e">
        <f>'C завтраками| Bed and breakfast'!#REF!*0.9</f>
        <v>#REF!</v>
      </c>
      <c r="L10" s="42" t="e">
        <f>'C завтраками| Bed and breakfast'!#REF!*0.9</f>
        <v>#REF!</v>
      </c>
      <c r="M10" s="42" t="e">
        <f>'C завтраками| Bed and breakfast'!#REF!*0.9</f>
        <v>#REF!</v>
      </c>
      <c r="N10" s="42" t="e">
        <f>'C завтраками| Bed and breakfast'!#REF!*0.9</f>
        <v>#REF!</v>
      </c>
      <c r="O10" s="42" t="e">
        <f>'C завтраками| Bed and breakfast'!#REF!*0.9</f>
        <v>#REF!</v>
      </c>
      <c r="P10" s="42" t="e">
        <f>'C завтраками| Bed and breakfast'!#REF!*0.9</f>
        <v>#REF!</v>
      </c>
      <c r="Q10" s="42" t="e">
        <f>'C завтраками| Bed and breakfast'!#REF!*0.9</f>
        <v>#REF!</v>
      </c>
      <c r="R10" s="42" t="e">
        <f>'C завтраками| Bed and breakfast'!#REF!*0.9</f>
        <v>#REF!</v>
      </c>
      <c r="S10" s="42" t="e">
        <f>'C завтраками| Bed and breakfast'!#REF!*0.9</f>
        <v>#REF!</v>
      </c>
      <c r="T10" s="42" t="e">
        <f>'C завтраками| Bed and breakfast'!#REF!*0.9</f>
        <v>#REF!</v>
      </c>
      <c r="U10" s="42" t="e">
        <f>'C завтраками| Bed and breakfast'!#REF!*0.9</f>
        <v>#REF!</v>
      </c>
      <c r="V10" s="42" t="e">
        <f>'C завтраками| Bed and breakfast'!#REF!*0.9</f>
        <v>#REF!</v>
      </c>
      <c r="W10" s="42" t="e">
        <f>'C завтраками| Bed and breakfast'!#REF!*0.9</f>
        <v>#REF!</v>
      </c>
      <c r="X10" s="42" t="e">
        <f>'C завтраками| Bed and breakfast'!#REF!*0.9</f>
        <v>#REF!</v>
      </c>
      <c r="Y10" s="42" t="e">
        <f>'C завтраками| Bed and breakfast'!#REF!*0.9</f>
        <v>#REF!</v>
      </c>
      <c r="Z10" s="42" t="e">
        <f>'C завтраками| Bed and breakfast'!#REF!*0.9</f>
        <v>#REF!</v>
      </c>
      <c r="AA10" s="42" t="e">
        <f>'C завтраками| Bed and breakfast'!#REF!*0.9</f>
        <v>#REF!</v>
      </c>
      <c r="AB10" s="42" t="e">
        <f>'C завтраками| Bed and breakfast'!#REF!*0.9</f>
        <v>#REF!</v>
      </c>
      <c r="AC10" s="42" t="e">
        <f>'C завтраками| Bed and breakfast'!#REF!*0.9</f>
        <v>#REF!</v>
      </c>
      <c r="AD10" s="42" t="e">
        <f>'C завтраками| Bed and breakfast'!#REF!*0.9</f>
        <v>#REF!</v>
      </c>
    </row>
    <row r="11" spans="1:30" s="53" customFormat="1" x14ac:dyDescent="0.2">
      <c r="A11" s="88">
        <f>A8</f>
        <v>2</v>
      </c>
      <c r="B11" s="42" t="e">
        <f>'C завтраками| Bed and breakfast'!#REF!*0.9</f>
        <v>#REF!</v>
      </c>
      <c r="C11" s="42" t="e">
        <f>'C завтраками| Bed and breakfast'!#REF!*0.9</f>
        <v>#REF!</v>
      </c>
      <c r="D11" s="42" t="e">
        <f>'C завтраками| Bed and breakfast'!#REF!*0.9</f>
        <v>#REF!</v>
      </c>
      <c r="E11" s="42" t="e">
        <f>'C завтраками| Bed and breakfast'!#REF!*0.9</f>
        <v>#REF!</v>
      </c>
      <c r="F11" s="42" t="e">
        <f>'C завтраками| Bed and breakfast'!#REF!*0.9</f>
        <v>#REF!</v>
      </c>
      <c r="G11" s="42" t="e">
        <f>'C завтраками| Bed and breakfast'!#REF!*0.9</f>
        <v>#REF!</v>
      </c>
      <c r="H11" s="42" t="e">
        <f>'C завтраками| Bed and breakfast'!#REF!*0.9</f>
        <v>#REF!</v>
      </c>
      <c r="I11" s="42" t="e">
        <f>'C завтраками| Bed and breakfast'!#REF!*0.9</f>
        <v>#REF!</v>
      </c>
      <c r="J11" s="42" t="e">
        <f>'C завтраками| Bed and breakfast'!#REF!*0.9</f>
        <v>#REF!</v>
      </c>
      <c r="K11" s="42" t="e">
        <f>'C завтраками| Bed and breakfast'!#REF!*0.9</f>
        <v>#REF!</v>
      </c>
      <c r="L11" s="42" t="e">
        <f>'C завтраками| Bed and breakfast'!#REF!*0.9</f>
        <v>#REF!</v>
      </c>
      <c r="M11" s="42" t="e">
        <f>'C завтраками| Bed and breakfast'!#REF!*0.9</f>
        <v>#REF!</v>
      </c>
      <c r="N11" s="42" t="e">
        <f>'C завтраками| Bed and breakfast'!#REF!*0.9</f>
        <v>#REF!</v>
      </c>
      <c r="O11" s="42" t="e">
        <f>'C завтраками| Bed and breakfast'!#REF!*0.9</f>
        <v>#REF!</v>
      </c>
      <c r="P11" s="42" t="e">
        <f>'C завтраками| Bed and breakfast'!#REF!*0.9</f>
        <v>#REF!</v>
      </c>
      <c r="Q11" s="42" t="e">
        <f>'C завтраками| Bed and breakfast'!#REF!*0.9</f>
        <v>#REF!</v>
      </c>
      <c r="R11" s="42" t="e">
        <f>'C завтраками| Bed and breakfast'!#REF!*0.9</f>
        <v>#REF!</v>
      </c>
      <c r="S11" s="42" t="e">
        <f>'C завтраками| Bed and breakfast'!#REF!*0.9</f>
        <v>#REF!</v>
      </c>
      <c r="T11" s="42" t="e">
        <f>'C завтраками| Bed and breakfast'!#REF!*0.9</f>
        <v>#REF!</v>
      </c>
      <c r="U11" s="42" t="e">
        <f>'C завтраками| Bed and breakfast'!#REF!*0.9</f>
        <v>#REF!</v>
      </c>
      <c r="V11" s="42" t="e">
        <f>'C завтраками| Bed and breakfast'!#REF!*0.9</f>
        <v>#REF!</v>
      </c>
      <c r="W11" s="42" t="e">
        <f>'C завтраками| Bed and breakfast'!#REF!*0.9</f>
        <v>#REF!</v>
      </c>
      <c r="X11" s="42" t="e">
        <f>'C завтраками| Bed and breakfast'!#REF!*0.9</f>
        <v>#REF!</v>
      </c>
      <c r="Y11" s="42" t="e">
        <f>'C завтраками| Bed and breakfast'!#REF!*0.9</f>
        <v>#REF!</v>
      </c>
      <c r="Z11" s="42" t="e">
        <f>'C завтраками| Bed and breakfast'!#REF!*0.9</f>
        <v>#REF!</v>
      </c>
      <c r="AA11" s="42" t="e">
        <f>'C завтраками| Bed and breakfast'!#REF!*0.9</f>
        <v>#REF!</v>
      </c>
      <c r="AB11" s="42" t="e">
        <f>'C завтраками| Bed and breakfast'!#REF!*0.9</f>
        <v>#REF!</v>
      </c>
      <c r="AC11" s="42" t="e">
        <f>'C завтраками| Bed and breakfast'!#REF!*0.9</f>
        <v>#REF!</v>
      </c>
      <c r="AD11" s="42" t="e">
        <f>'C завтраками| Bed and breakfast'!#REF!*0.9</f>
        <v>#REF!</v>
      </c>
    </row>
    <row r="12" spans="1:30" s="53" customFormat="1" x14ac:dyDescent="0.2">
      <c r="A12" s="42" t="s">
        <v>85</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row>
    <row r="13" spans="1:30" s="53" customFormat="1" x14ac:dyDescent="0.2">
      <c r="A13" s="88">
        <f>A7</f>
        <v>1</v>
      </c>
      <c r="B13" s="42" t="e">
        <f>'C завтраками| Bed and breakfast'!#REF!*0.9</f>
        <v>#REF!</v>
      </c>
      <c r="C13" s="42" t="e">
        <f>'C завтраками| Bed and breakfast'!#REF!*0.9</f>
        <v>#REF!</v>
      </c>
      <c r="D13" s="42" t="e">
        <f>'C завтраками| Bed and breakfast'!#REF!*0.9</f>
        <v>#REF!</v>
      </c>
      <c r="E13" s="42" t="e">
        <f>'C завтраками| Bed and breakfast'!#REF!*0.9</f>
        <v>#REF!</v>
      </c>
      <c r="F13" s="42" t="e">
        <f>'C завтраками| Bed and breakfast'!#REF!*0.9</f>
        <v>#REF!</v>
      </c>
      <c r="G13" s="42" t="e">
        <f>'C завтраками| Bed and breakfast'!#REF!*0.9</f>
        <v>#REF!</v>
      </c>
      <c r="H13" s="42" t="e">
        <f>'C завтраками| Bed and breakfast'!#REF!*0.9</f>
        <v>#REF!</v>
      </c>
      <c r="I13" s="42" t="e">
        <f>'C завтраками| Bed and breakfast'!#REF!*0.9</f>
        <v>#REF!</v>
      </c>
      <c r="J13" s="42" t="e">
        <f>'C завтраками| Bed and breakfast'!#REF!*0.9</f>
        <v>#REF!</v>
      </c>
      <c r="K13" s="42" t="e">
        <f>'C завтраками| Bed and breakfast'!#REF!*0.9</f>
        <v>#REF!</v>
      </c>
      <c r="L13" s="42" t="e">
        <f>'C завтраками| Bed and breakfast'!#REF!*0.9</f>
        <v>#REF!</v>
      </c>
      <c r="M13" s="42" t="e">
        <f>'C завтраками| Bed and breakfast'!#REF!*0.9</f>
        <v>#REF!</v>
      </c>
      <c r="N13" s="42" t="e">
        <f>'C завтраками| Bed and breakfast'!#REF!*0.9</f>
        <v>#REF!</v>
      </c>
      <c r="O13" s="42" t="e">
        <f>'C завтраками| Bed and breakfast'!#REF!*0.9</f>
        <v>#REF!</v>
      </c>
      <c r="P13" s="42" t="e">
        <f>'C завтраками| Bed and breakfast'!#REF!*0.9</f>
        <v>#REF!</v>
      </c>
      <c r="Q13" s="42" t="e">
        <f>'C завтраками| Bed and breakfast'!#REF!*0.9</f>
        <v>#REF!</v>
      </c>
      <c r="R13" s="42" t="e">
        <f>'C завтраками| Bed and breakfast'!#REF!*0.9</f>
        <v>#REF!</v>
      </c>
      <c r="S13" s="42" t="e">
        <f>'C завтраками| Bed and breakfast'!#REF!*0.9</f>
        <v>#REF!</v>
      </c>
      <c r="T13" s="42" t="e">
        <f>'C завтраками| Bed and breakfast'!#REF!*0.9</f>
        <v>#REF!</v>
      </c>
      <c r="U13" s="42" t="e">
        <f>'C завтраками| Bed and breakfast'!#REF!*0.9</f>
        <v>#REF!</v>
      </c>
      <c r="V13" s="42" t="e">
        <f>'C завтраками| Bed and breakfast'!#REF!*0.9</f>
        <v>#REF!</v>
      </c>
      <c r="W13" s="42" t="e">
        <f>'C завтраками| Bed and breakfast'!#REF!*0.9</f>
        <v>#REF!</v>
      </c>
      <c r="X13" s="42" t="e">
        <f>'C завтраками| Bed and breakfast'!#REF!*0.9</f>
        <v>#REF!</v>
      </c>
      <c r="Y13" s="42" t="e">
        <f>'C завтраками| Bed and breakfast'!#REF!*0.9</f>
        <v>#REF!</v>
      </c>
      <c r="Z13" s="42" t="e">
        <f>'C завтраками| Bed and breakfast'!#REF!*0.9</f>
        <v>#REF!</v>
      </c>
      <c r="AA13" s="42" t="e">
        <f>'C завтраками| Bed and breakfast'!#REF!*0.9</f>
        <v>#REF!</v>
      </c>
      <c r="AB13" s="42" t="e">
        <f>'C завтраками| Bed and breakfast'!#REF!*0.9</f>
        <v>#REF!</v>
      </c>
      <c r="AC13" s="42" t="e">
        <f>'C завтраками| Bed and breakfast'!#REF!*0.9</f>
        <v>#REF!</v>
      </c>
      <c r="AD13" s="42" t="e">
        <f>'C завтраками| Bed and breakfast'!#REF!*0.9</f>
        <v>#REF!</v>
      </c>
    </row>
    <row r="14" spans="1:30" s="53" customFormat="1" x14ac:dyDescent="0.2">
      <c r="A14" s="88">
        <f>A8</f>
        <v>2</v>
      </c>
      <c r="B14" s="42" t="e">
        <f>'C завтраками| Bed and breakfast'!#REF!*0.9</f>
        <v>#REF!</v>
      </c>
      <c r="C14" s="42" t="e">
        <f>'C завтраками| Bed and breakfast'!#REF!*0.9</f>
        <v>#REF!</v>
      </c>
      <c r="D14" s="42" t="e">
        <f>'C завтраками| Bed and breakfast'!#REF!*0.9</f>
        <v>#REF!</v>
      </c>
      <c r="E14" s="42" t="e">
        <f>'C завтраками| Bed and breakfast'!#REF!*0.9</f>
        <v>#REF!</v>
      </c>
      <c r="F14" s="42" t="e">
        <f>'C завтраками| Bed and breakfast'!#REF!*0.9</f>
        <v>#REF!</v>
      </c>
      <c r="G14" s="42" t="e">
        <f>'C завтраками| Bed and breakfast'!#REF!*0.9</f>
        <v>#REF!</v>
      </c>
      <c r="H14" s="42" t="e">
        <f>'C завтраками| Bed and breakfast'!#REF!*0.9</f>
        <v>#REF!</v>
      </c>
      <c r="I14" s="42" t="e">
        <f>'C завтраками| Bed and breakfast'!#REF!*0.9</f>
        <v>#REF!</v>
      </c>
      <c r="J14" s="42" t="e">
        <f>'C завтраками| Bed and breakfast'!#REF!*0.9</f>
        <v>#REF!</v>
      </c>
      <c r="K14" s="42" t="e">
        <f>'C завтраками| Bed and breakfast'!#REF!*0.9</f>
        <v>#REF!</v>
      </c>
      <c r="L14" s="42" t="e">
        <f>'C завтраками| Bed and breakfast'!#REF!*0.9</f>
        <v>#REF!</v>
      </c>
      <c r="M14" s="42" t="e">
        <f>'C завтраками| Bed and breakfast'!#REF!*0.9</f>
        <v>#REF!</v>
      </c>
      <c r="N14" s="42" t="e">
        <f>'C завтраками| Bed and breakfast'!#REF!*0.9</f>
        <v>#REF!</v>
      </c>
      <c r="O14" s="42" t="e">
        <f>'C завтраками| Bed and breakfast'!#REF!*0.9</f>
        <v>#REF!</v>
      </c>
      <c r="P14" s="42" t="e">
        <f>'C завтраками| Bed and breakfast'!#REF!*0.9</f>
        <v>#REF!</v>
      </c>
      <c r="Q14" s="42" t="e">
        <f>'C завтраками| Bed and breakfast'!#REF!*0.9</f>
        <v>#REF!</v>
      </c>
      <c r="R14" s="42" t="e">
        <f>'C завтраками| Bed and breakfast'!#REF!*0.9</f>
        <v>#REF!</v>
      </c>
      <c r="S14" s="42" t="e">
        <f>'C завтраками| Bed and breakfast'!#REF!*0.9</f>
        <v>#REF!</v>
      </c>
      <c r="T14" s="42" t="e">
        <f>'C завтраками| Bed and breakfast'!#REF!*0.9</f>
        <v>#REF!</v>
      </c>
      <c r="U14" s="42" t="e">
        <f>'C завтраками| Bed and breakfast'!#REF!*0.9</f>
        <v>#REF!</v>
      </c>
      <c r="V14" s="42" t="e">
        <f>'C завтраками| Bed and breakfast'!#REF!*0.9</f>
        <v>#REF!</v>
      </c>
      <c r="W14" s="42" t="e">
        <f>'C завтраками| Bed and breakfast'!#REF!*0.9</f>
        <v>#REF!</v>
      </c>
      <c r="X14" s="42" t="e">
        <f>'C завтраками| Bed and breakfast'!#REF!*0.9</f>
        <v>#REF!</v>
      </c>
      <c r="Y14" s="42" t="e">
        <f>'C завтраками| Bed and breakfast'!#REF!*0.9</f>
        <v>#REF!</v>
      </c>
      <c r="Z14" s="42" t="e">
        <f>'C завтраками| Bed and breakfast'!#REF!*0.9</f>
        <v>#REF!</v>
      </c>
      <c r="AA14" s="42" t="e">
        <f>'C завтраками| Bed and breakfast'!#REF!*0.9</f>
        <v>#REF!</v>
      </c>
      <c r="AB14" s="42" t="e">
        <f>'C завтраками| Bed and breakfast'!#REF!*0.9</f>
        <v>#REF!</v>
      </c>
      <c r="AC14" s="42" t="e">
        <f>'C завтраками| Bed and breakfast'!#REF!*0.9</f>
        <v>#REF!</v>
      </c>
      <c r="AD14" s="42" t="e">
        <f>'C завтраками| Bed and breakfast'!#REF!*0.9</f>
        <v>#REF!</v>
      </c>
    </row>
    <row r="15" spans="1:30" s="53" customFormat="1" x14ac:dyDescent="0.2">
      <c r="A15" s="116"/>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0" s="53" customFormat="1" x14ac:dyDescent="0.2">
      <c r="A16" s="11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row>
    <row r="17" spans="1:30" s="53" customFormat="1" ht="15.75" x14ac:dyDescent="0.2">
      <c r="A17" s="117" t="s">
        <v>110</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row>
    <row r="18" spans="1:30" s="53" customFormat="1" x14ac:dyDescent="0.2">
      <c r="A18" s="98" t="s">
        <v>64</v>
      </c>
      <c r="B18" s="92" t="e">
        <f>B4</f>
        <v>#REF!</v>
      </c>
      <c r="C18" s="92" t="e">
        <f>C4</f>
        <v>#REF!</v>
      </c>
      <c r="D18" s="92" t="e">
        <f t="shared" ref="D18:L18" si="0">D4</f>
        <v>#REF!</v>
      </c>
      <c r="E18" s="92" t="e">
        <f t="shared" ref="E18:I18" si="1">E4</f>
        <v>#REF!</v>
      </c>
      <c r="F18" s="92" t="e">
        <f t="shared" si="1"/>
        <v>#REF!</v>
      </c>
      <c r="G18" s="92" t="e">
        <f t="shared" si="1"/>
        <v>#REF!</v>
      </c>
      <c r="H18" s="92" t="e">
        <f t="shared" si="1"/>
        <v>#REF!</v>
      </c>
      <c r="I18" s="92" t="e">
        <f t="shared" si="1"/>
        <v>#REF!</v>
      </c>
      <c r="J18" s="92" t="e">
        <f t="shared" ref="J18:K18" si="2">J4</f>
        <v>#REF!</v>
      </c>
      <c r="K18" s="92" t="e">
        <f t="shared" si="2"/>
        <v>#REF!</v>
      </c>
      <c r="L18" s="92" t="e">
        <f t="shared" si="0"/>
        <v>#REF!</v>
      </c>
      <c r="M18" s="92" t="e">
        <f t="shared" ref="M18:S18" si="3">M4</f>
        <v>#REF!</v>
      </c>
      <c r="N18" s="92" t="e">
        <f t="shared" si="3"/>
        <v>#REF!</v>
      </c>
      <c r="O18" s="92" t="e">
        <f t="shared" si="3"/>
        <v>#REF!</v>
      </c>
      <c r="P18" s="92" t="e">
        <f t="shared" si="3"/>
        <v>#REF!</v>
      </c>
      <c r="Q18" s="92" t="e">
        <f t="shared" si="3"/>
        <v>#REF!</v>
      </c>
      <c r="R18" s="92" t="e">
        <f t="shared" si="3"/>
        <v>#REF!</v>
      </c>
      <c r="S18" s="92" t="e">
        <f t="shared" si="3"/>
        <v>#REF!</v>
      </c>
      <c r="T18" s="92" t="e">
        <f t="shared" ref="T18:AD18" si="4">T4</f>
        <v>#REF!</v>
      </c>
      <c r="U18" s="92" t="e">
        <f t="shared" si="4"/>
        <v>#REF!</v>
      </c>
      <c r="V18" s="92" t="e">
        <f t="shared" si="4"/>
        <v>#REF!</v>
      </c>
      <c r="W18" s="92" t="e">
        <f t="shared" si="4"/>
        <v>#REF!</v>
      </c>
      <c r="X18" s="92" t="e">
        <f t="shared" si="4"/>
        <v>#REF!</v>
      </c>
      <c r="Y18" s="92" t="e">
        <f t="shared" si="4"/>
        <v>#REF!</v>
      </c>
      <c r="Z18" s="92" t="e">
        <f t="shared" si="4"/>
        <v>#REF!</v>
      </c>
      <c r="AA18" s="92" t="e">
        <f t="shared" si="4"/>
        <v>#REF!</v>
      </c>
      <c r="AB18" s="92" t="e">
        <f t="shared" si="4"/>
        <v>#REF!</v>
      </c>
      <c r="AC18" s="92" t="e">
        <f t="shared" si="4"/>
        <v>#REF!</v>
      </c>
      <c r="AD18" s="92" t="e">
        <f t="shared" si="4"/>
        <v>#REF!</v>
      </c>
    </row>
    <row r="19" spans="1:30" s="53" customFormat="1" x14ac:dyDescent="0.2">
      <c r="A19" s="98"/>
      <c r="B19" s="92" t="e">
        <f>B5</f>
        <v>#REF!</v>
      </c>
      <c r="C19" s="92" t="e">
        <f>C5</f>
        <v>#REF!</v>
      </c>
      <c r="D19" s="92" t="e">
        <f t="shared" ref="D19:L19" si="5">D5</f>
        <v>#REF!</v>
      </c>
      <c r="E19" s="92" t="e">
        <f t="shared" ref="E19:I19" si="6">E5</f>
        <v>#REF!</v>
      </c>
      <c r="F19" s="92" t="e">
        <f t="shared" si="6"/>
        <v>#REF!</v>
      </c>
      <c r="G19" s="92" t="e">
        <f t="shared" si="6"/>
        <v>#REF!</v>
      </c>
      <c r="H19" s="92" t="e">
        <f t="shared" si="6"/>
        <v>#REF!</v>
      </c>
      <c r="I19" s="92" t="e">
        <f t="shared" si="6"/>
        <v>#REF!</v>
      </c>
      <c r="J19" s="92" t="e">
        <f t="shared" ref="J19:K19" si="7">J5</f>
        <v>#REF!</v>
      </c>
      <c r="K19" s="92" t="e">
        <f t="shared" si="7"/>
        <v>#REF!</v>
      </c>
      <c r="L19" s="92" t="e">
        <f t="shared" si="5"/>
        <v>#REF!</v>
      </c>
      <c r="M19" s="92" t="e">
        <f t="shared" ref="M19:S19" si="8">M5</f>
        <v>#REF!</v>
      </c>
      <c r="N19" s="92" t="e">
        <f t="shared" si="8"/>
        <v>#REF!</v>
      </c>
      <c r="O19" s="92" t="e">
        <f t="shared" si="8"/>
        <v>#REF!</v>
      </c>
      <c r="P19" s="92" t="e">
        <f t="shared" si="8"/>
        <v>#REF!</v>
      </c>
      <c r="Q19" s="92" t="e">
        <f t="shared" si="8"/>
        <v>#REF!</v>
      </c>
      <c r="R19" s="92" t="e">
        <f t="shared" si="8"/>
        <v>#REF!</v>
      </c>
      <c r="S19" s="92" t="e">
        <f t="shared" si="8"/>
        <v>#REF!</v>
      </c>
      <c r="T19" s="92" t="e">
        <f t="shared" ref="T19:AD19" si="9">T5</f>
        <v>#REF!</v>
      </c>
      <c r="U19" s="92" t="e">
        <f t="shared" si="9"/>
        <v>#REF!</v>
      </c>
      <c r="V19" s="92" t="e">
        <f t="shared" si="9"/>
        <v>#REF!</v>
      </c>
      <c r="W19" s="92" t="e">
        <f t="shared" si="9"/>
        <v>#REF!</v>
      </c>
      <c r="X19" s="92" t="e">
        <f t="shared" si="9"/>
        <v>#REF!</v>
      </c>
      <c r="Y19" s="92" t="e">
        <f t="shared" si="9"/>
        <v>#REF!</v>
      </c>
      <c r="Z19" s="92" t="e">
        <f t="shared" si="9"/>
        <v>#REF!</v>
      </c>
      <c r="AA19" s="92" t="e">
        <f t="shared" si="9"/>
        <v>#REF!</v>
      </c>
      <c r="AB19" s="92" t="e">
        <f t="shared" si="9"/>
        <v>#REF!</v>
      </c>
      <c r="AC19" s="92" t="e">
        <f t="shared" si="9"/>
        <v>#REF!</v>
      </c>
      <c r="AD19" s="92" t="e">
        <f t="shared" si="9"/>
        <v>#REF!</v>
      </c>
    </row>
    <row r="20" spans="1:30" s="53" customFormat="1" x14ac:dyDescent="0.2">
      <c r="A20" s="42" t="s">
        <v>83</v>
      </c>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row>
    <row r="21" spans="1:30" s="53" customFormat="1" x14ac:dyDescent="0.2">
      <c r="A21" s="88">
        <v>1</v>
      </c>
      <c r="B21" s="120" t="e">
        <f>B7+B30</f>
        <v>#REF!</v>
      </c>
      <c r="C21" s="120" t="e">
        <f t="shared" ref="C21:D22" si="10">C7+C30</f>
        <v>#REF!</v>
      </c>
      <c r="D21" s="139" t="e">
        <f t="shared" si="10"/>
        <v>#REF!</v>
      </c>
      <c r="E21" s="139" t="e">
        <f t="shared" ref="E21:I21" si="11">E7+E30</f>
        <v>#REF!</v>
      </c>
      <c r="F21" s="139" t="e">
        <f t="shared" si="11"/>
        <v>#REF!</v>
      </c>
      <c r="G21" s="139" t="e">
        <f t="shared" si="11"/>
        <v>#REF!</v>
      </c>
      <c r="H21" s="129" t="e">
        <f t="shared" si="11"/>
        <v>#REF!</v>
      </c>
      <c r="I21" s="129" t="e">
        <f t="shared" si="11"/>
        <v>#REF!</v>
      </c>
      <c r="J21" s="129" t="e">
        <f t="shared" ref="J21:K21" si="12">J7+J30</f>
        <v>#REF!</v>
      </c>
      <c r="K21" s="129" t="e">
        <f t="shared" si="12"/>
        <v>#REF!</v>
      </c>
      <c r="L21" s="129" t="e">
        <f t="shared" ref="L21" si="13">L7+L30</f>
        <v>#REF!</v>
      </c>
      <c r="M21" s="129" t="e">
        <f t="shared" ref="M21:S21" si="14">M7+M30</f>
        <v>#REF!</v>
      </c>
      <c r="N21" s="129" t="e">
        <f t="shared" si="14"/>
        <v>#REF!</v>
      </c>
      <c r="O21" s="129" t="e">
        <f t="shared" si="14"/>
        <v>#REF!</v>
      </c>
      <c r="P21" s="129" t="e">
        <f t="shared" si="14"/>
        <v>#REF!</v>
      </c>
      <c r="Q21" s="129" t="e">
        <f t="shared" si="14"/>
        <v>#REF!</v>
      </c>
      <c r="R21" s="129" t="e">
        <f t="shared" si="14"/>
        <v>#REF!</v>
      </c>
      <c r="S21" s="129" t="e">
        <f t="shared" si="14"/>
        <v>#REF!</v>
      </c>
      <c r="T21" s="129" t="e">
        <f t="shared" ref="T21:AD21" si="15">T7+T30</f>
        <v>#REF!</v>
      </c>
      <c r="U21" s="129" t="e">
        <f t="shared" si="15"/>
        <v>#REF!</v>
      </c>
      <c r="V21" s="129" t="e">
        <f t="shared" si="15"/>
        <v>#REF!</v>
      </c>
      <c r="W21" s="129" t="e">
        <f t="shared" si="15"/>
        <v>#REF!</v>
      </c>
      <c r="X21" s="129" t="e">
        <f t="shared" si="15"/>
        <v>#REF!</v>
      </c>
      <c r="Y21" s="129" t="e">
        <f t="shared" si="15"/>
        <v>#REF!</v>
      </c>
      <c r="Z21" s="129" t="e">
        <f t="shared" si="15"/>
        <v>#REF!</v>
      </c>
      <c r="AA21" s="129" t="e">
        <f t="shared" si="15"/>
        <v>#REF!</v>
      </c>
      <c r="AB21" s="129" t="e">
        <f t="shared" si="15"/>
        <v>#REF!</v>
      </c>
      <c r="AC21" s="129" t="e">
        <f t="shared" si="15"/>
        <v>#REF!</v>
      </c>
      <c r="AD21" s="129" t="e">
        <f t="shared" si="15"/>
        <v>#REF!</v>
      </c>
    </row>
    <row r="22" spans="1:30" s="53" customFormat="1" x14ac:dyDescent="0.2">
      <c r="A22" s="88">
        <v>2</v>
      </c>
      <c r="B22" s="120" t="e">
        <f>B8+B31</f>
        <v>#REF!</v>
      </c>
      <c r="C22" s="120" t="e">
        <f t="shared" si="10"/>
        <v>#REF!</v>
      </c>
      <c r="D22" s="139" t="e">
        <f t="shared" si="10"/>
        <v>#REF!</v>
      </c>
      <c r="E22" s="139" t="e">
        <f t="shared" ref="E22:I22" si="16">E8+E31</f>
        <v>#REF!</v>
      </c>
      <c r="F22" s="139" t="e">
        <f t="shared" si="16"/>
        <v>#REF!</v>
      </c>
      <c r="G22" s="139" t="e">
        <f t="shared" si="16"/>
        <v>#REF!</v>
      </c>
      <c r="H22" s="129" t="e">
        <f t="shared" si="16"/>
        <v>#REF!</v>
      </c>
      <c r="I22" s="129" t="e">
        <f t="shared" si="16"/>
        <v>#REF!</v>
      </c>
      <c r="J22" s="129" t="e">
        <f t="shared" ref="J22:K22" si="17">J8+J31</f>
        <v>#REF!</v>
      </c>
      <c r="K22" s="129" t="e">
        <f t="shared" si="17"/>
        <v>#REF!</v>
      </c>
      <c r="L22" s="129" t="e">
        <f t="shared" ref="L22" si="18">L8+L31</f>
        <v>#REF!</v>
      </c>
      <c r="M22" s="129" t="e">
        <f t="shared" ref="M22:S22" si="19">M8+M31</f>
        <v>#REF!</v>
      </c>
      <c r="N22" s="129" t="e">
        <f t="shared" si="19"/>
        <v>#REF!</v>
      </c>
      <c r="O22" s="129" t="e">
        <f t="shared" si="19"/>
        <v>#REF!</v>
      </c>
      <c r="P22" s="129" t="e">
        <f t="shared" si="19"/>
        <v>#REF!</v>
      </c>
      <c r="Q22" s="129" t="e">
        <f t="shared" si="19"/>
        <v>#REF!</v>
      </c>
      <c r="R22" s="129" t="e">
        <f t="shared" si="19"/>
        <v>#REF!</v>
      </c>
      <c r="S22" s="129" t="e">
        <f t="shared" si="19"/>
        <v>#REF!</v>
      </c>
      <c r="T22" s="129" t="e">
        <f t="shared" ref="T22:AD22" si="20">T8+T31</f>
        <v>#REF!</v>
      </c>
      <c r="U22" s="129" t="e">
        <f t="shared" si="20"/>
        <v>#REF!</v>
      </c>
      <c r="V22" s="129" t="e">
        <f t="shared" si="20"/>
        <v>#REF!</v>
      </c>
      <c r="W22" s="129" t="e">
        <f t="shared" si="20"/>
        <v>#REF!</v>
      </c>
      <c r="X22" s="129" t="e">
        <f t="shared" si="20"/>
        <v>#REF!</v>
      </c>
      <c r="Y22" s="129" t="e">
        <f t="shared" si="20"/>
        <v>#REF!</v>
      </c>
      <c r="Z22" s="129" t="e">
        <f t="shared" si="20"/>
        <v>#REF!</v>
      </c>
      <c r="AA22" s="129" t="e">
        <f t="shared" si="20"/>
        <v>#REF!</v>
      </c>
      <c r="AB22" s="129" t="e">
        <f t="shared" si="20"/>
        <v>#REF!</v>
      </c>
      <c r="AC22" s="129" t="e">
        <f t="shared" si="20"/>
        <v>#REF!</v>
      </c>
      <c r="AD22" s="129" t="e">
        <f t="shared" si="20"/>
        <v>#REF!</v>
      </c>
    </row>
    <row r="23" spans="1:30" s="53" customFormat="1" x14ac:dyDescent="0.2">
      <c r="A23" s="42" t="s">
        <v>84</v>
      </c>
      <c r="B23" s="120"/>
      <c r="C23" s="120"/>
      <c r="D23" s="139"/>
      <c r="E23" s="139"/>
      <c r="F23" s="139"/>
      <c r="G23" s="13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row>
    <row r="24" spans="1:30" s="53" customFormat="1" x14ac:dyDescent="0.2">
      <c r="A24" s="88">
        <f>A21</f>
        <v>1</v>
      </c>
      <c r="B24" s="120" t="e">
        <f>B10+B30</f>
        <v>#REF!</v>
      </c>
      <c r="C24" s="120" t="e">
        <f t="shared" ref="C24:D25" si="21">C10+C30</f>
        <v>#REF!</v>
      </c>
      <c r="D24" s="139" t="e">
        <f t="shared" si="21"/>
        <v>#REF!</v>
      </c>
      <c r="E24" s="139" t="e">
        <f t="shared" ref="E24:I24" si="22">E10+E30</f>
        <v>#REF!</v>
      </c>
      <c r="F24" s="139" t="e">
        <f t="shared" si="22"/>
        <v>#REF!</v>
      </c>
      <c r="G24" s="139" t="e">
        <f t="shared" si="22"/>
        <v>#REF!</v>
      </c>
      <c r="H24" s="129" t="e">
        <f t="shared" si="22"/>
        <v>#REF!</v>
      </c>
      <c r="I24" s="129" t="e">
        <f t="shared" si="22"/>
        <v>#REF!</v>
      </c>
      <c r="J24" s="129" t="e">
        <f t="shared" ref="J24:K24" si="23">J10+J30</f>
        <v>#REF!</v>
      </c>
      <c r="K24" s="129" t="e">
        <f t="shared" si="23"/>
        <v>#REF!</v>
      </c>
      <c r="L24" s="129" t="e">
        <f t="shared" ref="L24" si="24">L10+L30</f>
        <v>#REF!</v>
      </c>
      <c r="M24" s="129" t="e">
        <f t="shared" ref="M24:S24" si="25">M10+M30</f>
        <v>#REF!</v>
      </c>
      <c r="N24" s="129" t="e">
        <f t="shared" si="25"/>
        <v>#REF!</v>
      </c>
      <c r="O24" s="129" t="e">
        <f t="shared" si="25"/>
        <v>#REF!</v>
      </c>
      <c r="P24" s="129" t="e">
        <f t="shared" si="25"/>
        <v>#REF!</v>
      </c>
      <c r="Q24" s="129" t="e">
        <f t="shared" si="25"/>
        <v>#REF!</v>
      </c>
      <c r="R24" s="129" t="e">
        <f t="shared" si="25"/>
        <v>#REF!</v>
      </c>
      <c r="S24" s="129" t="e">
        <f t="shared" si="25"/>
        <v>#REF!</v>
      </c>
      <c r="T24" s="129" t="e">
        <f t="shared" ref="T24:AD24" si="26">T10+T30</f>
        <v>#REF!</v>
      </c>
      <c r="U24" s="129" t="e">
        <f t="shared" si="26"/>
        <v>#REF!</v>
      </c>
      <c r="V24" s="129" t="e">
        <f t="shared" si="26"/>
        <v>#REF!</v>
      </c>
      <c r="W24" s="129" t="e">
        <f t="shared" si="26"/>
        <v>#REF!</v>
      </c>
      <c r="X24" s="129" t="e">
        <f t="shared" si="26"/>
        <v>#REF!</v>
      </c>
      <c r="Y24" s="129" t="e">
        <f t="shared" si="26"/>
        <v>#REF!</v>
      </c>
      <c r="Z24" s="129" t="e">
        <f t="shared" si="26"/>
        <v>#REF!</v>
      </c>
      <c r="AA24" s="129" t="e">
        <f t="shared" si="26"/>
        <v>#REF!</v>
      </c>
      <c r="AB24" s="129" t="e">
        <f t="shared" si="26"/>
        <v>#REF!</v>
      </c>
      <c r="AC24" s="129" t="e">
        <f t="shared" si="26"/>
        <v>#REF!</v>
      </c>
      <c r="AD24" s="129" t="e">
        <f t="shared" si="26"/>
        <v>#REF!</v>
      </c>
    </row>
    <row r="25" spans="1:30" s="53" customFormat="1" x14ac:dyDescent="0.2">
      <c r="A25" s="88">
        <f>A22</f>
        <v>2</v>
      </c>
      <c r="B25" s="120" t="e">
        <f>B11+B31</f>
        <v>#REF!</v>
      </c>
      <c r="C25" s="120" t="e">
        <f t="shared" si="21"/>
        <v>#REF!</v>
      </c>
      <c r="D25" s="139" t="e">
        <f t="shared" si="21"/>
        <v>#REF!</v>
      </c>
      <c r="E25" s="139" t="e">
        <f t="shared" ref="E25:I25" si="27">E11+E31</f>
        <v>#REF!</v>
      </c>
      <c r="F25" s="139" t="e">
        <f t="shared" si="27"/>
        <v>#REF!</v>
      </c>
      <c r="G25" s="139" t="e">
        <f t="shared" si="27"/>
        <v>#REF!</v>
      </c>
      <c r="H25" s="129" t="e">
        <f t="shared" si="27"/>
        <v>#REF!</v>
      </c>
      <c r="I25" s="129" t="e">
        <f t="shared" si="27"/>
        <v>#REF!</v>
      </c>
      <c r="J25" s="129" t="e">
        <f t="shared" ref="J25:K25" si="28">J11+J31</f>
        <v>#REF!</v>
      </c>
      <c r="K25" s="129" t="e">
        <f t="shared" si="28"/>
        <v>#REF!</v>
      </c>
      <c r="L25" s="129" t="e">
        <f t="shared" ref="L25" si="29">L11+L31</f>
        <v>#REF!</v>
      </c>
      <c r="M25" s="129" t="e">
        <f t="shared" ref="M25:S25" si="30">M11+M31</f>
        <v>#REF!</v>
      </c>
      <c r="N25" s="129" t="e">
        <f t="shared" si="30"/>
        <v>#REF!</v>
      </c>
      <c r="O25" s="129" t="e">
        <f t="shared" si="30"/>
        <v>#REF!</v>
      </c>
      <c r="P25" s="129" t="e">
        <f t="shared" si="30"/>
        <v>#REF!</v>
      </c>
      <c r="Q25" s="129" t="e">
        <f t="shared" si="30"/>
        <v>#REF!</v>
      </c>
      <c r="R25" s="129" t="e">
        <f t="shared" si="30"/>
        <v>#REF!</v>
      </c>
      <c r="S25" s="129" t="e">
        <f t="shared" si="30"/>
        <v>#REF!</v>
      </c>
      <c r="T25" s="129" t="e">
        <f t="shared" ref="T25:AD25" si="31">T11+T31</f>
        <v>#REF!</v>
      </c>
      <c r="U25" s="129" t="e">
        <f t="shared" si="31"/>
        <v>#REF!</v>
      </c>
      <c r="V25" s="129" t="e">
        <f t="shared" si="31"/>
        <v>#REF!</v>
      </c>
      <c r="W25" s="129" t="e">
        <f t="shared" si="31"/>
        <v>#REF!</v>
      </c>
      <c r="X25" s="129" t="e">
        <f t="shared" si="31"/>
        <v>#REF!</v>
      </c>
      <c r="Y25" s="129" t="e">
        <f t="shared" si="31"/>
        <v>#REF!</v>
      </c>
      <c r="Z25" s="129" t="e">
        <f t="shared" si="31"/>
        <v>#REF!</v>
      </c>
      <c r="AA25" s="129" t="e">
        <f t="shared" si="31"/>
        <v>#REF!</v>
      </c>
      <c r="AB25" s="129" t="e">
        <f t="shared" si="31"/>
        <v>#REF!</v>
      </c>
      <c r="AC25" s="129" t="e">
        <f t="shared" si="31"/>
        <v>#REF!</v>
      </c>
      <c r="AD25" s="129" t="e">
        <f t="shared" si="31"/>
        <v>#REF!</v>
      </c>
    </row>
    <row r="26" spans="1:30" s="53" customFormat="1" x14ac:dyDescent="0.2">
      <c r="A26" s="42" t="s">
        <v>85</v>
      </c>
      <c r="B26" s="120"/>
      <c r="C26" s="120"/>
      <c r="D26" s="139"/>
      <c r="E26" s="139"/>
      <c r="F26" s="139"/>
      <c r="G26" s="13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row>
    <row r="27" spans="1:30" s="53" customFormat="1" x14ac:dyDescent="0.2">
      <c r="A27" s="88">
        <f>A21</f>
        <v>1</v>
      </c>
      <c r="B27" s="120" t="e">
        <f>B13+B30</f>
        <v>#REF!</v>
      </c>
      <c r="C27" s="120" t="e">
        <f t="shared" ref="C27:D28" si="32">C13+C30</f>
        <v>#REF!</v>
      </c>
      <c r="D27" s="139" t="e">
        <f t="shared" si="32"/>
        <v>#REF!</v>
      </c>
      <c r="E27" s="139" t="e">
        <f t="shared" ref="E27:I27" si="33">E13+E30</f>
        <v>#REF!</v>
      </c>
      <c r="F27" s="139" t="e">
        <f t="shared" si="33"/>
        <v>#REF!</v>
      </c>
      <c r="G27" s="139" t="e">
        <f t="shared" si="33"/>
        <v>#REF!</v>
      </c>
      <c r="H27" s="129" t="e">
        <f t="shared" si="33"/>
        <v>#REF!</v>
      </c>
      <c r="I27" s="129" t="e">
        <f t="shared" si="33"/>
        <v>#REF!</v>
      </c>
      <c r="J27" s="129" t="e">
        <f t="shared" ref="J27:K27" si="34">J13+J30</f>
        <v>#REF!</v>
      </c>
      <c r="K27" s="129" t="e">
        <f t="shared" si="34"/>
        <v>#REF!</v>
      </c>
      <c r="L27" s="129" t="e">
        <f t="shared" ref="L27" si="35">L13+L30</f>
        <v>#REF!</v>
      </c>
      <c r="M27" s="129" t="e">
        <f t="shared" ref="M27:S27" si="36">M13+M30</f>
        <v>#REF!</v>
      </c>
      <c r="N27" s="129" t="e">
        <f t="shared" si="36"/>
        <v>#REF!</v>
      </c>
      <c r="O27" s="129" t="e">
        <f t="shared" si="36"/>
        <v>#REF!</v>
      </c>
      <c r="P27" s="129" t="e">
        <f t="shared" si="36"/>
        <v>#REF!</v>
      </c>
      <c r="Q27" s="129" t="e">
        <f t="shared" si="36"/>
        <v>#REF!</v>
      </c>
      <c r="R27" s="129" t="e">
        <f t="shared" si="36"/>
        <v>#REF!</v>
      </c>
      <c r="S27" s="129" t="e">
        <f t="shared" si="36"/>
        <v>#REF!</v>
      </c>
      <c r="T27" s="129" t="e">
        <f t="shared" ref="T27:AD27" si="37">T13+T30</f>
        <v>#REF!</v>
      </c>
      <c r="U27" s="129" t="e">
        <f t="shared" si="37"/>
        <v>#REF!</v>
      </c>
      <c r="V27" s="129" t="e">
        <f t="shared" si="37"/>
        <v>#REF!</v>
      </c>
      <c r="W27" s="129" t="e">
        <f t="shared" si="37"/>
        <v>#REF!</v>
      </c>
      <c r="X27" s="129" t="e">
        <f t="shared" si="37"/>
        <v>#REF!</v>
      </c>
      <c r="Y27" s="129" t="e">
        <f t="shared" si="37"/>
        <v>#REF!</v>
      </c>
      <c r="Z27" s="129" t="e">
        <f t="shared" si="37"/>
        <v>#REF!</v>
      </c>
      <c r="AA27" s="129" t="e">
        <f t="shared" si="37"/>
        <v>#REF!</v>
      </c>
      <c r="AB27" s="129" t="e">
        <f t="shared" si="37"/>
        <v>#REF!</v>
      </c>
      <c r="AC27" s="129" t="e">
        <f t="shared" si="37"/>
        <v>#REF!</v>
      </c>
      <c r="AD27" s="129" t="e">
        <f t="shared" si="37"/>
        <v>#REF!</v>
      </c>
    </row>
    <row r="28" spans="1:30" s="53" customFormat="1" x14ac:dyDescent="0.2">
      <c r="A28" s="88">
        <f>A22</f>
        <v>2</v>
      </c>
      <c r="B28" s="120" t="e">
        <f>B14+B31</f>
        <v>#REF!</v>
      </c>
      <c r="C28" s="120" t="e">
        <f t="shared" si="32"/>
        <v>#REF!</v>
      </c>
      <c r="D28" s="139" t="e">
        <f t="shared" si="32"/>
        <v>#REF!</v>
      </c>
      <c r="E28" s="139" t="e">
        <f t="shared" ref="E28:I28" si="38">E14+E31</f>
        <v>#REF!</v>
      </c>
      <c r="F28" s="139" t="e">
        <f t="shared" si="38"/>
        <v>#REF!</v>
      </c>
      <c r="G28" s="139" t="e">
        <f t="shared" si="38"/>
        <v>#REF!</v>
      </c>
      <c r="H28" s="129" t="e">
        <f t="shared" si="38"/>
        <v>#REF!</v>
      </c>
      <c r="I28" s="129" t="e">
        <f t="shared" si="38"/>
        <v>#REF!</v>
      </c>
      <c r="J28" s="129" t="e">
        <f t="shared" ref="J28:K28" si="39">J14+J31</f>
        <v>#REF!</v>
      </c>
      <c r="K28" s="129" t="e">
        <f t="shared" si="39"/>
        <v>#REF!</v>
      </c>
      <c r="L28" s="129" t="e">
        <f t="shared" ref="L28" si="40">L14+L31</f>
        <v>#REF!</v>
      </c>
      <c r="M28" s="129" t="e">
        <f t="shared" ref="M28:S28" si="41">M14+M31</f>
        <v>#REF!</v>
      </c>
      <c r="N28" s="129" t="e">
        <f t="shared" si="41"/>
        <v>#REF!</v>
      </c>
      <c r="O28" s="129" t="e">
        <f t="shared" si="41"/>
        <v>#REF!</v>
      </c>
      <c r="P28" s="129" t="e">
        <f t="shared" si="41"/>
        <v>#REF!</v>
      </c>
      <c r="Q28" s="129" t="e">
        <f t="shared" si="41"/>
        <v>#REF!</v>
      </c>
      <c r="R28" s="129" t="e">
        <f t="shared" si="41"/>
        <v>#REF!</v>
      </c>
      <c r="S28" s="129" t="e">
        <f t="shared" si="41"/>
        <v>#REF!</v>
      </c>
      <c r="T28" s="129" t="e">
        <f t="shared" ref="T28:AD28" si="42">T14+T31</f>
        <v>#REF!</v>
      </c>
      <c r="U28" s="129" t="e">
        <f t="shared" si="42"/>
        <v>#REF!</v>
      </c>
      <c r="V28" s="129" t="e">
        <f t="shared" si="42"/>
        <v>#REF!</v>
      </c>
      <c r="W28" s="129" t="e">
        <f t="shared" si="42"/>
        <v>#REF!</v>
      </c>
      <c r="X28" s="129" t="e">
        <f t="shared" si="42"/>
        <v>#REF!</v>
      </c>
      <c r="Y28" s="129" t="e">
        <f t="shared" si="42"/>
        <v>#REF!</v>
      </c>
      <c r="Z28" s="129" t="e">
        <f t="shared" si="42"/>
        <v>#REF!</v>
      </c>
      <c r="AA28" s="129" t="e">
        <f t="shared" si="42"/>
        <v>#REF!</v>
      </c>
      <c r="AB28" s="129" t="e">
        <f t="shared" si="42"/>
        <v>#REF!</v>
      </c>
      <c r="AC28" s="129" t="e">
        <f t="shared" si="42"/>
        <v>#REF!</v>
      </c>
      <c r="AD28" s="129" t="e">
        <f t="shared" si="42"/>
        <v>#REF!</v>
      </c>
    </row>
    <row r="29" spans="1:30" s="53" customFormat="1" x14ac:dyDescent="0.2">
      <c r="A29" s="116"/>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row>
    <row r="30" spans="1:30" s="53" customFormat="1" x14ac:dyDescent="0.2">
      <c r="A30" s="116"/>
      <c r="B30" s="118">
        <v>1750</v>
      </c>
      <c r="C30" s="118">
        <v>1750</v>
      </c>
      <c r="D30" s="119">
        <v>2400</v>
      </c>
      <c r="E30" s="119">
        <v>2400</v>
      </c>
      <c r="F30" s="119">
        <v>2400</v>
      </c>
      <c r="G30" s="119">
        <v>2400</v>
      </c>
      <c r="H30" s="130">
        <v>2000</v>
      </c>
      <c r="I30" s="130">
        <v>2000</v>
      </c>
      <c r="J30" s="130">
        <v>2000</v>
      </c>
      <c r="K30" s="130">
        <v>2000</v>
      </c>
      <c r="L30" s="130">
        <v>2000</v>
      </c>
      <c r="M30" s="130">
        <v>2000</v>
      </c>
      <c r="N30" s="130">
        <v>2000</v>
      </c>
      <c r="O30" s="130">
        <v>2000</v>
      </c>
      <c r="P30" s="130">
        <v>2000</v>
      </c>
      <c r="Q30" s="130">
        <v>2000</v>
      </c>
      <c r="R30" s="130">
        <v>2000</v>
      </c>
      <c r="S30" s="130">
        <v>2000</v>
      </c>
      <c r="T30" s="130">
        <v>2000</v>
      </c>
      <c r="U30" s="130">
        <v>2000</v>
      </c>
      <c r="V30" s="130">
        <v>2000</v>
      </c>
      <c r="W30" s="130">
        <v>2000</v>
      </c>
      <c r="X30" s="130">
        <v>2000</v>
      </c>
      <c r="Y30" s="130">
        <v>2000</v>
      </c>
      <c r="Z30" s="130">
        <v>2000</v>
      </c>
      <c r="AA30" s="130">
        <v>2000</v>
      </c>
      <c r="AB30" s="130">
        <v>2000</v>
      </c>
      <c r="AC30" s="130">
        <v>2000</v>
      </c>
      <c r="AD30" s="130">
        <v>2000</v>
      </c>
    </row>
    <row r="31" spans="1:30" s="53" customFormat="1" x14ac:dyDescent="0.2">
      <c r="A31" s="116"/>
      <c r="B31" s="118">
        <f>B30*2</f>
        <v>3500</v>
      </c>
      <c r="C31" s="118">
        <f>C30*2</f>
        <v>3500</v>
      </c>
      <c r="D31" s="119">
        <f>D30*2</f>
        <v>4800</v>
      </c>
      <c r="E31" s="119">
        <f t="shared" ref="E31:G31" si="43">E30*2</f>
        <v>4800</v>
      </c>
      <c r="F31" s="119">
        <f t="shared" si="43"/>
        <v>4800</v>
      </c>
      <c r="G31" s="119">
        <f t="shared" si="43"/>
        <v>4800</v>
      </c>
      <c r="H31" s="130">
        <f>H30*2</f>
        <v>4000</v>
      </c>
      <c r="I31" s="130">
        <f t="shared" ref="I31:S31" si="44">I30*2</f>
        <v>4000</v>
      </c>
      <c r="J31" s="130">
        <f t="shared" si="44"/>
        <v>4000</v>
      </c>
      <c r="K31" s="130">
        <f t="shared" si="44"/>
        <v>4000</v>
      </c>
      <c r="L31" s="130">
        <f t="shared" si="44"/>
        <v>4000</v>
      </c>
      <c r="M31" s="130">
        <f t="shared" si="44"/>
        <v>4000</v>
      </c>
      <c r="N31" s="130">
        <f t="shared" si="44"/>
        <v>4000</v>
      </c>
      <c r="O31" s="130">
        <f t="shared" si="44"/>
        <v>4000</v>
      </c>
      <c r="P31" s="130">
        <f t="shared" si="44"/>
        <v>4000</v>
      </c>
      <c r="Q31" s="130">
        <f t="shared" si="44"/>
        <v>4000</v>
      </c>
      <c r="R31" s="130">
        <f t="shared" si="44"/>
        <v>4000</v>
      </c>
      <c r="S31" s="130">
        <f t="shared" si="44"/>
        <v>4000</v>
      </c>
      <c r="T31" s="130">
        <f t="shared" ref="T31:AD31" si="45">T30*2</f>
        <v>4000</v>
      </c>
      <c r="U31" s="130">
        <f t="shared" si="45"/>
        <v>4000</v>
      </c>
      <c r="V31" s="130">
        <f t="shared" si="45"/>
        <v>4000</v>
      </c>
      <c r="W31" s="130">
        <f t="shared" si="45"/>
        <v>4000</v>
      </c>
      <c r="X31" s="130">
        <f t="shared" si="45"/>
        <v>4000</v>
      </c>
      <c r="Y31" s="130">
        <f t="shared" si="45"/>
        <v>4000</v>
      </c>
      <c r="Z31" s="130">
        <f t="shared" si="45"/>
        <v>4000</v>
      </c>
      <c r="AA31" s="130">
        <f t="shared" si="45"/>
        <v>4000</v>
      </c>
      <c r="AB31" s="130">
        <f t="shared" si="45"/>
        <v>4000</v>
      </c>
      <c r="AC31" s="130">
        <f t="shared" si="45"/>
        <v>4000</v>
      </c>
      <c r="AD31" s="130">
        <f t="shared" si="45"/>
        <v>4000</v>
      </c>
    </row>
    <row r="32" spans="1:30" s="50" customFormat="1" ht="12.75" thickBot="1" x14ac:dyDescent="0.25">
      <c r="A32" s="100"/>
    </row>
    <row r="33" spans="1:1" s="50" customFormat="1" ht="12.75" thickBot="1" x14ac:dyDescent="0.25">
      <c r="A33" s="104" t="s">
        <v>66</v>
      </c>
    </row>
    <row r="34" spans="1:1" x14ac:dyDescent="0.2">
      <c r="A34" s="63" t="s">
        <v>78</v>
      </c>
    </row>
    <row r="35" spans="1:1" ht="9" hidden="1" customHeight="1" x14ac:dyDescent="0.2">
      <c r="A35" s="43" t="s">
        <v>67</v>
      </c>
    </row>
    <row r="36" spans="1:1" ht="10.7" customHeight="1" x14ac:dyDescent="0.2">
      <c r="A36" s="43" t="s">
        <v>89</v>
      </c>
    </row>
    <row r="37" spans="1:1" x14ac:dyDescent="0.2">
      <c r="A37" s="43" t="s">
        <v>68</v>
      </c>
    </row>
    <row r="38" spans="1:1" ht="13.35" customHeight="1" x14ac:dyDescent="0.2">
      <c r="A38" s="43" t="s">
        <v>69</v>
      </c>
    </row>
    <row r="39" spans="1:1" ht="13.35" customHeight="1" x14ac:dyDescent="0.2">
      <c r="A39" s="43" t="s">
        <v>90</v>
      </c>
    </row>
    <row r="40" spans="1:1" ht="12.6" customHeight="1" thickBot="1" x14ac:dyDescent="0.25">
      <c r="A40" s="3"/>
    </row>
    <row r="41" spans="1:1" ht="13.35" customHeight="1" thickBot="1" x14ac:dyDescent="0.25">
      <c r="A41" s="105" t="s">
        <v>71</v>
      </c>
    </row>
    <row r="42" spans="1:1" ht="11.45" customHeight="1" x14ac:dyDescent="0.2">
      <c r="A42" s="106" t="s">
        <v>93</v>
      </c>
    </row>
    <row r="43" spans="1:1" ht="12.75" thickBot="1" x14ac:dyDescent="0.25">
      <c r="A43" s="3"/>
    </row>
    <row r="44" spans="1:1" ht="12.75" thickBot="1" x14ac:dyDescent="0.25">
      <c r="A44" s="107" t="s">
        <v>70</v>
      </c>
    </row>
    <row r="45" spans="1:1" ht="48" x14ac:dyDescent="0.2">
      <c r="A45" s="70" t="s">
        <v>92</v>
      </c>
    </row>
    <row r="46" spans="1:1" ht="12.75" x14ac:dyDescent="0.2">
      <c r="A46"/>
    </row>
  </sheetData>
  <mergeCells count="1">
    <mergeCell ref="A1:A2"/>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zoomScale="90" zoomScaleNormal="90" workbookViewId="0">
      <selection activeCell="B1" sqref="B1:I1048576"/>
    </sheetView>
  </sheetViews>
  <sheetFormatPr defaultColWidth="8.7109375" defaultRowHeight="12.75" x14ac:dyDescent="0.2"/>
  <cols>
    <col min="1" max="1" width="82.28515625" style="55" customWidth="1"/>
    <col min="2" max="16384" width="8.7109375" style="55"/>
  </cols>
  <sheetData>
    <row r="1" spans="1:2" x14ac:dyDescent="0.2">
      <c r="A1" s="209" t="s">
        <v>82</v>
      </c>
    </row>
    <row r="2" spans="1:2" x14ac:dyDescent="0.2">
      <c r="A2" s="209"/>
    </row>
    <row r="3" spans="1:2" x14ac:dyDescent="0.2">
      <c r="A3" s="209"/>
    </row>
    <row r="4" spans="1:2" ht="21.75" customHeight="1" x14ac:dyDescent="0.2">
      <c r="A4" s="170" t="s">
        <v>141</v>
      </c>
    </row>
    <row r="5" spans="1:2" s="52" customFormat="1" ht="32.1" customHeight="1" x14ac:dyDescent="0.2">
      <c r="A5" s="98" t="s">
        <v>64</v>
      </c>
      <c r="B5" s="101" t="e">
        <f>'C завтраками| Bed and breakfast'!#REF!</f>
        <v>#REF!</v>
      </c>
    </row>
    <row r="6" spans="1:2" s="53" customFormat="1" ht="21.95" customHeight="1" x14ac:dyDescent="0.2">
      <c r="A6" s="98"/>
      <c r="B6" s="101"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84</v>
      </c>
      <c r="B10" s="42"/>
    </row>
    <row r="11" spans="1:2" s="53" customFormat="1" ht="12" x14ac:dyDescent="0.2">
      <c r="A11" s="88">
        <f>A8</f>
        <v>1</v>
      </c>
      <c r="B11" s="42" t="e">
        <f>'C завтраками| Bed and breakfast'!#REF!*0.9</f>
        <v>#REF!</v>
      </c>
    </row>
    <row r="12" spans="1:2" s="53" customFormat="1" ht="12" x14ac:dyDescent="0.2">
      <c r="A12" s="88">
        <f>A9</f>
        <v>2</v>
      </c>
      <c r="B12" s="42" t="e">
        <f>'C завтраками| Bed and breakfast'!#REF!*0.9</f>
        <v>#REF!</v>
      </c>
    </row>
    <row r="13" spans="1:2" s="53" customFormat="1" ht="12" x14ac:dyDescent="0.2">
      <c r="A13" s="42" t="s">
        <v>85</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86</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87</v>
      </c>
      <c r="B19" s="42"/>
    </row>
    <row r="20" spans="1:2" s="53" customFormat="1" ht="12" x14ac:dyDescent="0.2">
      <c r="A20" s="88" t="s">
        <v>88</v>
      </c>
      <c r="B20" s="42" t="e">
        <f>'C завтраками| Bed and breakfast'!#REF!*0.9</f>
        <v>#REF!</v>
      </c>
    </row>
    <row r="21" spans="1:2" s="53" customFormat="1" ht="12" x14ac:dyDescent="0.2">
      <c r="A21" s="116"/>
      <c r="B21" s="4"/>
    </row>
    <row r="22" spans="1:2" s="53" customFormat="1" ht="12" x14ac:dyDescent="0.2">
      <c r="A22" s="116"/>
      <c r="B22" s="4"/>
    </row>
    <row r="23" spans="1:2" s="53" customFormat="1" ht="12" x14ac:dyDescent="0.2">
      <c r="A23" s="89"/>
      <c r="B23" s="89"/>
    </row>
    <row r="24" spans="1:2" s="48" customFormat="1" ht="22.5" customHeight="1" x14ac:dyDescent="0.2">
      <c r="A24" s="111" t="s">
        <v>100</v>
      </c>
      <c r="B24" s="92" t="e">
        <f t="shared" ref="B24" si="0">B5</f>
        <v>#REF!</v>
      </c>
    </row>
    <row r="25" spans="1:2" s="48" customFormat="1" ht="25.5" customHeight="1" x14ac:dyDescent="0.2">
      <c r="A25" s="90" t="s">
        <v>64</v>
      </c>
      <c r="B25" s="101" t="e">
        <f t="shared" ref="B25" si="1">B6</f>
        <v>#REF!</v>
      </c>
    </row>
    <row r="26" spans="1:2" s="44" customFormat="1" ht="12" x14ac:dyDescent="0.2">
      <c r="A26" s="42" t="s">
        <v>83</v>
      </c>
      <c r="B26" s="87"/>
    </row>
    <row r="27" spans="1:2" s="50" customFormat="1" ht="12" x14ac:dyDescent="0.2">
      <c r="A27" s="88">
        <v>1</v>
      </c>
      <c r="B27" s="94" t="e">
        <f t="shared" ref="B27" si="2">ROUNDUP(B8*0.9,)</f>
        <v>#REF!</v>
      </c>
    </row>
    <row r="28" spans="1:2" s="50" customFormat="1" ht="12" x14ac:dyDescent="0.2">
      <c r="A28" s="88">
        <v>2</v>
      </c>
      <c r="B28" s="94" t="e">
        <f t="shared" ref="B28" si="3">ROUNDUP(B9*0.9,)</f>
        <v>#REF!</v>
      </c>
    </row>
    <row r="29" spans="1:2" s="50" customFormat="1" ht="12" x14ac:dyDescent="0.2">
      <c r="A29" s="42" t="s">
        <v>84</v>
      </c>
      <c r="B29" s="94"/>
    </row>
    <row r="30" spans="1:2" s="50" customFormat="1" ht="12" x14ac:dyDescent="0.2">
      <c r="A30" s="88">
        <f>A27</f>
        <v>1</v>
      </c>
      <c r="B30" s="94" t="e">
        <f t="shared" ref="B30" si="4">ROUNDUP(B11*0.9,)</f>
        <v>#REF!</v>
      </c>
    </row>
    <row r="31" spans="1:2" s="50" customFormat="1" ht="12" x14ac:dyDescent="0.2">
      <c r="A31" s="88">
        <f>A28</f>
        <v>2</v>
      </c>
      <c r="B31" s="94" t="e">
        <f t="shared" ref="B31" si="5">ROUNDUP(B12*0.9,)</f>
        <v>#REF!</v>
      </c>
    </row>
    <row r="32" spans="1:2" s="50" customFormat="1" ht="12" x14ac:dyDescent="0.2">
      <c r="A32" s="42" t="s">
        <v>85</v>
      </c>
      <c r="B32" s="94"/>
    </row>
    <row r="33" spans="1:2" s="50" customFormat="1" ht="12" x14ac:dyDescent="0.2">
      <c r="A33" s="88">
        <f>A27</f>
        <v>1</v>
      </c>
      <c r="B33" s="94" t="e">
        <f t="shared" ref="B33" si="6">ROUNDUP(B14*0.9,)</f>
        <v>#REF!</v>
      </c>
    </row>
    <row r="34" spans="1:2" s="50" customFormat="1" ht="15.6" customHeight="1" x14ac:dyDescent="0.2">
      <c r="A34" s="88">
        <f>A28</f>
        <v>2</v>
      </c>
      <c r="B34" s="94" t="e">
        <f t="shared" ref="B34" si="7">ROUNDUP(B15*0.9,)</f>
        <v>#REF!</v>
      </c>
    </row>
    <row r="35" spans="1:2" s="50" customFormat="1" ht="15.6" customHeight="1" x14ac:dyDescent="0.2">
      <c r="A35" s="42" t="s">
        <v>86</v>
      </c>
      <c r="B35" s="94"/>
    </row>
    <row r="36" spans="1:2" s="50" customFormat="1" ht="15.6" customHeight="1" x14ac:dyDescent="0.2">
      <c r="A36" s="88">
        <f>A27</f>
        <v>1</v>
      </c>
      <c r="B36" s="94" t="e">
        <f t="shared" ref="B36" si="8">ROUNDUP(B17*0.9,)</f>
        <v>#REF!</v>
      </c>
    </row>
    <row r="37" spans="1:2" s="50" customFormat="1" ht="15.6" customHeight="1" x14ac:dyDescent="0.2">
      <c r="A37" s="88">
        <f>A28</f>
        <v>2</v>
      </c>
      <c r="B37" s="94" t="e">
        <f t="shared" ref="B37" si="9">ROUNDUP(B18*0.9,)</f>
        <v>#REF!</v>
      </c>
    </row>
    <row r="38" spans="1:2" s="50" customFormat="1" ht="15.6" customHeight="1" x14ac:dyDescent="0.2">
      <c r="A38" s="42" t="s">
        <v>87</v>
      </c>
      <c r="B38" s="94"/>
    </row>
    <row r="39" spans="1:2" s="50" customFormat="1" ht="21" customHeight="1" x14ac:dyDescent="0.2">
      <c r="A39" s="88" t="s">
        <v>88</v>
      </c>
      <c r="B39" s="94" t="e">
        <f t="shared" ref="B39" si="10">ROUNDUP(B20*0.9,)</f>
        <v>#REF!</v>
      </c>
    </row>
    <row r="40" spans="1:2" ht="156" customHeight="1" x14ac:dyDescent="0.2">
      <c r="A40" s="174" t="s">
        <v>197</v>
      </c>
    </row>
    <row r="41" spans="1:2" ht="13.5" thickBot="1" x14ac:dyDescent="0.25">
      <c r="A41" s="169" t="s">
        <v>71</v>
      </c>
    </row>
    <row r="42" spans="1:2" ht="13.5" thickBot="1" x14ac:dyDescent="0.25">
      <c r="A42" s="176" t="s">
        <v>215</v>
      </c>
    </row>
    <row r="43" spans="1:2" x14ac:dyDescent="0.2">
      <c r="A43" s="177" t="s">
        <v>216</v>
      </c>
    </row>
    <row r="44" spans="1:2" x14ac:dyDescent="0.2">
      <c r="A44" s="62"/>
    </row>
    <row r="45" spans="1:2" x14ac:dyDescent="0.2">
      <c r="A45" s="169" t="s">
        <v>66</v>
      </c>
    </row>
    <row r="47" spans="1:2" x14ac:dyDescent="0.2">
      <c r="A47" s="63" t="s">
        <v>78</v>
      </c>
    </row>
    <row r="48" spans="1:2" x14ac:dyDescent="0.2">
      <c r="A48" s="43" t="s">
        <v>67</v>
      </c>
    </row>
    <row r="49" spans="1:1" x14ac:dyDescent="0.2">
      <c r="A49" s="43" t="s">
        <v>89</v>
      </c>
    </row>
    <row r="50" spans="1:1" x14ac:dyDescent="0.2">
      <c r="A50" s="43" t="s">
        <v>68</v>
      </c>
    </row>
    <row r="51" spans="1:1" ht="24" x14ac:dyDescent="0.2">
      <c r="A51" s="46" t="s">
        <v>69</v>
      </c>
    </row>
    <row r="52" spans="1:1" x14ac:dyDescent="0.2">
      <c r="A52" s="159" t="s">
        <v>162</v>
      </c>
    </row>
    <row r="53" spans="1:1" ht="24" x14ac:dyDescent="0.2">
      <c r="A53" s="54" t="s">
        <v>116</v>
      </c>
    </row>
    <row r="54" spans="1:1" x14ac:dyDescent="0.2">
      <c r="A54" s="59"/>
    </row>
    <row r="55" spans="1:1" ht="27" customHeight="1" x14ac:dyDescent="0.2">
      <c r="A55" s="141" t="s">
        <v>140</v>
      </c>
    </row>
    <row r="56" spans="1:1" ht="31.5" x14ac:dyDescent="0.2">
      <c r="A56" s="121" t="s">
        <v>187</v>
      </c>
    </row>
    <row r="57" spans="1:1" ht="42" x14ac:dyDescent="0.2">
      <c r="A57" s="121" t="s">
        <v>188</v>
      </c>
    </row>
    <row r="58" spans="1:1" ht="57.6" customHeight="1" x14ac:dyDescent="0.2">
      <c r="A58" s="121" t="s">
        <v>189</v>
      </c>
    </row>
    <row r="59" spans="1:1" ht="31.5" x14ac:dyDescent="0.2">
      <c r="A59" s="121" t="s">
        <v>190</v>
      </c>
    </row>
    <row r="60" spans="1:1" ht="21" x14ac:dyDescent="0.2">
      <c r="A60" s="121" t="s">
        <v>191</v>
      </c>
    </row>
    <row r="61" spans="1:1" ht="40.9" customHeight="1" x14ac:dyDescent="0.2">
      <c r="A61" s="121" t="s">
        <v>192</v>
      </c>
    </row>
    <row r="62" spans="1:1" ht="21" x14ac:dyDescent="0.2">
      <c r="A62" s="121" t="s">
        <v>193</v>
      </c>
    </row>
    <row r="63" spans="1:1" ht="39" customHeight="1" x14ac:dyDescent="0.2">
      <c r="A63" s="121" t="s">
        <v>194</v>
      </c>
    </row>
    <row r="64" spans="1:1" ht="31.5" x14ac:dyDescent="0.2">
      <c r="A64" s="121" t="s">
        <v>195</v>
      </c>
    </row>
    <row r="65" spans="1:1" ht="21" x14ac:dyDescent="0.2">
      <c r="A65" s="121" t="s">
        <v>196</v>
      </c>
    </row>
    <row r="66" spans="1:1" x14ac:dyDescent="0.2">
      <c r="A66" s="83"/>
    </row>
    <row r="67" spans="1:1" ht="42" x14ac:dyDescent="0.2">
      <c r="A67" s="113" t="s">
        <v>99</v>
      </c>
    </row>
    <row r="68" spans="1:1" ht="21" x14ac:dyDescent="0.2">
      <c r="A68" s="140" t="s">
        <v>95</v>
      </c>
    </row>
    <row r="69" spans="1:1" ht="42.75" x14ac:dyDescent="0.2">
      <c r="A69" s="108" t="s">
        <v>96</v>
      </c>
    </row>
    <row r="70" spans="1:1" ht="21" x14ac:dyDescent="0.2">
      <c r="A70" s="66" t="s">
        <v>97</v>
      </c>
    </row>
    <row r="71" spans="1:1" x14ac:dyDescent="0.2">
      <c r="A71" s="68"/>
    </row>
    <row r="72" spans="1:1" x14ac:dyDescent="0.2">
      <c r="A72" s="69" t="s">
        <v>70</v>
      </c>
    </row>
    <row r="73" spans="1:1" ht="24" x14ac:dyDescent="0.2">
      <c r="A73" s="70" t="s">
        <v>76</v>
      </c>
    </row>
    <row r="74" spans="1:1" ht="24" x14ac:dyDescent="0.2">
      <c r="A74" s="70" t="s">
        <v>77</v>
      </c>
    </row>
    <row r="75" spans="1:1" x14ac:dyDescent="0.2">
      <c r="A75" s="67"/>
    </row>
  </sheetData>
  <mergeCells count="1">
    <mergeCell ref="A1:A3"/>
  </mergeCell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topLeftCell="A4" zoomScale="90" zoomScaleNormal="90" workbookViewId="0">
      <selection activeCell="B4" sqref="B1:I1048576"/>
    </sheetView>
  </sheetViews>
  <sheetFormatPr defaultColWidth="8.7109375" defaultRowHeight="12.75" x14ac:dyDescent="0.2"/>
  <cols>
    <col min="1" max="1" width="82.5703125" style="55" customWidth="1"/>
    <col min="2" max="16384" width="8.7109375" style="55"/>
  </cols>
  <sheetData>
    <row r="1" spans="1:2" x14ac:dyDescent="0.2">
      <c r="A1" s="209" t="s">
        <v>82</v>
      </c>
    </row>
    <row r="2" spans="1:2" x14ac:dyDescent="0.2">
      <c r="A2" s="209"/>
    </row>
    <row r="3" spans="1:2" x14ac:dyDescent="0.2">
      <c r="A3" s="209"/>
    </row>
    <row r="4" spans="1:2" ht="21.75" customHeight="1" x14ac:dyDescent="0.2">
      <c r="A4" s="170" t="s">
        <v>141</v>
      </c>
    </row>
    <row r="5" spans="1:2" s="52" customFormat="1" ht="32.1" customHeight="1" x14ac:dyDescent="0.2">
      <c r="A5" s="98" t="s">
        <v>64</v>
      </c>
      <c r="B5" s="101" t="e">
        <f>'C завтраками| Bed and breakfast'!#REF!</f>
        <v>#REF!</v>
      </c>
    </row>
    <row r="6" spans="1:2" s="53" customFormat="1" ht="21.95" customHeight="1" x14ac:dyDescent="0.2">
      <c r="A6" s="98"/>
      <c r="B6" s="101"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84</v>
      </c>
      <c r="B10" s="42"/>
    </row>
    <row r="11" spans="1:2" s="53" customFormat="1" ht="12" x14ac:dyDescent="0.2">
      <c r="A11" s="88">
        <f>A8</f>
        <v>1</v>
      </c>
      <c r="B11" s="42" t="e">
        <f>'C завтраками| Bed and breakfast'!#REF!*0.9</f>
        <v>#REF!</v>
      </c>
    </row>
    <row r="12" spans="1:2" s="53" customFormat="1" ht="12" x14ac:dyDescent="0.2">
      <c r="A12" s="88">
        <f>A9</f>
        <v>2</v>
      </c>
      <c r="B12" s="42" t="e">
        <f>'C завтраками| Bed and breakfast'!#REF!*0.9</f>
        <v>#REF!</v>
      </c>
    </row>
    <row r="13" spans="1:2" s="53" customFormat="1" ht="12" x14ac:dyDescent="0.2">
      <c r="A13" s="42" t="s">
        <v>85</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86</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87</v>
      </c>
      <c r="B19" s="42"/>
    </row>
    <row r="20" spans="1:2" s="53" customFormat="1" ht="12" x14ac:dyDescent="0.2">
      <c r="A20" s="88" t="s">
        <v>88</v>
      </c>
      <c r="B20" s="42" t="e">
        <f>'C завтраками| Bed and breakfast'!#REF!*0.9</f>
        <v>#REF!</v>
      </c>
    </row>
    <row r="21" spans="1:2" s="53" customFormat="1" ht="12" x14ac:dyDescent="0.2">
      <c r="A21" s="116"/>
      <c r="B21" s="4"/>
    </row>
    <row r="22" spans="1:2" s="53" customFormat="1" ht="12" x14ac:dyDescent="0.2">
      <c r="A22" s="116"/>
      <c r="B22" s="4"/>
    </row>
    <row r="23" spans="1:2" s="53" customFormat="1" ht="12" x14ac:dyDescent="0.2">
      <c r="A23" s="89"/>
      <c r="B23" s="89"/>
    </row>
    <row r="24" spans="1:2" s="48" customFormat="1" ht="22.5" customHeight="1" x14ac:dyDescent="0.2">
      <c r="A24" s="111" t="s">
        <v>100</v>
      </c>
      <c r="B24" s="92" t="e">
        <f t="shared" ref="B24" si="0">B5</f>
        <v>#REF!</v>
      </c>
    </row>
    <row r="25" spans="1:2" s="48" customFormat="1" ht="25.5" customHeight="1" x14ac:dyDescent="0.2">
      <c r="A25" s="90" t="s">
        <v>64</v>
      </c>
      <c r="B25" s="101" t="e">
        <f t="shared" ref="B25" si="1">B6</f>
        <v>#REF!</v>
      </c>
    </row>
    <row r="26" spans="1:2" s="44" customFormat="1" ht="12" x14ac:dyDescent="0.2">
      <c r="A26" s="42" t="s">
        <v>83</v>
      </c>
      <c r="B26" s="87"/>
    </row>
    <row r="27" spans="1:2" s="50" customFormat="1" ht="12" x14ac:dyDescent="0.2">
      <c r="A27" s="88">
        <v>1</v>
      </c>
      <c r="B27" s="94" t="e">
        <f t="shared" ref="B27" si="2">ROUNDUP(B8*0.87,)</f>
        <v>#REF!</v>
      </c>
    </row>
    <row r="28" spans="1:2" s="50" customFormat="1" ht="12" x14ac:dyDescent="0.2">
      <c r="A28" s="88">
        <v>2</v>
      </c>
      <c r="B28" s="94" t="e">
        <f t="shared" ref="B28" si="3">ROUNDUP(B9*0.87,)</f>
        <v>#REF!</v>
      </c>
    </row>
    <row r="29" spans="1:2" s="50" customFormat="1" ht="12" x14ac:dyDescent="0.2">
      <c r="A29" s="42" t="s">
        <v>84</v>
      </c>
      <c r="B29" s="94"/>
    </row>
    <row r="30" spans="1:2" s="50" customFormat="1" ht="12" x14ac:dyDescent="0.2">
      <c r="A30" s="88">
        <f>A27</f>
        <v>1</v>
      </c>
      <c r="B30" s="94" t="e">
        <f t="shared" ref="B30" si="4">ROUNDUP(B11*0.87,)</f>
        <v>#REF!</v>
      </c>
    </row>
    <row r="31" spans="1:2" s="50" customFormat="1" ht="12" x14ac:dyDescent="0.2">
      <c r="A31" s="88">
        <f>A28</f>
        <v>2</v>
      </c>
      <c r="B31" s="94" t="e">
        <f t="shared" ref="B31" si="5">ROUNDUP(B12*0.87,)</f>
        <v>#REF!</v>
      </c>
    </row>
    <row r="32" spans="1:2" s="50" customFormat="1" ht="12" x14ac:dyDescent="0.2">
      <c r="A32" s="42" t="s">
        <v>85</v>
      </c>
      <c r="B32" s="94"/>
    </row>
    <row r="33" spans="1:2" s="50" customFormat="1" ht="12" x14ac:dyDescent="0.2">
      <c r="A33" s="88">
        <f>A27</f>
        <v>1</v>
      </c>
      <c r="B33" s="94" t="e">
        <f t="shared" ref="B33" si="6">ROUNDUP(B14*0.87,)</f>
        <v>#REF!</v>
      </c>
    </row>
    <row r="34" spans="1:2" s="50" customFormat="1" ht="15.6" customHeight="1" x14ac:dyDescent="0.2">
      <c r="A34" s="88">
        <f>A28</f>
        <v>2</v>
      </c>
      <c r="B34" s="94" t="e">
        <f t="shared" ref="B34" si="7">ROUNDUP(B15*0.87,)</f>
        <v>#REF!</v>
      </c>
    </row>
    <row r="35" spans="1:2" s="50" customFormat="1" ht="15.6" customHeight="1" x14ac:dyDescent="0.2">
      <c r="A35" s="42" t="s">
        <v>86</v>
      </c>
      <c r="B35" s="94"/>
    </row>
    <row r="36" spans="1:2" s="50" customFormat="1" ht="15.6" customHeight="1" x14ac:dyDescent="0.2">
      <c r="A36" s="88">
        <f>A27</f>
        <v>1</v>
      </c>
      <c r="B36" s="94" t="e">
        <f t="shared" ref="B36" si="8">ROUNDUP(B17*0.87,)</f>
        <v>#REF!</v>
      </c>
    </row>
    <row r="37" spans="1:2" s="50" customFormat="1" ht="15.6" customHeight="1" x14ac:dyDescent="0.2">
      <c r="A37" s="88">
        <f>A28</f>
        <v>2</v>
      </c>
      <c r="B37" s="94" t="e">
        <f t="shared" ref="B37" si="9">ROUNDUP(B18*0.87,)</f>
        <v>#REF!</v>
      </c>
    </row>
    <row r="38" spans="1:2" s="50" customFormat="1" ht="15.6" customHeight="1" x14ac:dyDescent="0.2">
      <c r="A38" s="42" t="s">
        <v>87</v>
      </c>
      <c r="B38" s="94"/>
    </row>
    <row r="39" spans="1:2" s="50" customFormat="1" ht="12" x14ac:dyDescent="0.2">
      <c r="A39" s="88" t="s">
        <v>88</v>
      </c>
      <c r="B39" s="94" t="e">
        <f t="shared" ref="B39" si="10">ROUNDUP(B20*0.87,)</f>
        <v>#REF!</v>
      </c>
    </row>
    <row r="40" spans="1:2" ht="156" customHeight="1" x14ac:dyDescent="0.2">
      <c r="A40" s="174" t="s">
        <v>197</v>
      </c>
    </row>
    <row r="41" spans="1:2" ht="13.5" thickBot="1" x14ac:dyDescent="0.25">
      <c r="A41" s="169" t="s">
        <v>71</v>
      </c>
    </row>
    <row r="42" spans="1:2" ht="13.5" thickBot="1" x14ac:dyDescent="0.25">
      <c r="A42" s="176" t="s">
        <v>215</v>
      </c>
    </row>
    <row r="43" spans="1:2" x14ac:dyDescent="0.2">
      <c r="A43" s="177" t="s">
        <v>216</v>
      </c>
    </row>
    <row r="44" spans="1:2" x14ac:dyDescent="0.2">
      <c r="A44" s="62"/>
    </row>
    <row r="45" spans="1:2" x14ac:dyDescent="0.2">
      <c r="A45" s="169" t="s">
        <v>66</v>
      </c>
    </row>
    <row r="47" spans="1:2" x14ac:dyDescent="0.2">
      <c r="A47" s="63" t="s">
        <v>78</v>
      </c>
    </row>
    <row r="48" spans="1:2" x14ac:dyDescent="0.2">
      <c r="A48" s="43" t="s">
        <v>67</v>
      </c>
    </row>
    <row r="49" spans="1:1" x14ac:dyDescent="0.2">
      <c r="A49" s="43" t="s">
        <v>89</v>
      </c>
    </row>
    <row r="50" spans="1:1" x14ac:dyDescent="0.2">
      <c r="A50" s="43" t="s">
        <v>68</v>
      </c>
    </row>
    <row r="51" spans="1:1" ht="24" x14ac:dyDescent="0.2">
      <c r="A51" s="46" t="s">
        <v>69</v>
      </c>
    </row>
    <row r="52" spans="1:1" x14ac:dyDescent="0.2">
      <c r="A52" s="159" t="s">
        <v>162</v>
      </c>
    </row>
    <row r="53" spans="1:1" ht="24" x14ac:dyDescent="0.2">
      <c r="A53" s="54" t="s">
        <v>116</v>
      </c>
    </row>
    <row r="54" spans="1:1" x14ac:dyDescent="0.2">
      <c r="A54" s="59"/>
    </row>
    <row r="55" spans="1:1" ht="27" customHeight="1" x14ac:dyDescent="0.2">
      <c r="A55" s="141" t="s">
        <v>140</v>
      </c>
    </row>
    <row r="56" spans="1:1" ht="31.5" x14ac:dyDescent="0.2">
      <c r="A56" s="121" t="s">
        <v>187</v>
      </c>
    </row>
    <row r="57" spans="1:1" ht="42" x14ac:dyDescent="0.2">
      <c r="A57" s="121" t="s">
        <v>188</v>
      </c>
    </row>
    <row r="58" spans="1:1" ht="57.6" customHeight="1" x14ac:dyDescent="0.2">
      <c r="A58" s="121" t="s">
        <v>189</v>
      </c>
    </row>
    <row r="59" spans="1:1" ht="31.5" x14ac:dyDescent="0.2">
      <c r="A59" s="121" t="s">
        <v>190</v>
      </c>
    </row>
    <row r="60" spans="1:1" ht="21" x14ac:dyDescent="0.2">
      <c r="A60" s="121" t="s">
        <v>191</v>
      </c>
    </row>
    <row r="61" spans="1:1" ht="40.9" customHeight="1" x14ac:dyDescent="0.2">
      <c r="A61" s="121" t="s">
        <v>192</v>
      </c>
    </row>
    <row r="62" spans="1:1" ht="21" x14ac:dyDescent="0.2">
      <c r="A62" s="121" t="s">
        <v>193</v>
      </c>
    </row>
    <row r="63" spans="1:1" ht="39" customHeight="1" x14ac:dyDescent="0.2">
      <c r="A63" s="121" t="s">
        <v>194</v>
      </c>
    </row>
    <row r="64" spans="1:1" ht="31.5" x14ac:dyDescent="0.2">
      <c r="A64" s="121" t="s">
        <v>195</v>
      </c>
    </row>
    <row r="65" spans="1:1" ht="21" x14ac:dyDescent="0.2">
      <c r="A65" s="121" t="s">
        <v>196</v>
      </c>
    </row>
    <row r="66" spans="1:1" x14ac:dyDescent="0.2">
      <c r="A66" s="83"/>
    </row>
    <row r="67" spans="1:1" ht="42" x14ac:dyDescent="0.2">
      <c r="A67" s="113" t="s">
        <v>99</v>
      </c>
    </row>
    <row r="68" spans="1:1" ht="21" x14ac:dyDescent="0.2">
      <c r="A68" s="140" t="s">
        <v>95</v>
      </c>
    </row>
    <row r="69" spans="1:1" ht="42.75" x14ac:dyDescent="0.2">
      <c r="A69" s="108" t="s">
        <v>96</v>
      </c>
    </row>
    <row r="70" spans="1:1" ht="21" x14ac:dyDescent="0.2">
      <c r="A70" s="66" t="s">
        <v>97</v>
      </c>
    </row>
    <row r="71" spans="1:1" x14ac:dyDescent="0.2">
      <c r="A71" s="68"/>
    </row>
    <row r="72" spans="1:1" x14ac:dyDescent="0.2">
      <c r="A72" s="69" t="s">
        <v>70</v>
      </c>
    </row>
    <row r="73" spans="1:1" ht="24" x14ac:dyDescent="0.2">
      <c r="A73" s="70" t="s">
        <v>76</v>
      </c>
    </row>
    <row r="74" spans="1:1" ht="24" x14ac:dyDescent="0.2">
      <c r="A74" s="70" t="s">
        <v>77</v>
      </c>
    </row>
    <row r="75" spans="1:1" x14ac:dyDescent="0.2">
      <c r="A75" s="67"/>
    </row>
  </sheetData>
  <mergeCells count="1">
    <mergeCell ref="A1:A3"/>
  </mergeCells>
  <pageMargins left="0.7" right="0.7" top="0.75" bottom="0.75" header="0.3" footer="0.3"/>
  <pageSetup paperSize="9" orientation="portrait" horizontalDpi="4294967295" verticalDpi="4294967295"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zoomScaleNormal="100" workbookViewId="0">
      <selection activeCell="B4" sqref="B4:V19"/>
    </sheetView>
  </sheetViews>
  <sheetFormatPr defaultColWidth="9" defaultRowHeight="12" x14ac:dyDescent="0.2"/>
  <cols>
    <col min="1" max="1" width="84.5703125" style="48" customWidth="1"/>
    <col min="2" max="8" width="9" style="48"/>
    <col min="9" max="10" width="9" style="48" customWidth="1"/>
    <col min="11" max="16384" width="9" style="48"/>
  </cols>
  <sheetData>
    <row r="1" spans="1:22" s="51" customFormat="1" ht="12" customHeight="1" x14ac:dyDescent="0.2">
      <c r="A1" s="207" t="s">
        <v>82</v>
      </c>
    </row>
    <row r="2" spans="1:22" s="51" customFormat="1" ht="12" customHeight="1" x14ac:dyDescent="0.2">
      <c r="A2" s="207"/>
    </row>
    <row r="3" spans="1:22" s="53" customFormat="1" x14ac:dyDescent="0.2">
      <c r="A3" s="89"/>
    </row>
    <row r="4" spans="1:22" ht="18" customHeight="1" x14ac:dyDescent="0.2">
      <c r="A4" s="111" t="s">
        <v>100</v>
      </c>
      <c r="B4" s="92" t="e">
        <f>'C завтраками| Bed and breakfast'!#REF!</f>
        <v>#REF!</v>
      </c>
      <c r="C4" s="92" t="e">
        <f>'C завтраками| Bed and breakfast'!#REF!</f>
        <v>#REF!</v>
      </c>
      <c r="D4" s="92" t="e">
        <f>'C завтраками| Bed and breakfast'!#REF!</f>
        <v>#REF!</v>
      </c>
      <c r="E4" s="92" t="e">
        <f>'C завтраками| Bed and breakfast'!#REF!</f>
        <v>#REF!</v>
      </c>
      <c r="F4" s="92" t="e">
        <f>'C завтраками| Bed and breakfast'!#REF!</f>
        <v>#REF!</v>
      </c>
      <c r="G4" s="92" t="e">
        <f>'C завтраками| Bed and breakfast'!#REF!</f>
        <v>#REF!</v>
      </c>
      <c r="H4" s="92" t="e">
        <f>'C завтраками| Bed and breakfast'!#REF!</f>
        <v>#REF!</v>
      </c>
      <c r="I4" s="92" t="e">
        <f>'C завтраками| Bed and breakfast'!#REF!</f>
        <v>#REF!</v>
      </c>
      <c r="J4" s="92" t="e">
        <f>'C завтраками| Bed and breakfast'!#REF!</f>
        <v>#REF!</v>
      </c>
      <c r="K4" s="92" t="e">
        <f>'C завтраками| Bed and breakfast'!#REF!</f>
        <v>#REF!</v>
      </c>
      <c r="L4" s="92" t="e">
        <f>'C завтраками| Bed and breakfast'!#REF!</f>
        <v>#REF!</v>
      </c>
      <c r="M4" s="92" t="e">
        <f>'C завтраками| Bed and breakfast'!#REF!</f>
        <v>#REF!</v>
      </c>
      <c r="N4" s="92" t="e">
        <f>'C завтраками| Bed and breakfast'!#REF!</f>
        <v>#REF!</v>
      </c>
      <c r="O4" s="92" t="e">
        <f>'C завтраками| Bed and breakfast'!#REF!</f>
        <v>#REF!</v>
      </c>
      <c r="P4" s="92" t="e">
        <f>'C завтраками| Bed and breakfast'!#REF!</f>
        <v>#REF!</v>
      </c>
      <c r="Q4" s="92" t="e">
        <f>'C завтраками| Bed and breakfast'!#REF!</f>
        <v>#REF!</v>
      </c>
      <c r="R4" s="92" t="e">
        <f>'C завтраками| Bed and breakfast'!#REF!</f>
        <v>#REF!</v>
      </c>
      <c r="S4" s="92" t="e">
        <f>'C завтраками| Bed and breakfast'!#REF!</f>
        <v>#REF!</v>
      </c>
      <c r="T4" s="92" t="e">
        <f>'C завтраками| Bed and breakfast'!#REF!</f>
        <v>#REF!</v>
      </c>
      <c r="U4" s="92" t="e">
        <f>'C завтраками| Bed and breakfast'!#REF!</f>
        <v>#REF!</v>
      </c>
      <c r="V4" s="92" t="e">
        <f>'C завтраками| Bed and breakfast'!#REF!</f>
        <v>#REF!</v>
      </c>
    </row>
    <row r="5" spans="1:22" ht="20.25" customHeight="1" x14ac:dyDescent="0.2">
      <c r="A5" s="90" t="s">
        <v>64</v>
      </c>
      <c r="B5" s="92" t="e">
        <f>'C завтраками| Bed and breakfast'!#REF!</f>
        <v>#REF!</v>
      </c>
      <c r="C5" s="92" t="e">
        <f>'C завтраками| Bed and breakfast'!#REF!</f>
        <v>#REF!</v>
      </c>
      <c r="D5" s="92" t="e">
        <f>'C завтраками| Bed and breakfast'!#REF!</f>
        <v>#REF!</v>
      </c>
      <c r="E5" s="92" t="e">
        <f>'C завтраками| Bed and breakfast'!#REF!</f>
        <v>#REF!</v>
      </c>
      <c r="F5" s="92" t="e">
        <f>'C завтраками| Bed and breakfast'!#REF!</f>
        <v>#REF!</v>
      </c>
      <c r="G5" s="92" t="e">
        <f>'C завтраками| Bed and breakfast'!#REF!</f>
        <v>#REF!</v>
      </c>
      <c r="H5" s="92" t="e">
        <f>'C завтраками| Bed and breakfast'!#REF!</f>
        <v>#REF!</v>
      </c>
      <c r="I5" s="92" t="e">
        <f>'C завтраками| Bed and breakfast'!#REF!</f>
        <v>#REF!</v>
      </c>
      <c r="J5" s="92" t="e">
        <f>'C завтраками| Bed and breakfast'!#REF!</f>
        <v>#REF!</v>
      </c>
      <c r="K5" s="92" t="e">
        <f>'C завтраками| Bed and breakfast'!#REF!</f>
        <v>#REF!</v>
      </c>
      <c r="L5" s="92" t="e">
        <f>'C завтраками| Bed and breakfast'!#REF!</f>
        <v>#REF!</v>
      </c>
      <c r="M5" s="92" t="e">
        <f>'C завтраками| Bed and breakfast'!#REF!</f>
        <v>#REF!</v>
      </c>
      <c r="N5" s="92" t="e">
        <f>'C завтраками| Bed and breakfast'!#REF!</f>
        <v>#REF!</v>
      </c>
      <c r="O5" s="92" t="e">
        <f>'C завтраками| Bed and breakfast'!#REF!</f>
        <v>#REF!</v>
      </c>
      <c r="P5" s="92" t="e">
        <f>'C завтраками| Bed and breakfast'!#REF!</f>
        <v>#REF!</v>
      </c>
      <c r="Q5" s="92" t="e">
        <f>'C завтраками| Bed and breakfast'!#REF!</f>
        <v>#REF!</v>
      </c>
      <c r="R5" s="92" t="e">
        <f>'C завтраками| Bed and breakfast'!#REF!</f>
        <v>#REF!</v>
      </c>
      <c r="S5" s="92" t="e">
        <f>'C завтраками| Bed and breakfast'!#REF!</f>
        <v>#REF!</v>
      </c>
      <c r="T5" s="92" t="e">
        <f>'C завтраками| Bed and breakfast'!#REF!</f>
        <v>#REF!</v>
      </c>
      <c r="U5" s="92" t="e">
        <f>'C завтраками| Bed and breakfast'!#REF!</f>
        <v>#REF!</v>
      </c>
      <c r="V5" s="92" t="e">
        <f>'C завтраками| Bed and breakfast'!#REF!</f>
        <v>#REF!</v>
      </c>
    </row>
    <row r="6" spans="1:22" s="44" customFormat="1" x14ac:dyDescent="0.2">
      <c r="A6" s="42" t="s">
        <v>83</v>
      </c>
      <c r="B6" s="87"/>
      <c r="C6" s="87"/>
      <c r="D6" s="87"/>
      <c r="E6" s="87"/>
      <c r="F6" s="87"/>
      <c r="G6" s="87"/>
      <c r="H6" s="87"/>
      <c r="I6" s="87"/>
      <c r="J6" s="87"/>
      <c r="K6" s="87"/>
      <c r="L6" s="87"/>
      <c r="M6" s="87"/>
      <c r="N6" s="87"/>
      <c r="O6" s="87"/>
      <c r="P6" s="87"/>
      <c r="Q6" s="87"/>
      <c r="R6" s="87"/>
      <c r="S6" s="87"/>
      <c r="T6" s="87"/>
      <c r="U6" s="87"/>
      <c r="V6" s="87"/>
    </row>
    <row r="7" spans="1:22" s="50" customFormat="1" x14ac:dyDescent="0.2">
      <c r="A7" s="88">
        <v>1</v>
      </c>
      <c r="B7" s="94" t="e">
        <f>'C завтраками| Bed and breakfast'!#REF!*0.75</f>
        <v>#REF!</v>
      </c>
      <c r="C7" s="94" t="e">
        <f>'C завтраками| Bed and breakfast'!#REF!*0.75</f>
        <v>#REF!</v>
      </c>
      <c r="D7" s="94" t="e">
        <f>'C завтраками| Bed and breakfast'!#REF!*0.75</f>
        <v>#REF!</v>
      </c>
      <c r="E7" s="94" t="e">
        <f>'C завтраками| Bed and breakfast'!#REF!*0.75</f>
        <v>#REF!</v>
      </c>
      <c r="F7" s="94" t="e">
        <f>'C завтраками| Bed and breakfast'!#REF!*0.75</f>
        <v>#REF!</v>
      </c>
      <c r="G7" s="94" t="e">
        <f>'C завтраками| Bed and breakfast'!#REF!*0.75</f>
        <v>#REF!</v>
      </c>
      <c r="H7" s="94" t="e">
        <f>'C завтраками| Bed and breakfast'!#REF!*0.75</f>
        <v>#REF!</v>
      </c>
      <c r="I7" s="94" t="e">
        <f>'C завтраками| Bed and breakfast'!#REF!*0.75</f>
        <v>#REF!</v>
      </c>
      <c r="J7" s="94" t="e">
        <f>'C завтраками| Bed and breakfast'!#REF!*0.75</f>
        <v>#REF!</v>
      </c>
      <c r="K7" s="94" t="e">
        <f>'C завтраками| Bed and breakfast'!#REF!*0.75</f>
        <v>#REF!</v>
      </c>
      <c r="L7" s="94" t="e">
        <f>'C завтраками| Bed and breakfast'!#REF!*0.75</f>
        <v>#REF!</v>
      </c>
      <c r="M7" s="94" t="e">
        <f>'C завтраками| Bed and breakfast'!#REF!*0.75</f>
        <v>#REF!</v>
      </c>
      <c r="N7" s="94" t="e">
        <f>'C завтраками| Bed and breakfast'!#REF!*0.75</f>
        <v>#REF!</v>
      </c>
      <c r="O7" s="94" t="e">
        <f>'C завтраками| Bed and breakfast'!#REF!*0.75</f>
        <v>#REF!</v>
      </c>
      <c r="P7" s="94" t="e">
        <f>'C завтраками| Bed and breakfast'!#REF!*0.75</f>
        <v>#REF!</v>
      </c>
      <c r="Q7" s="94" t="e">
        <f>'C завтраками| Bed and breakfast'!#REF!*0.75</f>
        <v>#REF!</v>
      </c>
      <c r="R7" s="94" t="e">
        <f>'C завтраками| Bed and breakfast'!#REF!*0.75</f>
        <v>#REF!</v>
      </c>
      <c r="S7" s="94" t="e">
        <f>'C завтраками| Bed and breakfast'!#REF!*0.75</f>
        <v>#REF!</v>
      </c>
      <c r="T7" s="94" t="e">
        <f>'C завтраками| Bed and breakfast'!#REF!*0.75</f>
        <v>#REF!</v>
      </c>
      <c r="U7" s="94" t="e">
        <f>'C завтраками| Bed and breakfast'!#REF!*0.75</f>
        <v>#REF!</v>
      </c>
      <c r="V7" s="94" t="e">
        <f>'C завтраками| Bed and breakfast'!#REF!*0.75</f>
        <v>#REF!</v>
      </c>
    </row>
    <row r="8" spans="1:22" s="50" customFormat="1" x14ac:dyDescent="0.2">
      <c r="A8" s="88">
        <v>2</v>
      </c>
      <c r="B8" s="94" t="e">
        <f>'C завтраками| Bed and breakfast'!#REF!*0.75</f>
        <v>#REF!</v>
      </c>
      <c r="C8" s="94" t="e">
        <f>'C завтраками| Bed and breakfast'!#REF!*0.75</f>
        <v>#REF!</v>
      </c>
      <c r="D8" s="94" t="e">
        <f>'C завтраками| Bed and breakfast'!#REF!*0.75</f>
        <v>#REF!</v>
      </c>
      <c r="E8" s="94" t="e">
        <f>'C завтраками| Bed and breakfast'!#REF!*0.75</f>
        <v>#REF!</v>
      </c>
      <c r="F8" s="94" t="e">
        <f>'C завтраками| Bed and breakfast'!#REF!*0.75</f>
        <v>#REF!</v>
      </c>
      <c r="G8" s="94" t="e">
        <f>'C завтраками| Bed and breakfast'!#REF!*0.75</f>
        <v>#REF!</v>
      </c>
      <c r="H8" s="94" t="e">
        <f>'C завтраками| Bed and breakfast'!#REF!*0.75</f>
        <v>#REF!</v>
      </c>
      <c r="I8" s="94" t="e">
        <f>'C завтраками| Bed and breakfast'!#REF!*0.75</f>
        <v>#REF!</v>
      </c>
      <c r="J8" s="94" t="e">
        <f>'C завтраками| Bed and breakfast'!#REF!*0.75</f>
        <v>#REF!</v>
      </c>
      <c r="K8" s="94" t="e">
        <f>'C завтраками| Bed and breakfast'!#REF!*0.75</f>
        <v>#REF!</v>
      </c>
      <c r="L8" s="94" t="e">
        <f>'C завтраками| Bed and breakfast'!#REF!*0.75</f>
        <v>#REF!</v>
      </c>
      <c r="M8" s="94" t="e">
        <f>'C завтраками| Bed and breakfast'!#REF!*0.75</f>
        <v>#REF!</v>
      </c>
      <c r="N8" s="94" t="e">
        <f>'C завтраками| Bed and breakfast'!#REF!*0.75</f>
        <v>#REF!</v>
      </c>
      <c r="O8" s="94" t="e">
        <f>'C завтраками| Bed and breakfast'!#REF!*0.75</f>
        <v>#REF!</v>
      </c>
      <c r="P8" s="94" t="e">
        <f>'C завтраками| Bed and breakfast'!#REF!*0.75</f>
        <v>#REF!</v>
      </c>
      <c r="Q8" s="94" t="e">
        <f>'C завтраками| Bed and breakfast'!#REF!*0.75</f>
        <v>#REF!</v>
      </c>
      <c r="R8" s="94" t="e">
        <f>'C завтраками| Bed and breakfast'!#REF!*0.75</f>
        <v>#REF!</v>
      </c>
      <c r="S8" s="94" t="e">
        <f>'C завтраками| Bed and breakfast'!#REF!*0.75</f>
        <v>#REF!</v>
      </c>
      <c r="T8" s="94" t="e">
        <f>'C завтраками| Bed and breakfast'!#REF!*0.75</f>
        <v>#REF!</v>
      </c>
      <c r="U8" s="94" t="e">
        <f>'C завтраками| Bed and breakfast'!#REF!*0.75</f>
        <v>#REF!</v>
      </c>
      <c r="V8" s="94" t="e">
        <f>'C завтраками| Bed and breakfast'!#REF!*0.75</f>
        <v>#REF!</v>
      </c>
    </row>
    <row r="9" spans="1:22" s="50" customFormat="1" x14ac:dyDescent="0.2">
      <c r="A9" s="42" t="s">
        <v>84</v>
      </c>
      <c r="B9" s="94"/>
      <c r="C9" s="94"/>
      <c r="D9" s="94"/>
      <c r="E9" s="94"/>
      <c r="F9" s="94"/>
      <c r="G9" s="94"/>
      <c r="H9" s="94"/>
      <c r="I9" s="94"/>
      <c r="J9" s="94"/>
      <c r="K9" s="94"/>
      <c r="L9" s="94"/>
      <c r="M9" s="94"/>
      <c r="N9" s="94"/>
      <c r="O9" s="94"/>
      <c r="P9" s="94"/>
      <c r="Q9" s="94"/>
      <c r="R9" s="94"/>
      <c r="S9" s="94"/>
      <c r="T9" s="94"/>
      <c r="U9" s="94"/>
      <c r="V9" s="94"/>
    </row>
    <row r="10" spans="1:22" s="50" customFormat="1" x14ac:dyDescent="0.2">
      <c r="A10" s="88">
        <f>A7</f>
        <v>1</v>
      </c>
      <c r="B10" s="94" t="e">
        <f>'C завтраками| Bed and breakfast'!#REF!*0.75</f>
        <v>#REF!</v>
      </c>
      <c r="C10" s="94" t="e">
        <f>'C завтраками| Bed and breakfast'!#REF!*0.75</f>
        <v>#REF!</v>
      </c>
      <c r="D10" s="94" t="e">
        <f>'C завтраками| Bed and breakfast'!#REF!*0.75</f>
        <v>#REF!</v>
      </c>
      <c r="E10" s="94" t="e">
        <f>'C завтраками| Bed and breakfast'!#REF!*0.75</f>
        <v>#REF!</v>
      </c>
      <c r="F10" s="94" t="e">
        <f>'C завтраками| Bed and breakfast'!#REF!*0.75</f>
        <v>#REF!</v>
      </c>
      <c r="G10" s="94" t="e">
        <f>'C завтраками| Bed and breakfast'!#REF!*0.75</f>
        <v>#REF!</v>
      </c>
      <c r="H10" s="94" t="e">
        <f>'C завтраками| Bed and breakfast'!#REF!*0.75</f>
        <v>#REF!</v>
      </c>
      <c r="I10" s="94" t="e">
        <f>'C завтраками| Bed and breakfast'!#REF!*0.75</f>
        <v>#REF!</v>
      </c>
      <c r="J10" s="94" t="e">
        <f>'C завтраками| Bed and breakfast'!#REF!*0.75</f>
        <v>#REF!</v>
      </c>
      <c r="K10" s="94" t="e">
        <f>'C завтраками| Bed and breakfast'!#REF!*0.75</f>
        <v>#REF!</v>
      </c>
      <c r="L10" s="94" t="e">
        <f>'C завтраками| Bed and breakfast'!#REF!*0.75</f>
        <v>#REF!</v>
      </c>
      <c r="M10" s="94" t="e">
        <f>'C завтраками| Bed and breakfast'!#REF!*0.75</f>
        <v>#REF!</v>
      </c>
      <c r="N10" s="94" t="e">
        <f>'C завтраками| Bed and breakfast'!#REF!*0.75</f>
        <v>#REF!</v>
      </c>
      <c r="O10" s="94" t="e">
        <f>'C завтраками| Bed and breakfast'!#REF!*0.75</f>
        <v>#REF!</v>
      </c>
      <c r="P10" s="94" t="e">
        <f>'C завтраками| Bed and breakfast'!#REF!*0.75</f>
        <v>#REF!</v>
      </c>
      <c r="Q10" s="94" t="e">
        <f>'C завтраками| Bed and breakfast'!#REF!*0.75</f>
        <v>#REF!</v>
      </c>
      <c r="R10" s="94" t="e">
        <f>'C завтраками| Bed and breakfast'!#REF!*0.75</f>
        <v>#REF!</v>
      </c>
      <c r="S10" s="94" t="e">
        <f>'C завтраками| Bed and breakfast'!#REF!*0.75</f>
        <v>#REF!</v>
      </c>
      <c r="T10" s="94" t="e">
        <f>'C завтраками| Bed and breakfast'!#REF!*0.75</f>
        <v>#REF!</v>
      </c>
      <c r="U10" s="94" t="e">
        <f>'C завтраками| Bed and breakfast'!#REF!*0.75</f>
        <v>#REF!</v>
      </c>
      <c r="V10" s="94" t="e">
        <f>'C завтраками| Bed and breakfast'!#REF!*0.75</f>
        <v>#REF!</v>
      </c>
    </row>
    <row r="11" spans="1:22" s="50" customFormat="1" x14ac:dyDescent="0.2">
      <c r="A11" s="88">
        <f>A8</f>
        <v>2</v>
      </c>
      <c r="B11" s="94" t="e">
        <f>'C завтраками| Bed and breakfast'!#REF!*0.75</f>
        <v>#REF!</v>
      </c>
      <c r="C11" s="94" t="e">
        <f>'C завтраками| Bed and breakfast'!#REF!*0.75</f>
        <v>#REF!</v>
      </c>
      <c r="D11" s="94" t="e">
        <f>'C завтраками| Bed and breakfast'!#REF!*0.75</f>
        <v>#REF!</v>
      </c>
      <c r="E11" s="94" t="e">
        <f>'C завтраками| Bed and breakfast'!#REF!*0.75</f>
        <v>#REF!</v>
      </c>
      <c r="F11" s="94" t="e">
        <f>'C завтраками| Bed and breakfast'!#REF!*0.75</f>
        <v>#REF!</v>
      </c>
      <c r="G11" s="94" t="e">
        <f>'C завтраками| Bed and breakfast'!#REF!*0.75</f>
        <v>#REF!</v>
      </c>
      <c r="H11" s="94" t="e">
        <f>'C завтраками| Bed and breakfast'!#REF!*0.75</f>
        <v>#REF!</v>
      </c>
      <c r="I11" s="94" t="e">
        <f>'C завтраками| Bed and breakfast'!#REF!*0.75</f>
        <v>#REF!</v>
      </c>
      <c r="J11" s="94" t="e">
        <f>'C завтраками| Bed and breakfast'!#REF!*0.75</f>
        <v>#REF!</v>
      </c>
      <c r="K11" s="94" t="e">
        <f>'C завтраками| Bed and breakfast'!#REF!*0.75</f>
        <v>#REF!</v>
      </c>
      <c r="L11" s="94" t="e">
        <f>'C завтраками| Bed and breakfast'!#REF!*0.75</f>
        <v>#REF!</v>
      </c>
      <c r="M11" s="94" t="e">
        <f>'C завтраками| Bed and breakfast'!#REF!*0.75</f>
        <v>#REF!</v>
      </c>
      <c r="N11" s="94" t="e">
        <f>'C завтраками| Bed and breakfast'!#REF!*0.75</f>
        <v>#REF!</v>
      </c>
      <c r="O11" s="94" t="e">
        <f>'C завтраками| Bed and breakfast'!#REF!*0.75</f>
        <v>#REF!</v>
      </c>
      <c r="P11" s="94" t="e">
        <f>'C завтраками| Bed and breakfast'!#REF!*0.75</f>
        <v>#REF!</v>
      </c>
      <c r="Q11" s="94" t="e">
        <f>'C завтраками| Bed and breakfast'!#REF!*0.75</f>
        <v>#REF!</v>
      </c>
      <c r="R11" s="94" t="e">
        <f>'C завтраками| Bed and breakfast'!#REF!*0.75</f>
        <v>#REF!</v>
      </c>
      <c r="S11" s="94" t="e">
        <f>'C завтраками| Bed and breakfast'!#REF!*0.75</f>
        <v>#REF!</v>
      </c>
      <c r="T11" s="94" t="e">
        <f>'C завтраками| Bed and breakfast'!#REF!*0.75</f>
        <v>#REF!</v>
      </c>
      <c r="U11" s="94" t="e">
        <f>'C завтраками| Bed and breakfast'!#REF!*0.75</f>
        <v>#REF!</v>
      </c>
      <c r="V11" s="94" t="e">
        <f>'C завтраками| Bed and breakfast'!#REF!*0.75</f>
        <v>#REF!</v>
      </c>
    </row>
    <row r="12" spans="1:22" s="50" customFormat="1" x14ac:dyDescent="0.2">
      <c r="A12" s="42" t="s">
        <v>85</v>
      </c>
      <c r="B12" s="94"/>
      <c r="C12" s="94"/>
      <c r="D12" s="94"/>
      <c r="E12" s="94"/>
      <c r="F12" s="94"/>
      <c r="G12" s="94"/>
      <c r="H12" s="94"/>
      <c r="I12" s="94"/>
      <c r="J12" s="94"/>
      <c r="K12" s="94"/>
      <c r="L12" s="94"/>
      <c r="M12" s="94"/>
      <c r="N12" s="94"/>
      <c r="O12" s="94"/>
      <c r="P12" s="94"/>
      <c r="Q12" s="94"/>
      <c r="R12" s="94"/>
      <c r="S12" s="94"/>
      <c r="T12" s="94"/>
      <c r="U12" s="94"/>
      <c r="V12" s="94"/>
    </row>
    <row r="13" spans="1:22" s="50" customFormat="1" x14ac:dyDescent="0.2">
      <c r="A13" s="88">
        <f>A7</f>
        <v>1</v>
      </c>
      <c r="B13" s="94" t="e">
        <f>'C завтраками| Bed and breakfast'!#REF!*0.75</f>
        <v>#REF!</v>
      </c>
      <c r="C13" s="94" t="e">
        <f>'C завтраками| Bed and breakfast'!#REF!*0.75</f>
        <v>#REF!</v>
      </c>
      <c r="D13" s="94" t="e">
        <f>'C завтраками| Bed and breakfast'!#REF!*0.75</f>
        <v>#REF!</v>
      </c>
      <c r="E13" s="94" t="e">
        <f>'C завтраками| Bed and breakfast'!#REF!*0.75</f>
        <v>#REF!</v>
      </c>
      <c r="F13" s="94" t="e">
        <f>'C завтраками| Bed and breakfast'!#REF!*0.75</f>
        <v>#REF!</v>
      </c>
      <c r="G13" s="94" t="e">
        <f>'C завтраками| Bed and breakfast'!#REF!*0.75</f>
        <v>#REF!</v>
      </c>
      <c r="H13" s="94" t="e">
        <f>'C завтраками| Bed and breakfast'!#REF!*0.75</f>
        <v>#REF!</v>
      </c>
      <c r="I13" s="94" t="e">
        <f>'C завтраками| Bed and breakfast'!#REF!*0.75</f>
        <v>#REF!</v>
      </c>
      <c r="J13" s="94" t="e">
        <f>'C завтраками| Bed and breakfast'!#REF!*0.75</f>
        <v>#REF!</v>
      </c>
      <c r="K13" s="94" t="e">
        <f>'C завтраками| Bed and breakfast'!#REF!*0.75</f>
        <v>#REF!</v>
      </c>
      <c r="L13" s="94" t="e">
        <f>'C завтраками| Bed and breakfast'!#REF!*0.75</f>
        <v>#REF!</v>
      </c>
      <c r="M13" s="94" t="e">
        <f>'C завтраками| Bed and breakfast'!#REF!*0.75</f>
        <v>#REF!</v>
      </c>
      <c r="N13" s="94" t="e">
        <f>'C завтраками| Bed and breakfast'!#REF!*0.75</f>
        <v>#REF!</v>
      </c>
      <c r="O13" s="94" t="e">
        <f>'C завтраками| Bed and breakfast'!#REF!*0.75</f>
        <v>#REF!</v>
      </c>
      <c r="P13" s="94" t="e">
        <f>'C завтраками| Bed and breakfast'!#REF!*0.75</f>
        <v>#REF!</v>
      </c>
      <c r="Q13" s="94" t="e">
        <f>'C завтраками| Bed and breakfast'!#REF!*0.75</f>
        <v>#REF!</v>
      </c>
      <c r="R13" s="94" t="e">
        <f>'C завтраками| Bed and breakfast'!#REF!*0.75</f>
        <v>#REF!</v>
      </c>
      <c r="S13" s="94" t="e">
        <f>'C завтраками| Bed and breakfast'!#REF!*0.75</f>
        <v>#REF!</v>
      </c>
      <c r="T13" s="94" t="e">
        <f>'C завтраками| Bed and breakfast'!#REF!*0.75</f>
        <v>#REF!</v>
      </c>
      <c r="U13" s="94" t="e">
        <f>'C завтраками| Bed and breakfast'!#REF!*0.75</f>
        <v>#REF!</v>
      </c>
      <c r="V13" s="94" t="e">
        <f>'C завтраками| Bed and breakfast'!#REF!*0.75</f>
        <v>#REF!</v>
      </c>
    </row>
    <row r="14" spans="1:22" s="50" customFormat="1" x14ac:dyDescent="0.2">
      <c r="A14" s="88">
        <f>A8</f>
        <v>2</v>
      </c>
      <c r="B14" s="94" t="e">
        <f>'C завтраками| Bed and breakfast'!#REF!*0.75</f>
        <v>#REF!</v>
      </c>
      <c r="C14" s="94" t="e">
        <f>'C завтраками| Bed and breakfast'!#REF!*0.75</f>
        <v>#REF!</v>
      </c>
      <c r="D14" s="94" t="e">
        <f>'C завтраками| Bed and breakfast'!#REF!*0.75</f>
        <v>#REF!</v>
      </c>
      <c r="E14" s="94" t="e">
        <f>'C завтраками| Bed and breakfast'!#REF!*0.75</f>
        <v>#REF!</v>
      </c>
      <c r="F14" s="94" t="e">
        <f>'C завтраками| Bed and breakfast'!#REF!*0.75</f>
        <v>#REF!</v>
      </c>
      <c r="G14" s="94" t="e">
        <f>'C завтраками| Bed and breakfast'!#REF!*0.75</f>
        <v>#REF!</v>
      </c>
      <c r="H14" s="94" t="e">
        <f>'C завтраками| Bed and breakfast'!#REF!*0.75</f>
        <v>#REF!</v>
      </c>
      <c r="I14" s="94" t="e">
        <f>'C завтраками| Bed and breakfast'!#REF!*0.75</f>
        <v>#REF!</v>
      </c>
      <c r="J14" s="94" t="e">
        <f>'C завтраками| Bed and breakfast'!#REF!*0.75</f>
        <v>#REF!</v>
      </c>
      <c r="K14" s="94" t="e">
        <f>'C завтраками| Bed and breakfast'!#REF!*0.75</f>
        <v>#REF!</v>
      </c>
      <c r="L14" s="94" t="e">
        <f>'C завтраками| Bed and breakfast'!#REF!*0.75</f>
        <v>#REF!</v>
      </c>
      <c r="M14" s="94" t="e">
        <f>'C завтраками| Bed and breakfast'!#REF!*0.75</f>
        <v>#REF!</v>
      </c>
      <c r="N14" s="94" t="e">
        <f>'C завтраками| Bed and breakfast'!#REF!*0.75</f>
        <v>#REF!</v>
      </c>
      <c r="O14" s="94" t="e">
        <f>'C завтраками| Bed and breakfast'!#REF!*0.75</f>
        <v>#REF!</v>
      </c>
      <c r="P14" s="94" t="e">
        <f>'C завтраками| Bed and breakfast'!#REF!*0.75</f>
        <v>#REF!</v>
      </c>
      <c r="Q14" s="94" t="e">
        <f>'C завтраками| Bed and breakfast'!#REF!*0.75</f>
        <v>#REF!</v>
      </c>
      <c r="R14" s="94" t="e">
        <f>'C завтраками| Bed and breakfast'!#REF!*0.75</f>
        <v>#REF!</v>
      </c>
      <c r="S14" s="94" t="e">
        <f>'C завтраками| Bed and breakfast'!#REF!*0.75</f>
        <v>#REF!</v>
      </c>
      <c r="T14" s="94" t="e">
        <f>'C завтраками| Bed and breakfast'!#REF!*0.75</f>
        <v>#REF!</v>
      </c>
      <c r="U14" s="94" t="e">
        <f>'C завтраками| Bed and breakfast'!#REF!*0.75</f>
        <v>#REF!</v>
      </c>
      <c r="V14" s="94" t="e">
        <f>'C завтраками| Bed and breakfast'!#REF!*0.75</f>
        <v>#REF!</v>
      </c>
    </row>
    <row r="15" spans="1:22" s="50" customFormat="1" x14ac:dyDescent="0.2">
      <c r="A15" s="42" t="s">
        <v>86</v>
      </c>
      <c r="B15" s="94"/>
      <c r="C15" s="94"/>
      <c r="D15" s="94"/>
      <c r="E15" s="94"/>
      <c r="F15" s="94"/>
      <c r="G15" s="94"/>
      <c r="H15" s="94"/>
      <c r="I15" s="94"/>
      <c r="J15" s="94"/>
      <c r="K15" s="94"/>
      <c r="L15" s="94"/>
      <c r="M15" s="94"/>
      <c r="N15" s="94"/>
      <c r="O15" s="94"/>
      <c r="P15" s="94"/>
      <c r="Q15" s="94"/>
      <c r="R15" s="94"/>
      <c r="S15" s="94"/>
      <c r="T15" s="94"/>
      <c r="U15" s="94"/>
      <c r="V15" s="94"/>
    </row>
    <row r="16" spans="1:22" s="50" customFormat="1" x14ac:dyDescent="0.2">
      <c r="A16" s="88">
        <f>A7</f>
        <v>1</v>
      </c>
      <c r="B16" s="94" t="e">
        <f>'C завтраками| Bed and breakfast'!#REF!*0.75</f>
        <v>#REF!</v>
      </c>
      <c r="C16" s="94" t="e">
        <f>'C завтраками| Bed and breakfast'!#REF!*0.75</f>
        <v>#REF!</v>
      </c>
      <c r="D16" s="94" t="e">
        <f>'C завтраками| Bed and breakfast'!#REF!*0.75</f>
        <v>#REF!</v>
      </c>
      <c r="E16" s="94" t="e">
        <f>'C завтраками| Bed and breakfast'!#REF!*0.75</f>
        <v>#REF!</v>
      </c>
      <c r="F16" s="94" t="e">
        <f>'C завтраками| Bed and breakfast'!#REF!*0.75</f>
        <v>#REF!</v>
      </c>
      <c r="G16" s="94" t="e">
        <f>'C завтраками| Bed and breakfast'!#REF!*0.75</f>
        <v>#REF!</v>
      </c>
      <c r="H16" s="94" t="e">
        <f>'C завтраками| Bed and breakfast'!#REF!*0.75</f>
        <v>#REF!</v>
      </c>
      <c r="I16" s="94" t="e">
        <f>'C завтраками| Bed and breakfast'!#REF!*0.75</f>
        <v>#REF!</v>
      </c>
      <c r="J16" s="94" t="e">
        <f>'C завтраками| Bed and breakfast'!#REF!*0.75</f>
        <v>#REF!</v>
      </c>
      <c r="K16" s="94" t="e">
        <f>'C завтраками| Bed and breakfast'!#REF!*0.75</f>
        <v>#REF!</v>
      </c>
      <c r="L16" s="94" t="e">
        <f>'C завтраками| Bed and breakfast'!#REF!*0.75</f>
        <v>#REF!</v>
      </c>
      <c r="M16" s="94" t="e">
        <f>'C завтраками| Bed and breakfast'!#REF!*0.75</f>
        <v>#REF!</v>
      </c>
      <c r="N16" s="94" t="e">
        <f>'C завтраками| Bed and breakfast'!#REF!*0.75</f>
        <v>#REF!</v>
      </c>
      <c r="O16" s="94" t="e">
        <f>'C завтраками| Bed and breakfast'!#REF!*0.75</f>
        <v>#REF!</v>
      </c>
      <c r="P16" s="94" t="e">
        <f>'C завтраками| Bed and breakfast'!#REF!*0.75</f>
        <v>#REF!</v>
      </c>
      <c r="Q16" s="94" t="e">
        <f>'C завтраками| Bed and breakfast'!#REF!*0.75</f>
        <v>#REF!</v>
      </c>
      <c r="R16" s="94" t="e">
        <f>'C завтраками| Bed and breakfast'!#REF!*0.75</f>
        <v>#REF!</v>
      </c>
      <c r="S16" s="94" t="e">
        <f>'C завтраками| Bed and breakfast'!#REF!*0.75</f>
        <v>#REF!</v>
      </c>
      <c r="T16" s="94" t="e">
        <f>'C завтраками| Bed and breakfast'!#REF!*0.75</f>
        <v>#REF!</v>
      </c>
      <c r="U16" s="94" t="e">
        <f>'C завтраками| Bed and breakfast'!#REF!*0.75</f>
        <v>#REF!</v>
      </c>
      <c r="V16" s="94" t="e">
        <f>'C завтраками| Bed and breakfast'!#REF!*0.75</f>
        <v>#REF!</v>
      </c>
    </row>
    <row r="17" spans="1:22" s="50" customFormat="1" x14ac:dyDescent="0.2">
      <c r="A17" s="88">
        <f>A8</f>
        <v>2</v>
      </c>
      <c r="B17" s="94" t="e">
        <f>'C завтраками| Bed and breakfast'!#REF!*0.75</f>
        <v>#REF!</v>
      </c>
      <c r="C17" s="94" t="e">
        <f>'C завтраками| Bed and breakfast'!#REF!*0.75</f>
        <v>#REF!</v>
      </c>
      <c r="D17" s="94" t="e">
        <f>'C завтраками| Bed and breakfast'!#REF!*0.75</f>
        <v>#REF!</v>
      </c>
      <c r="E17" s="94" t="e">
        <f>'C завтраками| Bed and breakfast'!#REF!*0.75</f>
        <v>#REF!</v>
      </c>
      <c r="F17" s="94" t="e">
        <f>'C завтраками| Bed and breakfast'!#REF!*0.75</f>
        <v>#REF!</v>
      </c>
      <c r="G17" s="94" t="e">
        <f>'C завтраками| Bed and breakfast'!#REF!*0.75</f>
        <v>#REF!</v>
      </c>
      <c r="H17" s="94" t="e">
        <f>'C завтраками| Bed and breakfast'!#REF!*0.75</f>
        <v>#REF!</v>
      </c>
      <c r="I17" s="94" t="e">
        <f>'C завтраками| Bed and breakfast'!#REF!*0.75</f>
        <v>#REF!</v>
      </c>
      <c r="J17" s="94" t="e">
        <f>'C завтраками| Bed and breakfast'!#REF!*0.75</f>
        <v>#REF!</v>
      </c>
      <c r="K17" s="94" t="e">
        <f>'C завтраками| Bed and breakfast'!#REF!*0.75</f>
        <v>#REF!</v>
      </c>
      <c r="L17" s="94" t="e">
        <f>'C завтраками| Bed and breakfast'!#REF!*0.75</f>
        <v>#REF!</v>
      </c>
      <c r="M17" s="94" t="e">
        <f>'C завтраками| Bed and breakfast'!#REF!*0.75</f>
        <v>#REF!</v>
      </c>
      <c r="N17" s="94" t="e">
        <f>'C завтраками| Bed and breakfast'!#REF!*0.75</f>
        <v>#REF!</v>
      </c>
      <c r="O17" s="94" t="e">
        <f>'C завтраками| Bed and breakfast'!#REF!*0.75</f>
        <v>#REF!</v>
      </c>
      <c r="P17" s="94" t="e">
        <f>'C завтраками| Bed and breakfast'!#REF!*0.75</f>
        <v>#REF!</v>
      </c>
      <c r="Q17" s="94" t="e">
        <f>'C завтраками| Bed and breakfast'!#REF!*0.75</f>
        <v>#REF!</v>
      </c>
      <c r="R17" s="94" t="e">
        <f>'C завтраками| Bed and breakfast'!#REF!*0.75</f>
        <v>#REF!</v>
      </c>
      <c r="S17" s="94" t="e">
        <f>'C завтраками| Bed and breakfast'!#REF!*0.75</f>
        <v>#REF!</v>
      </c>
      <c r="T17" s="94" t="e">
        <f>'C завтраками| Bed and breakfast'!#REF!*0.75</f>
        <v>#REF!</v>
      </c>
      <c r="U17" s="94" t="e">
        <f>'C завтраками| Bed and breakfast'!#REF!*0.75</f>
        <v>#REF!</v>
      </c>
      <c r="V17" s="94" t="e">
        <f>'C завтраками| Bed and breakfast'!#REF!*0.75</f>
        <v>#REF!</v>
      </c>
    </row>
    <row r="18" spans="1:22" s="50" customFormat="1" x14ac:dyDescent="0.2">
      <c r="A18" s="42" t="s">
        <v>87</v>
      </c>
      <c r="B18" s="94"/>
      <c r="C18" s="94"/>
      <c r="D18" s="94"/>
      <c r="E18" s="94"/>
      <c r="F18" s="94"/>
      <c r="G18" s="94"/>
      <c r="H18" s="94"/>
      <c r="I18" s="94"/>
      <c r="J18" s="94"/>
      <c r="K18" s="94"/>
      <c r="L18" s="94"/>
      <c r="M18" s="94"/>
      <c r="N18" s="94"/>
      <c r="O18" s="94"/>
      <c r="P18" s="94"/>
      <c r="Q18" s="94"/>
      <c r="R18" s="94"/>
      <c r="S18" s="94"/>
      <c r="T18" s="94"/>
      <c r="U18" s="94"/>
      <c r="V18" s="94"/>
    </row>
    <row r="19" spans="1:22" s="50" customFormat="1" x14ac:dyDescent="0.2">
      <c r="A19" s="88" t="s">
        <v>88</v>
      </c>
      <c r="B19" s="94" t="e">
        <f>'C завтраками| Bed and breakfast'!#REF!*0.75</f>
        <v>#REF!</v>
      </c>
      <c r="C19" s="94" t="e">
        <f>'C завтраками| Bed and breakfast'!#REF!*0.75</f>
        <v>#REF!</v>
      </c>
      <c r="D19" s="94" t="e">
        <f>'C завтраками| Bed and breakfast'!#REF!*0.75</f>
        <v>#REF!</v>
      </c>
      <c r="E19" s="94" t="e">
        <f>'C завтраками| Bed and breakfast'!#REF!*0.75</f>
        <v>#REF!</v>
      </c>
      <c r="F19" s="94" t="e">
        <f>'C завтраками| Bed and breakfast'!#REF!*0.75</f>
        <v>#REF!</v>
      </c>
      <c r="G19" s="94" t="e">
        <f>'C завтраками| Bed and breakfast'!#REF!*0.75</f>
        <v>#REF!</v>
      </c>
      <c r="H19" s="94" t="e">
        <f>'C завтраками| Bed and breakfast'!#REF!*0.75</f>
        <v>#REF!</v>
      </c>
      <c r="I19" s="94" t="e">
        <f>'C завтраками| Bed and breakfast'!#REF!*0.75</f>
        <v>#REF!</v>
      </c>
      <c r="J19" s="94" t="e">
        <f>'C завтраками| Bed and breakfast'!#REF!*0.75</f>
        <v>#REF!</v>
      </c>
      <c r="K19" s="94" t="e">
        <f>'C завтраками| Bed and breakfast'!#REF!*0.75</f>
        <v>#REF!</v>
      </c>
      <c r="L19" s="94" t="e">
        <f>'C завтраками| Bed and breakfast'!#REF!*0.75</f>
        <v>#REF!</v>
      </c>
      <c r="M19" s="94" t="e">
        <f>'C завтраками| Bed and breakfast'!#REF!*0.75</f>
        <v>#REF!</v>
      </c>
      <c r="N19" s="94" t="e">
        <f>'C завтраками| Bed and breakfast'!#REF!*0.75</f>
        <v>#REF!</v>
      </c>
      <c r="O19" s="94" t="e">
        <f>'C завтраками| Bed and breakfast'!#REF!*0.75</f>
        <v>#REF!</v>
      </c>
      <c r="P19" s="94" t="e">
        <f>'C завтраками| Bed and breakfast'!#REF!*0.75</f>
        <v>#REF!</v>
      </c>
      <c r="Q19" s="94" t="e">
        <f>'C завтраками| Bed and breakfast'!#REF!*0.75</f>
        <v>#REF!</v>
      </c>
      <c r="R19" s="94" t="e">
        <f>'C завтраками| Bed and breakfast'!#REF!*0.75</f>
        <v>#REF!</v>
      </c>
      <c r="S19" s="94" t="e">
        <f>'C завтраками| Bed and breakfast'!#REF!*0.75</f>
        <v>#REF!</v>
      </c>
      <c r="T19" s="94" t="e">
        <f>'C завтраками| Bed and breakfast'!#REF!*0.75</f>
        <v>#REF!</v>
      </c>
      <c r="U19" s="94" t="e">
        <f>'C завтраками| Bed and breakfast'!#REF!*0.75</f>
        <v>#REF!</v>
      </c>
      <c r="V19" s="94" t="e">
        <f>'C завтраками| Bed and breakfast'!#REF!*0.75</f>
        <v>#REF!</v>
      </c>
    </row>
    <row r="20" spans="1:22" s="50" customFormat="1" x14ac:dyDescent="0.2">
      <c r="A20" s="100"/>
    </row>
    <row r="21" spans="1:22" s="50" customFormat="1" x14ac:dyDescent="0.2">
      <c r="A21" s="100"/>
    </row>
    <row r="22" spans="1:22" s="50" customFormat="1" x14ac:dyDescent="0.2">
      <c r="A22" s="71" t="s">
        <v>66</v>
      </c>
    </row>
    <row r="23" spans="1:22" x14ac:dyDescent="0.2">
      <c r="A23" s="63" t="s">
        <v>78</v>
      </c>
    </row>
    <row r="24" spans="1:22" ht="9" hidden="1" customHeight="1" x14ac:dyDescent="0.2">
      <c r="A24" s="43" t="s">
        <v>67</v>
      </c>
    </row>
    <row r="25" spans="1:22" ht="10.7" customHeight="1" x14ac:dyDescent="0.2">
      <c r="A25" s="43" t="s">
        <v>89</v>
      </c>
    </row>
    <row r="26" spans="1:22" x14ac:dyDescent="0.2">
      <c r="A26" s="43" t="s">
        <v>68</v>
      </c>
    </row>
    <row r="27" spans="1:22" ht="13.35" customHeight="1" x14ac:dyDescent="0.2">
      <c r="A27" s="43" t="s">
        <v>69</v>
      </c>
    </row>
    <row r="28" spans="1:22" ht="13.35" customHeight="1" x14ac:dyDescent="0.2">
      <c r="A28" s="159" t="s">
        <v>162</v>
      </c>
    </row>
    <row r="29" spans="1:22" ht="13.35" customHeight="1" thickBot="1" x14ac:dyDescent="0.25">
      <c r="A29" s="43"/>
    </row>
    <row r="30" spans="1:22" ht="13.35" customHeight="1" thickBot="1" x14ac:dyDescent="0.25">
      <c r="A30" s="107" t="s">
        <v>139</v>
      </c>
    </row>
    <row r="31" spans="1:22" ht="13.35" customHeight="1" thickBot="1" x14ac:dyDescent="0.25">
      <c r="A31" s="176" t="s">
        <v>219</v>
      </c>
    </row>
    <row r="32" spans="1:22" ht="12.75" thickBot="1" x14ac:dyDescent="0.25">
      <c r="A32" s="177" t="s">
        <v>220</v>
      </c>
    </row>
    <row r="33" spans="1:1" ht="12.75" hidden="1" thickBot="1" x14ac:dyDescent="0.25">
      <c r="A33" s="166" t="s">
        <v>218</v>
      </c>
    </row>
    <row r="34" spans="1:1" ht="12.75" thickBot="1" x14ac:dyDescent="0.25">
      <c r="A34" s="107" t="s">
        <v>70</v>
      </c>
    </row>
    <row r="35" spans="1:1" ht="72" x14ac:dyDescent="0.2">
      <c r="A35" s="112" t="s">
        <v>103</v>
      </c>
    </row>
    <row r="36" spans="1:1" x14ac:dyDescent="0.2">
      <c r="A36" s="112"/>
    </row>
  </sheetData>
  <mergeCells count="1">
    <mergeCell ref="A1:A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zoomScale="90" zoomScaleNormal="90" workbookViewId="0">
      <selection activeCell="B4" sqref="B4:V19"/>
    </sheetView>
  </sheetViews>
  <sheetFormatPr defaultColWidth="9" defaultRowHeight="12" x14ac:dyDescent="0.2"/>
  <cols>
    <col min="1" max="1" width="84.5703125" style="48" customWidth="1"/>
    <col min="2" max="16384" width="9" style="48"/>
  </cols>
  <sheetData>
    <row r="1" spans="1:22" s="51" customFormat="1" ht="12" customHeight="1" x14ac:dyDescent="0.2">
      <c r="A1" s="207" t="s">
        <v>82</v>
      </c>
    </row>
    <row r="2" spans="1:22" s="51" customFormat="1" ht="12" customHeight="1" x14ac:dyDescent="0.2">
      <c r="A2" s="207"/>
    </row>
    <row r="3" spans="1:22" s="53" customFormat="1" x14ac:dyDescent="0.2">
      <c r="A3" s="89"/>
    </row>
    <row r="4" spans="1:22" ht="18" customHeight="1" x14ac:dyDescent="0.2">
      <c r="A4" s="111" t="s">
        <v>180</v>
      </c>
      <c r="B4" s="92" t="e">
        <f>'AVIA 25%'!B4</f>
        <v>#REF!</v>
      </c>
      <c r="C4" s="92" t="e">
        <f>'AVIA 25%'!C4</f>
        <v>#REF!</v>
      </c>
      <c r="D4" s="92" t="e">
        <f>'AVIA 25%'!D4</f>
        <v>#REF!</v>
      </c>
      <c r="E4" s="92" t="e">
        <f>'AVIA 25%'!E4</f>
        <v>#REF!</v>
      </c>
      <c r="F4" s="92" t="e">
        <f>'AVIA 25%'!F4</f>
        <v>#REF!</v>
      </c>
      <c r="G4" s="92" t="e">
        <f>'AVIA 25%'!G4</f>
        <v>#REF!</v>
      </c>
      <c r="H4" s="92" t="e">
        <f>'AVIA 25%'!H4</f>
        <v>#REF!</v>
      </c>
      <c r="I4" s="92" t="e">
        <f>'AVIA 25%'!I4</f>
        <v>#REF!</v>
      </c>
      <c r="J4" s="92" t="e">
        <f>'AVIA 25%'!J4</f>
        <v>#REF!</v>
      </c>
      <c r="K4" s="92" t="e">
        <f>'AVIA 25%'!K4</f>
        <v>#REF!</v>
      </c>
      <c r="L4" s="92" t="e">
        <f>'AVIA 25%'!L4</f>
        <v>#REF!</v>
      </c>
      <c r="M4" s="92" t="e">
        <f>'AVIA 25%'!M4</f>
        <v>#REF!</v>
      </c>
      <c r="N4" s="92" t="e">
        <f>'AVIA 25%'!N4</f>
        <v>#REF!</v>
      </c>
      <c r="O4" s="92" t="e">
        <f>'AVIA 25%'!O4</f>
        <v>#REF!</v>
      </c>
      <c r="P4" s="92" t="e">
        <f>'AVIA 25%'!P4</f>
        <v>#REF!</v>
      </c>
      <c r="Q4" s="92" t="e">
        <f>'AVIA 25%'!Q4</f>
        <v>#REF!</v>
      </c>
      <c r="R4" s="92" t="e">
        <f>'AVIA 25%'!R4</f>
        <v>#REF!</v>
      </c>
      <c r="S4" s="92" t="e">
        <f>'AVIA 25%'!S4</f>
        <v>#REF!</v>
      </c>
      <c r="T4" s="92" t="e">
        <f>'AVIA 25%'!T4</f>
        <v>#REF!</v>
      </c>
      <c r="U4" s="92" t="e">
        <f>'AVIA 25%'!U4</f>
        <v>#REF!</v>
      </c>
      <c r="V4" s="92" t="e">
        <f>'AVIA 25%'!V4</f>
        <v>#REF!</v>
      </c>
    </row>
    <row r="5" spans="1:22" ht="20.25" customHeight="1" x14ac:dyDescent="0.2">
      <c r="A5" s="90" t="s">
        <v>64</v>
      </c>
      <c r="B5" s="92" t="e">
        <f>'AVIA 25%'!B5</f>
        <v>#REF!</v>
      </c>
      <c r="C5" s="92" t="e">
        <f>'AVIA 25%'!C5</f>
        <v>#REF!</v>
      </c>
      <c r="D5" s="92" t="e">
        <f>'AVIA 25%'!D5</f>
        <v>#REF!</v>
      </c>
      <c r="E5" s="92" t="e">
        <f>'AVIA 25%'!E5</f>
        <v>#REF!</v>
      </c>
      <c r="F5" s="92" t="e">
        <f>'AVIA 25%'!F5</f>
        <v>#REF!</v>
      </c>
      <c r="G5" s="92" t="e">
        <f>'AVIA 25%'!G5</f>
        <v>#REF!</v>
      </c>
      <c r="H5" s="92" t="e">
        <f>'AVIA 25%'!H5</f>
        <v>#REF!</v>
      </c>
      <c r="I5" s="92" t="e">
        <f>'AVIA 25%'!I5</f>
        <v>#REF!</v>
      </c>
      <c r="J5" s="92" t="e">
        <f>'AVIA 25%'!J5</f>
        <v>#REF!</v>
      </c>
      <c r="K5" s="92" t="e">
        <f>'AVIA 25%'!K5</f>
        <v>#REF!</v>
      </c>
      <c r="L5" s="92" t="e">
        <f>'AVIA 25%'!L5</f>
        <v>#REF!</v>
      </c>
      <c r="M5" s="92" t="e">
        <f>'AVIA 25%'!M5</f>
        <v>#REF!</v>
      </c>
      <c r="N5" s="92" t="e">
        <f>'AVIA 25%'!N5</f>
        <v>#REF!</v>
      </c>
      <c r="O5" s="92" t="e">
        <f>'AVIA 25%'!O5</f>
        <v>#REF!</v>
      </c>
      <c r="P5" s="92" t="e">
        <f>'AVIA 25%'!P5</f>
        <v>#REF!</v>
      </c>
      <c r="Q5" s="92" t="e">
        <f>'AVIA 25%'!Q5</f>
        <v>#REF!</v>
      </c>
      <c r="R5" s="92" t="e">
        <f>'AVIA 25%'!R5</f>
        <v>#REF!</v>
      </c>
      <c r="S5" s="92" t="e">
        <f>'AVIA 25%'!S5</f>
        <v>#REF!</v>
      </c>
      <c r="T5" s="92" t="e">
        <f>'AVIA 25%'!T5</f>
        <v>#REF!</v>
      </c>
      <c r="U5" s="92" t="e">
        <f>'AVIA 25%'!U5</f>
        <v>#REF!</v>
      </c>
      <c r="V5" s="92" t="e">
        <f>'AVIA 25%'!V5</f>
        <v>#REF!</v>
      </c>
    </row>
    <row r="6" spans="1:22" s="44" customFormat="1" x14ac:dyDescent="0.2">
      <c r="A6" s="42" t="s">
        <v>83</v>
      </c>
      <c r="B6" s="87"/>
      <c r="C6" s="87"/>
      <c r="D6" s="87"/>
      <c r="E6" s="87"/>
      <c r="F6" s="87"/>
      <c r="G6" s="87"/>
      <c r="H6" s="87"/>
      <c r="I6" s="87"/>
      <c r="J6" s="87"/>
      <c r="K6" s="87"/>
      <c r="L6" s="87"/>
      <c r="M6" s="87"/>
      <c r="N6" s="87"/>
      <c r="O6" s="87"/>
      <c r="P6" s="87"/>
      <c r="Q6" s="87"/>
      <c r="R6" s="87"/>
      <c r="S6" s="87"/>
      <c r="T6" s="87"/>
      <c r="U6" s="87"/>
      <c r="V6" s="87"/>
    </row>
    <row r="7" spans="1:22" s="50" customFormat="1" x14ac:dyDescent="0.2">
      <c r="A7" s="88">
        <v>1</v>
      </c>
      <c r="B7" s="94" t="e">
        <f>'C завтраками| Bed and breakfast'!#REF!*0.88</f>
        <v>#REF!</v>
      </c>
      <c r="C7" s="94" t="e">
        <f>'C завтраками| Bed and breakfast'!#REF!*0.88</f>
        <v>#REF!</v>
      </c>
      <c r="D7" s="94" t="e">
        <f>'C завтраками| Bed and breakfast'!#REF!*0.88</f>
        <v>#REF!</v>
      </c>
      <c r="E7" s="94" t="e">
        <f>'C завтраками| Bed and breakfast'!#REF!*0.88</f>
        <v>#REF!</v>
      </c>
      <c r="F7" s="94" t="e">
        <f>'C завтраками| Bed and breakfast'!#REF!*0.88</f>
        <v>#REF!</v>
      </c>
      <c r="G7" s="94" t="e">
        <f>'C завтраками| Bed and breakfast'!#REF!*0.88</f>
        <v>#REF!</v>
      </c>
      <c r="H7" s="94" t="e">
        <f>'C завтраками| Bed and breakfast'!#REF!*0.88</f>
        <v>#REF!</v>
      </c>
      <c r="I7" s="94" t="e">
        <f>'C завтраками| Bed and breakfast'!#REF!*0.88</f>
        <v>#REF!</v>
      </c>
      <c r="J7" s="94" t="e">
        <f>'C завтраками| Bed and breakfast'!#REF!*0.88</f>
        <v>#REF!</v>
      </c>
      <c r="K7" s="94" t="e">
        <f>'C завтраками| Bed and breakfast'!#REF!*0.88</f>
        <v>#REF!</v>
      </c>
      <c r="L7" s="94" t="e">
        <f>'C завтраками| Bed and breakfast'!#REF!*0.88</f>
        <v>#REF!</v>
      </c>
      <c r="M7" s="94" t="e">
        <f>'C завтраками| Bed and breakfast'!#REF!*0.88</f>
        <v>#REF!</v>
      </c>
      <c r="N7" s="94" t="e">
        <f>'C завтраками| Bed and breakfast'!#REF!*0.88</f>
        <v>#REF!</v>
      </c>
      <c r="O7" s="94" t="e">
        <f>'C завтраками| Bed and breakfast'!#REF!*0.88</f>
        <v>#REF!</v>
      </c>
      <c r="P7" s="94" t="e">
        <f>'C завтраками| Bed and breakfast'!#REF!*0.88</f>
        <v>#REF!</v>
      </c>
      <c r="Q7" s="94" t="e">
        <f>'C завтраками| Bed and breakfast'!#REF!*0.88</f>
        <v>#REF!</v>
      </c>
      <c r="R7" s="94" t="e">
        <f>'C завтраками| Bed and breakfast'!#REF!*0.88</f>
        <v>#REF!</v>
      </c>
      <c r="S7" s="94" t="e">
        <f>'C завтраками| Bed and breakfast'!#REF!*0.88</f>
        <v>#REF!</v>
      </c>
      <c r="T7" s="94" t="e">
        <f>'C завтраками| Bed and breakfast'!#REF!*0.88</f>
        <v>#REF!</v>
      </c>
      <c r="U7" s="94" t="e">
        <f>'C завтраками| Bed and breakfast'!#REF!*0.88</f>
        <v>#REF!</v>
      </c>
      <c r="V7" s="94" t="e">
        <f>'C завтраками| Bed and breakfast'!#REF!*0.88</f>
        <v>#REF!</v>
      </c>
    </row>
    <row r="8" spans="1:22" s="50" customFormat="1" x14ac:dyDescent="0.2">
      <c r="A8" s="88">
        <v>2</v>
      </c>
      <c r="B8" s="94" t="e">
        <f>'C завтраками| Bed and breakfast'!#REF!*0.88</f>
        <v>#REF!</v>
      </c>
      <c r="C8" s="94" t="e">
        <f>'C завтраками| Bed and breakfast'!#REF!*0.88</f>
        <v>#REF!</v>
      </c>
      <c r="D8" s="94" t="e">
        <f>'C завтраками| Bed and breakfast'!#REF!*0.88</f>
        <v>#REF!</v>
      </c>
      <c r="E8" s="94" t="e">
        <f>'C завтраками| Bed and breakfast'!#REF!*0.88</f>
        <v>#REF!</v>
      </c>
      <c r="F8" s="94" t="e">
        <f>'C завтраками| Bed and breakfast'!#REF!*0.88</f>
        <v>#REF!</v>
      </c>
      <c r="G8" s="94" t="e">
        <f>'C завтраками| Bed and breakfast'!#REF!*0.88</f>
        <v>#REF!</v>
      </c>
      <c r="H8" s="94" t="e">
        <f>'C завтраками| Bed and breakfast'!#REF!*0.88</f>
        <v>#REF!</v>
      </c>
      <c r="I8" s="94" t="e">
        <f>'C завтраками| Bed and breakfast'!#REF!*0.88</f>
        <v>#REF!</v>
      </c>
      <c r="J8" s="94" t="e">
        <f>'C завтраками| Bed and breakfast'!#REF!*0.88</f>
        <v>#REF!</v>
      </c>
      <c r="K8" s="94" t="e">
        <f>'C завтраками| Bed and breakfast'!#REF!*0.88</f>
        <v>#REF!</v>
      </c>
      <c r="L8" s="94" t="e">
        <f>'C завтраками| Bed and breakfast'!#REF!*0.88</f>
        <v>#REF!</v>
      </c>
      <c r="M8" s="94" t="e">
        <f>'C завтраками| Bed and breakfast'!#REF!*0.88</f>
        <v>#REF!</v>
      </c>
      <c r="N8" s="94" t="e">
        <f>'C завтраками| Bed and breakfast'!#REF!*0.88</f>
        <v>#REF!</v>
      </c>
      <c r="O8" s="94" t="e">
        <f>'C завтраками| Bed and breakfast'!#REF!*0.88</f>
        <v>#REF!</v>
      </c>
      <c r="P8" s="94" t="e">
        <f>'C завтраками| Bed and breakfast'!#REF!*0.88</f>
        <v>#REF!</v>
      </c>
      <c r="Q8" s="94" t="e">
        <f>'C завтраками| Bed and breakfast'!#REF!*0.88</f>
        <v>#REF!</v>
      </c>
      <c r="R8" s="94" t="e">
        <f>'C завтраками| Bed and breakfast'!#REF!*0.88</f>
        <v>#REF!</v>
      </c>
      <c r="S8" s="94" t="e">
        <f>'C завтраками| Bed and breakfast'!#REF!*0.88</f>
        <v>#REF!</v>
      </c>
      <c r="T8" s="94" t="e">
        <f>'C завтраками| Bed and breakfast'!#REF!*0.88</f>
        <v>#REF!</v>
      </c>
      <c r="U8" s="94" t="e">
        <f>'C завтраками| Bed and breakfast'!#REF!*0.88</f>
        <v>#REF!</v>
      </c>
      <c r="V8" s="94" t="e">
        <f>'C завтраками| Bed and breakfast'!#REF!*0.88</f>
        <v>#REF!</v>
      </c>
    </row>
    <row r="9" spans="1:22" s="50" customFormat="1" x14ac:dyDescent="0.2">
      <c r="A9" s="42" t="s">
        <v>84</v>
      </c>
      <c r="B9" s="94"/>
      <c r="C9" s="94"/>
      <c r="D9" s="94"/>
      <c r="E9" s="94"/>
      <c r="F9" s="94"/>
      <c r="G9" s="94"/>
      <c r="H9" s="94"/>
      <c r="I9" s="94"/>
      <c r="J9" s="94"/>
      <c r="K9" s="94"/>
      <c r="L9" s="94"/>
      <c r="M9" s="94"/>
      <c r="N9" s="94"/>
      <c r="O9" s="94"/>
      <c r="P9" s="94"/>
      <c r="Q9" s="94"/>
      <c r="R9" s="94"/>
      <c r="S9" s="94"/>
      <c r="T9" s="94"/>
      <c r="U9" s="94"/>
      <c r="V9" s="94"/>
    </row>
    <row r="10" spans="1:22" s="50" customFormat="1" x14ac:dyDescent="0.2">
      <c r="A10" s="88">
        <f>A7</f>
        <v>1</v>
      </c>
      <c r="B10" s="94" t="e">
        <f>'C завтраками| Bed and breakfast'!#REF!*0.88</f>
        <v>#REF!</v>
      </c>
      <c r="C10" s="94" t="e">
        <f>'C завтраками| Bed and breakfast'!#REF!*0.88</f>
        <v>#REF!</v>
      </c>
      <c r="D10" s="94" t="e">
        <f>'C завтраками| Bed and breakfast'!#REF!*0.88</f>
        <v>#REF!</v>
      </c>
      <c r="E10" s="94" t="e">
        <f>'C завтраками| Bed and breakfast'!#REF!*0.88</f>
        <v>#REF!</v>
      </c>
      <c r="F10" s="94" t="e">
        <f>'C завтраками| Bed and breakfast'!#REF!*0.88</f>
        <v>#REF!</v>
      </c>
      <c r="G10" s="94" t="e">
        <f>'C завтраками| Bed and breakfast'!#REF!*0.88</f>
        <v>#REF!</v>
      </c>
      <c r="H10" s="94" t="e">
        <f>'C завтраками| Bed and breakfast'!#REF!*0.88</f>
        <v>#REF!</v>
      </c>
      <c r="I10" s="94" t="e">
        <f>'C завтраками| Bed and breakfast'!#REF!*0.88</f>
        <v>#REF!</v>
      </c>
      <c r="J10" s="94" t="e">
        <f>'C завтраками| Bed and breakfast'!#REF!*0.88</f>
        <v>#REF!</v>
      </c>
      <c r="K10" s="94" t="e">
        <f>'C завтраками| Bed and breakfast'!#REF!*0.88</f>
        <v>#REF!</v>
      </c>
      <c r="L10" s="94" t="e">
        <f>'C завтраками| Bed and breakfast'!#REF!*0.88</f>
        <v>#REF!</v>
      </c>
      <c r="M10" s="94" t="e">
        <f>'C завтраками| Bed and breakfast'!#REF!*0.88</f>
        <v>#REF!</v>
      </c>
      <c r="N10" s="94" t="e">
        <f>'C завтраками| Bed and breakfast'!#REF!*0.88</f>
        <v>#REF!</v>
      </c>
      <c r="O10" s="94" t="e">
        <f>'C завтраками| Bed and breakfast'!#REF!*0.88</f>
        <v>#REF!</v>
      </c>
      <c r="P10" s="94" t="e">
        <f>'C завтраками| Bed and breakfast'!#REF!*0.88</f>
        <v>#REF!</v>
      </c>
      <c r="Q10" s="94" t="e">
        <f>'C завтраками| Bed and breakfast'!#REF!*0.88</f>
        <v>#REF!</v>
      </c>
      <c r="R10" s="94" t="e">
        <f>'C завтраками| Bed and breakfast'!#REF!*0.88</f>
        <v>#REF!</v>
      </c>
      <c r="S10" s="94" t="e">
        <f>'C завтраками| Bed and breakfast'!#REF!*0.88</f>
        <v>#REF!</v>
      </c>
      <c r="T10" s="94" t="e">
        <f>'C завтраками| Bed and breakfast'!#REF!*0.88</f>
        <v>#REF!</v>
      </c>
      <c r="U10" s="94" t="e">
        <f>'C завтраками| Bed and breakfast'!#REF!*0.88</f>
        <v>#REF!</v>
      </c>
      <c r="V10" s="94" t="e">
        <f>'C завтраками| Bed and breakfast'!#REF!*0.88</f>
        <v>#REF!</v>
      </c>
    </row>
    <row r="11" spans="1:22" s="50" customFormat="1" x14ac:dyDescent="0.2">
      <c r="A11" s="88">
        <f>A8</f>
        <v>2</v>
      </c>
      <c r="B11" s="94" t="e">
        <f>'C завтраками| Bed and breakfast'!#REF!*0.88</f>
        <v>#REF!</v>
      </c>
      <c r="C11" s="94" t="e">
        <f>'C завтраками| Bed and breakfast'!#REF!*0.88</f>
        <v>#REF!</v>
      </c>
      <c r="D11" s="94" t="e">
        <f>'C завтраками| Bed and breakfast'!#REF!*0.88</f>
        <v>#REF!</v>
      </c>
      <c r="E11" s="94" t="e">
        <f>'C завтраками| Bed and breakfast'!#REF!*0.88</f>
        <v>#REF!</v>
      </c>
      <c r="F11" s="94" t="e">
        <f>'C завтраками| Bed and breakfast'!#REF!*0.88</f>
        <v>#REF!</v>
      </c>
      <c r="G11" s="94" t="e">
        <f>'C завтраками| Bed and breakfast'!#REF!*0.88</f>
        <v>#REF!</v>
      </c>
      <c r="H11" s="94" t="e">
        <f>'C завтраками| Bed and breakfast'!#REF!*0.88</f>
        <v>#REF!</v>
      </c>
      <c r="I11" s="94" t="e">
        <f>'C завтраками| Bed and breakfast'!#REF!*0.88</f>
        <v>#REF!</v>
      </c>
      <c r="J11" s="94" t="e">
        <f>'C завтраками| Bed and breakfast'!#REF!*0.88</f>
        <v>#REF!</v>
      </c>
      <c r="K11" s="94" t="e">
        <f>'C завтраками| Bed and breakfast'!#REF!*0.88</f>
        <v>#REF!</v>
      </c>
      <c r="L11" s="94" t="e">
        <f>'C завтраками| Bed and breakfast'!#REF!*0.88</f>
        <v>#REF!</v>
      </c>
      <c r="M11" s="94" t="e">
        <f>'C завтраками| Bed and breakfast'!#REF!*0.88</f>
        <v>#REF!</v>
      </c>
      <c r="N11" s="94" t="e">
        <f>'C завтраками| Bed and breakfast'!#REF!*0.88</f>
        <v>#REF!</v>
      </c>
      <c r="O11" s="94" t="e">
        <f>'C завтраками| Bed and breakfast'!#REF!*0.88</f>
        <v>#REF!</v>
      </c>
      <c r="P11" s="94" t="e">
        <f>'C завтраками| Bed and breakfast'!#REF!*0.88</f>
        <v>#REF!</v>
      </c>
      <c r="Q11" s="94" t="e">
        <f>'C завтраками| Bed and breakfast'!#REF!*0.88</f>
        <v>#REF!</v>
      </c>
      <c r="R11" s="94" t="e">
        <f>'C завтраками| Bed and breakfast'!#REF!*0.88</f>
        <v>#REF!</v>
      </c>
      <c r="S11" s="94" t="e">
        <f>'C завтраками| Bed and breakfast'!#REF!*0.88</f>
        <v>#REF!</v>
      </c>
      <c r="T11" s="94" t="e">
        <f>'C завтраками| Bed and breakfast'!#REF!*0.88</f>
        <v>#REF!</v>
      </c>
      <c r="U11" s="94" t="e">
        <f>'C завтраками| Bed and breakfast'!#REF!*0.88</f>
        <v>#REF!</v>
      </c>
      <c r="V11" s="94" t="e">
        <f>'C завтраками| Bed and breakfast'!#REF!*0.88</f>
        <v>#REF!</v>
      </c>
    </row>
    <row r="12" spans="1:22" s="50" customFormat="1" x14ac:dyDescent="0.2">
      <c r="A12" s="42" t="s">
        <v>85</v>
      </c>
      <c r="B12" s="94"/>
      <c r="C12" s="94"/>
      <c r="D12" s="94"/>
      <c r="E12" s="94"/>
      <c r="F12" s="94"/>
      <c r="G12" s="94"/>
      <c r="H12" s="94"/>
      <c r="I12" s="94"/>
      <c r="J12" s="94"/>
      <c r="K12" s="94"/>
      <c r="L12" s="94"/>
      <c r="M12" s="94"/>
      <c r="N12" s="94"/>
      <c r="O12" s="94"/>
      <c r="P12" s="94"/>
      <c r="Q12" s="94"/>
      <c r="R12" s="94"/>
      <c r="S12" s="94"/>
      <c r="T12" s="94"/>
      <c r="U12" s="94"/>
      <c r="V12" s="94"/>
    </row>
    <row r="13" spans="1:22" s="50" customFormat="1" x14ac:dyDescent="0.2">
      <c r="A13" s="88">
        <f>A7</f>
        <v>1</v>
      </c>
      <c r="B13" s="94" t="e">
        <f>'C завтраками| Bed and breakfast'!#REF!*0.88</f>
        <v>#REF!</v>
      </c>
      <c r="C13" s="94" t="e">
        <f>'C завтраками| Bed and breakfast'!#REF!*0.88</f>
        <v>#REF!</v>
      </c>
      <c r="D13" s="94" t="e">
        <f>'C завтраками| Bed and breakfast'!#REF!*0.88</f>
        <v>#REF!</v>
      </c>
      <c r="E13" s="94" t="e">
        <f>'C завтраками| Bed and breakfast'!#REF!*0.88</f>
        <v>#REF!</v>
      </c>
      <c r="F13" s="94" t="e">
        <f>'C завтраками| Bed and breakfast'!#REF!*0.88</f>
        <v>#REF!</v>
      </c>
      <c r="G13" s="94" t="e">
        <f>'C завтраками| Bed and breakfast'!#REF!*0.88</f>
        <v>#REF!</v>
      </c>
      <c r="H13" s="94" t="e">
        <f>'C завтраками| Bed and breakfast'!#REF!*0.88</f>
        <v>#REF!</v>
      </c>
      <c r="I13" s="94" t="e">
        <f>'C завтраками| Bed and breakfast'!#REF!*0.88</f>
        <v>#REF!</v>
      </c>
      <c r="J13" s="94" t="e">
        <f>'C завтраками| Bed and breakfast'!#REF!*0.88</f>
        <v>#REF!</v>
      </c>
      <c r="K13" s="94" t="e">
        <f>'C завтраками| Bed and breakfast'!#REF!*0.88</f>
        <v>#REF!</v>
      </c>
      <c r="L13" s="94" t="e">
        <f>'C завтраками| Bed and breakfast'!#REF!*0.88</f>
        <v>#REF!</v>
      </c>
      <c r="M13" s="94" t="e">
        <f>'C завтраками| Bed and breakfast'!#REF!*0.88</f>
        <v>#REF!</v>
      </c>
      <c r="N13" s="94" t="e">
        <f>'C завтраками| Bed and breakfast'!#REF!*0.88</f>
        <v>#REF!</v>
      </c>
      <c r="O13" s="94" t="e">
        <f>'C завтраками| Bed and breakfast'!#REF!*0.88</f>
        <v>#REF!</v>
      </c>
      <c r="P13" s="94" t="e">
        <f>'C завтраками| Bed and breakfast'!#REF!*0.88</f>
        <v>#REF!</v>
      </c>
      <c r="Q13" s="94" t="e">
        <f>'C завтраками| Bed and breakfast'!#REF!*0.88</f>
        <v>#REF!</v>
      </c>
      <c r="R13" s="94" t="e">
        <f>'C завтраками| Bed and breakfast'!#REF!*0.88</f>
        <v>#REF!</v>
      </c>
      <c r="S13" s="94" t="e">
        <f>'C завтраками| Bed and breakfast'!#REF!*0.88</f>
        <v>#REF!</v>
      </c>
      <c r="T13" s="94" t="e">
        <f>'C завтраками| Bed and breakfast'!#REF!*0.88</f>
        <v>#REF!</v>
      </c>
      <c r="U13" s="94" t="e">
        <f>'C завтраками| Bed and breakfast'!#REF!*0.88</f>
        <v>#REF!</v>
      </c>
      <c r="V13" s="94" t="e">
        <f>'C завтраками| Bed and breakfast'!#REF!*0.88</f>
        <v>#REF!</v>
      </c>
    </row>
    <row r="14" spans="1:22" s="50" customFormat="1" x14ac:dyDescent="0.2">
      <c r="A14" s="88">
        <f>A8</f>
        <v>2</v>
      </c>
      <c r="B14" s="94" t="e">
        <f>'C завтраками| Bed and breakfast'!#REF!*0.88</f>
        <v>#REF!</v>
      </c>
      <c r="C14" s="94" t="e">
        <f>'C завтраками| Bed and breakfast'!#REF!*0.88</f>
        <v>#REF!</v>
      </c>
      <c r="D14" s="94" t="e">
        <f>'C завтраками| Bed and breakfast'!#REF!*0.88</f>
        <v>#REF!</v>
      </c>
      <c r="E14" s="94" t="e">
        <f>'C завтраками| Bed and breakfast'!#REF!*0.88</f>
        <v>#REF!</v>
      </c>
      <c r="F14" s="94" t="e">
        <f>'C завтраками| Bed and breakfast'!#REF!*0.88</f>
        <v>#REF!</v>
      </c>
      <c r="G14" s="94" t="e">
        <f>'C завтраками| Bed and breakfast'!#REF!*0.88</f>
        <v>#REF!</v>
      </c>
      <c r="H14" s="94" t="e">
        <f>'C завтраками| Bed and breakfast'!#REF!*0.88</f>
        <v>#REF!</v>
      </c>
      <c r="I14" s="94" t="e">
        <f>'C завтраками| Bed and breakfast'!#REF!*0.88</f>
        <v>#REF!</v>
      </c>
      <c r="J14" s="94" t="e">
        <f>'C завтраками| Bed and breakfast'!#REF!*0.88</f>
        <v>#REF!</v>
      </c>
      <c r="K14" s="94" t="e">
        <f>'C завтраками| Bed and breakfast'!#REF!*0.88</f>
        <v>#REF!</v>
      </c>
      <c r="L14" s="94" t="e">
        <f>'C завтраками| Bed and breakfast'!#REF!*0.88</f>
        <v>#REF!</v>
      </c>
      <c r="M14" s="94" t="e">
        <f>'C завтраками| Bed and breakfast'!#REF!*0.88</f>
        <v>#REF!</v>
      </c>
      <c r="N14" s="94" t="e">
        <f>'C завтраками| Bed and breakfast'!#REF!*0.88</f>
        <v>#REF!</v>
      </c>
      <c r="O14" s="94" t="e">
        <f>'C завтраками| Bed and breakfast'!#REF!*0.88</f>
        <v>#REF!</v>
      </c>
      <c r="P14" s="94" t="e">
        <f>'C завтраками| Bed and breakfast'!#REF!*0.88</f>
        <v>#REF!</v>
      </c>
      <c r="Q14" s="94" t="e">
        <f>'C завтраками| Bed and breakfast'!#REF!*0.88</f>
        <v>#REF!</v>
      </c>
      <c r="R14" s="94" t="e">
        <f>'C завтраками| Bed and breakfast'!#REF!*0.88</f>
        <v>#REF!</v>
      </c>
      <c r="S14" s="94" t="e">
        <f>'C завтраками| Bed and breakfast'!#REF!*0.88</f>
        <v>#REF!</v>
      </c>
      <c r="T14" s="94" t="e">
        <f>'C завтраками| Bed and breakfast'!#REF!*0.88</f>
        <v>#REF!</v>
      </c>
      <c r="U14" s="94" t="e">
        <f>'C завтраками| Bed and breakfast'!#REF!*0.88</f>
        <v>#REF!</v>
      </c>
      <c r="V14" s="94" t="e">
        <f>'C завтраками| Bed and breakfast'!#REF!*0.88</f>
        <v>#REF!</v>
      </c>
    </row>
    <row r="15" spans="1:22" s="50" customFormat="1" x14ac:dyDescent="0.2">
      <c r="A15" s="42" t="s">
        <v>86</v>
      </c>
      <c r="B15" s="94"/>
      <c r="C15" s="94"/>
      <c r="D15" s="94"/>
      <c r="E15" s="94"/>
      <c r="F15" s="94"/>
      <c r="G15" s="94"/>
      <c r="H15" s="94"/>
      <c r="I15" s="94"/>
      <c r="J15" s="94"/>
      <c r="K15" s="94"/>
      <c r="L15" s="94"/>
      <c r="M15" s="94"/>
      <c r="N15" s="94"/>
      <c r="O15" s="94"/>
      <c r="P15" s="94"/>
      <c r="Q15" s="94"/>
      <c r="R15" s="94"/>
      <c r="S15" s="94"/>
      <c r="T15" s="94"/>
      <c r="U15" s="94"/>
      <c r="V15" s="94"/>
    </row>
    <row r="16" spans="1:22" s="50" customFormat="1" x14ac:dyDescent="0.2">
      <c r="A16" s="88">
        <f>A7</f>
        <v>1</v>
      </c>
      <c r="B16" s="94" t="e">
        <f>'C завтраками| Bed and breakfast'!#REF!*0.88</f>
        <v>#REF!</v>
      </c>
      <c r="C16" s="94" t="e">
        <f>'C завтраками| Bed and breakfast'!#REF!*0.88</f>
        <v>#REF!</v>
      </c>
      <c r="D16" s="94" t="e">
        <f>'C завтраками| Bed and breakfast'!#REF!*0.88</f>
        <v>#REF!</v>
      </c>
      <c r="E16" s="94" t="e">
        <f>'C завтраками| Bed and breakfast'!#REF!*0.88</f>
        <v>#REF!</v>
      </c>
      <c r="F16" s="94" t="e">
        <f>'C завтраками| Bed and breakfast'!#REF!*0.88</f>
        <v>#REF!</v>
      </c>
      <c r="G16" s="94" t="e">
        <f>'C завтраками| Bed and breakfast'!#REF!*0.88</f>
        <v>#REF!</v>
      </c>
      <c r="H16" s="94" t="e">
        <f>'C завтраками| Bed and breakfast'!#REF!*0.88</f>
        <v>#REF!</v>
      </c>
      <c r="I16" s="94" t="e">
        <f>'C завтраками| Bed and breakfast'!#REF!*0.88</f>
        <v>#REF!</v>
      </c>
      <c r="J16" s="94" t="e">
        <f>'C завтраками| Bed and breakfast'!#REF!*0.88</f>
        <v>#REF!</v>
      </c>
      <c r="K16" s="94" t="e">
        <f>'C завтраками| Bed and breakfast'!#REF!*0.88</f>
        <v>#REF!</v>
      </c>
      <c r="L16" s="94" t="e">
        <f>'C завтраками| Bed and breakfast'!#REF!*0.88</f>
        <v>#REF!</v>
      </c>
      <c r="M16" s="94" t="e">
        <f>'C завтраками| Bed and breakfast'!#REF!*0.88</f>
        <v>#REF!</v>
      </c>
      <c r="N16" s="94" t="e">
        <f>'C завтраками| Bed and breakfast'!#REF!*0.88</f>
        <v>#REF!</v>
      </c>
      <c r="O16" s="94" t="e">
        <f>'C завтраками| Bed and breakfast'!#REF!*0.88</f>
        <v>#REF!</v>
      </c>
      <c r="P16" s="94" t="e">
        <f>'C завтраками| Bed and breakfast'!#REF!*0.88</f>
        <v>#REF!</v>
      </c>
      <c r="Q16" s="94" t="e">
        <f>'C завтраками| Bed and breakfast'!#REF!*0.88</f>
        <v>#REF!</v>
      </c>
      <c r="R16" s="94" t="e">
        <f>'C завтраками| Bed and breakfast'!#REF!*0.88</f>
        <v>#REF!</v>
      </c>
      <c r="S16" s="94" t="e">
        <f>'C завтраками| Bed and breakfast'!#REF!*0.88</f>
        <v>#REF!</v>
      </c>
      <c r="T16" s="94" t="e">
        <f>'C завтраками| Bed and breakfast'!#REF!*0.88</f>
        <v>#REF!</v>
      </c>
      <c r="U16" s="94" t="e">
        <f>'C завтраками| Bed and breakfast'!#REF!*0.88</f>
        <v>#REF!</v>
      </c>
      <c r="V16" s="94" t="e">
        <f>'C завтраками| Bed and breakfast'!#REF!*0.88</f>
        <v>#REF!</v>
      </c>
    </row>
    <row r="17" spans="1:22" s="50" customFormat="1" x14ac:dyDescent="0.2">
      <c r="A17" s="88">
        <f>A8</f>
        <v>2</v>
      </c>
      <c r="B17" s="94" t="e">
        <f>'C завтраками| Bed and breakfast'!#REF!*0.88</f>
        <v>#REF!</v>
      </c>
      <c r="C17" s="94" t="e">
        <f>'C завтраками| Bed and breakfast'!#REF!*0.88</f>
        <v>#REF!</v>
      </c>
      <c r="D17" s="94" t="e">
        <f>'C завтраками| Bed and breakfast'!#REF!*0.88</f>
        <v>#REF!</v>
      </c>
      <c r="E17" s="94" t="e">
        <f>'C завтраками| Bed and breakfast'!#REF!*0.88</f>
        <v>#REF!</v>
      </c>
      <c r="F17" s="94" t="e">
        <f>'C завтраками| Bed and breakfast'!#REF!*0.88</f>
        <v>#REF!</v>
      </c>
      <c r="G17" s="94" t="e">
        <f>'C завтраками| Bed and breakfast'!#REF!*0.88</f>
        <v>#REF!</v>
      </c>
      <c r="H17" s="94" t="e">
        <f>'C завтраками| Bed and breakfast'!#REF!*0.88</f>
        <v>#REF!</v>
      </c>
      <c r="I17" s="94" t="e">
        <f>'C завтраками| Bed and breakfast'!#REF!*0.88</f>
        <v>#REF!</v>
      </c>
      <c r="J17" s="94" t="e">
        <f>'C завтраками| Bed and breakfast'!#REF!*0.88</f>
        <v>#REF!</v>
      </c>
      <c r="K17" s="94" t="e">
        <f>'C завтраками| Bed and breakfast'!#REF!*0.88</f>
        <v>#REF!</v>
      </c>
      <c r="L17" s="94" t="e">
        <f>'C завтраками| Bed and breakfast'!#REF!*0.88</f>
        <v>#REF!</v>
      </c>
      <c r="M17" s="94" t="e">
        <f>'C завтраками| Bed and breakfast'!#REF!*0.88</f>
        <v>#REF!</v>
      </c>
      <c r="N17" s="94" t="e">
        <f>'C завтраками| Bed and breakfast'!#REF!*0.88</f>
        <v>#REF!</v>
      </c>
      <c r="O17" s="94" t="e">
        <f>'C завтраками| Bed and breakfast'!#REF!*0.88</f>
        <v>#REF!</v>
      </c>
      <c r="P17" s="94" t="e">
        <f>'C завтраками| Bed and breakfast'!#REF!*0.88</f>
        <v>#REF!</v>
      </c>
      <c r="Q17" s="94" t="e">
        <f>'C завтраками| Bed and breakfast'!#REF!*0.88</f>
        <v>#REF!</v>
      </c>
      <c r="R17" s="94" t="e">
        <f>'C завтраками| Bed and breakfast'!#REF!*0.88</f>
        <v>#REF!</v>
      </c>
      <c r="S17" s="94" t="e">
        <f>'C завтраками| Bed and breakfast'!#REF!*0.88</f>
        <v>#REF!</v>
      </c>
      <c r="T17" s="94" t="e">
        <f>'C завтраками| Bed and breakfast'!#REF!*0.88</f>
        <v>#REF!</v>
      </c>
      <c r="U17" s="94" t="e">
        <f>'C завтраками| Bed and breakfast'!#REF!*0.88</f>
        <v>#REF!</v>
      </c>
      <c r="V17" s="94" t="e">
        <f>'C завтраками| Bed and breakfast'!#REF!*0.88</f>
        <v>#REF!</v>
      </c>
    </row>
    <row r="18" spans="1:22" s="50" customFormat="1" x14ac:dyDescent="0.2">
      <c r="A18" s="42" t="s">
        <v>87</v>
      </c>
      <c r="B18" s="94"/>
      <c r="C18" s="94"/>
      <c r="D18" s="94"/>
      <c r="E18" s="94"/>
      <c r="F18" s="94"/>
      <c r="G18" s="94"/>
      <c r="H18" s="94"/>
      <c r="I18" s="94"/>
      <c r="J18" s="94"/>
      <c r="K18" s="94"/>
      <c r="L18" s="94"/>
      <c r="M18" s="94"/>
      <c r="N18" s="94"/>
      <c r="O18" s="94"/>
      <c r="P18" s="94"/>
      <c r="Q18" s="94"/>
      <c r="R18" s="94"/>
      <c r="S18" s="94"/>
      <c r="T18" s="94"/>
      <c r="U18" s="94"/>
      <c r="V18" s="94"/>
    </row>
    <row r="19" spans="1:22" s="50" customFormat="1" x14ac:dyDescent="0.2">
      <c r="A19" s="88" t="s">
        <v>88</v>
      </c>
      <c r="B19" s="94" t="e">
        <f>'C завтраками| Bed and breakfast'!#REF!*0.88</f>
        <v>#REF!</v>
      </c>
      <c r="C19" s="94" t="e">
        <f>'C завтраками| Bed and breakfast'!#REF!*0.88</f>
        <v>#REF!</v>
      </c>
      <c r="D19" s="94" t="e">
        <f>'C завтраками| Bed and breakfast'!#REF!*0.88</f>
        <v>#REF!</v>
      </c>
      <c r="E19" s="94" t="e">
        <f>'C завтраками| Bed and breakfast'!#REF!*0.88</f>
        <v>#REF!</v>
      </c>
      <c r="F19" s="94" t="e">
        <f>'C завтраками| Bed and breakfast'!#REF!*0.88</f>
        <v>#REF!</v>
      </c>
      <c r="G19" s="94" t="e">
        <f>'C завтраками| Bed and breakfast'!#REF!*0.88</f>
        <v>#REF!</v>
      </c>
      <c r="H19" s="94" t="e">
        <f>'C завтраками| Bed and breakfast'!#REF!*0.88</f>
        <v>#REF!</v>
      </c>
      <c r="I19" s="94" t="e">
        <f>'C завтраками| Bed and breakfast'!#REF!*0.88</f>
        <v>#REF!</v>
      </c>
      <c r="J19" s="94" t="e">
        <f>'C завтраками| Bed and breakfast'!#REF!*0.88</f>
        <v>#REF!</v>
      </c>
      <c r="K19" s="94" t="e">
        <f>'C завтраками| Bed and breakfast'!#REF!*0.88</f>
        <v>#REF!</v>
      </c>
      <c r="L19" s="94" t="e">
        <f>'C завтраками| Bed and breakfast'!#REF!*0.88</f>
        <v>#REF!</v>
      </c>
      <c r="M19" s="94" t="e">
        <f>'C завтраками| Bed and breakfast'!#REF!*0.88</f>
        <v>#REF!</v>
      </c>
      <c r="N19" s="94" t="e">
        <f>'C завтраками| Bed and breakfast'!#REF!*0.88</f>
        <v>#REF!</v>
      </c>
      <c r="O19" s="94" t="e">
        <f>'C завтраками| Bed and breakfast'!#REF!*0.88</f>
        <v>#REF!</v>
      </c>
      <c r="P19" s="94" t="e">
        <f>'C завтраками| Bed and breakfast'!#REF!*0.88</f>
        <v>#REF!</v>
      </c>
      <c r="Q19" s="94" t="e">
        <f>'C завтраками| Bed and breakfast'!#REF!*0.88</f>
        <v>#REF!</v>
      </c>
      <c r="R19" s="94" t="e">
        <f>'C завтраками| Bed and breakfast'!#REF!*0.88</f>
        <v>#REF!</v>
      </c>
      <c r="S19" s="94" t="e">
        <f>'C завтраками| Bed and breakfast'!#REF!*0.88</f>
        <v>#REF!</v>
      </c>
      <c r="T19" s="94" t="e">
        <f>'C завтраками| Bed and breakfast'!#REF!*0.88</f>
        <v>#REF!</v>
      </c>
      <c r="U19" s="94" t="e">
        <f>'C завтраками| Bed and breakfast'!#REF!*0.88</f>
        <v>#REF!</v>
      </c>
      <c r="V19" s="94" t="e">
        <f>'C завтраками| Bed and breakfast'!#REF!*0.88</f>
        <v>#REF!</v>
      </c>
    </row>
    <row r="20" spans="1:22" s="50" customFormat="1" x14ac:dyDescent="0.2">
      <c r="A20" s="100"/>
    </row>
    <row r="21" spans="1:22" s="50" customFormat="1" x14ac:dyDescent="0.2">
      <c r="A21" s="100"/>
    </row>
    <row r="22" spans="1:22" s="50" customFormat="1" x14ac:dyDescent="0.2">
      <c r="A22" s="71" t="s">
        <v>66</v>
      </c>
    </row>
    <row r="23" spans="1:22" x14ac:dyDescent="0.2">
      <c r="A23" s="63" t="s">
        <v>78</v>
      </c>
    </row>
    <row r="24" spans="1:22" ht="9" hidden="1" customHeight="1" x14ac:dyDescent="0.2">
      <c r="A24" s="43" t="s">
        <v>67</v>
      </c>
    </row>
    <row r="25" spans="1:22" ht="10.7" customHeight="1" x14ac:dyDescent="0.2">
      <c r="A25" s="43" t="s">
        <v>89</v>
      </c>
    </row>
    <row r="26" spans="1:22" x14ac:dyDescent="0.2">
      <c r="A26" s="43" t="s">
        <v>68</v>
      </c>
    </row>
    <row r="27" spans="1:22" ht="13.35" customHeight="1" x14ac:dyDescent="0.2">
      <c r="A27" s="43" t="s">
        <v>69</v>
      </c>
    </row>
    <row r="28" spans="1:22" ht="13.35" customHeight="1" x14ac:dyDescent="0.2">
      <c r="A28" s="159" t="s">
        <v>162</v>
      </c>
    </row>
    <row r="29" spans="1:22" ht="13.35" customHeight="1" thickBot="1" x14ac:dyDescent="0.25">
      <c r="A29" s="43"/>
    </row>
    <row r="30" spans="1:22" ht="13.35" customHeight="1" thickBot="1" x14ac:dyDescent="0.25">
      <c r="A30" s="107" t="s">
        <v>139</v>
      </c>
    </row>
    <row r="31" spans="1:22" ht="13.35" customHeight="1" thickBot="1" x14ac:dyDescent="0.25">
      <c r="A31" s="176" t="s">
        <v>219</v>
      </c>
    </row>
    <row r="32" spans="1:22" ht="12.75" thickBot="1" x14ac:dyDescent="0.25">
      <c r="A32" s="177" t="s">
        <v>220</v>
      </c>
    </row>
    <row r="33" spans="1:1" ht="12.75" hidden="1" thickBot="1" x14ac:dyDescent="0.25">
      <c r="A33" s="166" t="s">
        <v>218</v>
      </c>
    </row>
    <row r="34" spans="1:1" ht="12.75" thickBot="1" x14ac:dyDescent="0.25">
      <c r="A34" s="107" t="s">
        <v>70</v>
      </c>
    </row>
    <row r="35" spans="1:1" ht="72" x14ac:dyDescent="0.2">
      <c r="A35" s="112" t="s">
        <v>103</v>
      </c>
    </row>
  </sheetData>
  <mergeCells count="1">
    <mergeCell ref="A1:A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topLeftCell="A10" workbookViewId="0">
      <pane xSplit="1" topLeftCell="B1" activePane="topRight" state="frozen"/>
      <selection pane="topRight" activeCell="B24" sqref="B24"/>
    </sheetView>
  </sheetViews>
  <sheetFormatPr defaultColWidth="9" defaultRowHeight="12" x14ac:dyDescent="0.2"/>
  <cols>
    <col min="1" max="1" width="84.5703125" style="48" customWidth="1"/>
    <col min="2" max="8" width="9" style="48"/>
    <col min="9" max="13" width="0" style="48" hidden="1" customWidth="1"/>
    <col min="14" max="16384" width="9" style="48"/>
  </cols>
  <sheetData>
    <row r="1" spans="1:22" s="51" customFormat="1" ht="12" customHeight="1" x14ac:dyDescent="0.2">
      <c r="A1" s="207" t="s">
        <v>82</v>
      </c>
    </row>
    <row r="2" spans="1:22" s="51" customFormat="1" ht="12" customHeight="1" x14ac:dyDescent="0.2">
      <c r="A2" s="207"/>
    </row>
    <row r="3" spans="1:22" s="51" customFormat="1" ht="11.1" customHeight="1" x14ac:dyDescent="0.2">
      <c r="A3" s="97" t="s">
        <v>102</v>
      </c>
    </row>
    <row r="4" spans="1:22" s="52" customFormat="1" ht="32.1" customHeight="1" x14ac:dyDescent="0.2">
      <c r="A4" s="98" t="s">
        <v>64</v>
      </c>
      <c r="B4" s="101" t="e">
        <f>#REF!</f>
        <v>#REF!</v>
      </c>
      <c r="C4" s="101" t="e">
        <f>#REF!</f>
        <v>#REF!</v>
      </c>
      <c r="D4" s="101" t="e">
        <f>#REF!</f>
        <v>#REF!</v>
      </c>
      <c r="E4" s="101" t="e">
        <f>#REF!</f>
        <v>#REF!</v>
      </c>
      <c r="F4" s="101" t="e">
        <f>#REF!</f>
        <v>#REF!</v>
      </c>
      <c r="G4" s="101" t="e">
        <f>#REF!</f>
        <v>#REF!</v>
      </c>
      <c r="H4" s="101" t="e">
        <f>#REF!</f>
        <v>#REF!</v>
      </c>
      <c r="I4" s="101" t="e">
        <f>#REF!</f>
        <v>#REF!</v>
      </c>
      <c r="J4" s="101" t="e">
        <f>#REF!</f>
        <v>#REF!</v>
      </c>
      <c r="K4" s="101" t="e">
        <f>#REF!</f>
        <v>#REF!</v>
      </c>
      <c r="L4" s="101" t="e">
        <f>#REF!</f>
        <v>#REF!</v>
      </c>
      <c r="M4" s="101" t="e">
        <f>#REF!</f>
        <v>#REF!</v>
      </c>
      <c r="N4" s="101" t="e">
        <f>#REF!</f>
        <v>#REF!</v>
      </c>
      <c r="O4" s="101" t="e">
        <f>#REF!</f>
        <v>#REF!</v>
      </c>
      <c r="P4" s="101" t="e">
        <f>#REF!</f>
        <v>#REF!</v>
      </c>
      <c r="Q4" s="101" t="e">
        <f>#REF!</f>
        <v>#REF!</v>
      </c>
      <c r="R4" s="101" t="e">
        <f>#REF!</f>
        <v>#REF!</v>
      </c>
      <c r="S4" s="101" t="e">
        <f>#REF!</f>
        <v>#REF!</v>
      </c>
      <c r="T4" s="101" t="e">
        <f>#REF!</f>
        <v>#REF!</v>
      </c>
      <c r="U4" s="101" t="e">
        <f>#REF!</f>
        <v>#REF!</v>
      </c>
      <c r="V4" s="101" t="e">
        <f>#REF!</f>
        <v>#REF!</v>
      </c>
    </row>
    <row r="5" spans="1:22" s="53" customFormat="1" ht="21.95" customHeight="1" x14ac:dyDescent="0.2">
      <c r="A5" s="98"/>
      <c r="B5" s="101" t="e">
        <f>#REF!</f>
        <v>#REF!</v>
      </c>
      <c r="C5" s="101" t="e">
        <f>#REF!</f>
        <v>#REF!</v>
      </c>
      <c r="D5" s="101" t="e">
        <f>#REF!</f>
        <v>#REF!</v>
      </c>
      <c r="E5" s="101" t="e">
        <f>#REF!</f>
        <v>#REF!</v>
      </c>
      <c r="F5" s="101" t="e">
        <f>#REF!</f>
        <v>#REF!</v>
      </c>
      <c r="G5" s="101" t="e">
        <f>#REF!</f>
        <v>#REF!</v>
      </c>
      <c r="H5" s="101" t="e">
        <f>#REF!</f>
        <v>#REF!</v>
      </c>
      <c r="I5" s="101" t="e">
        <f>#REF!</f>
        <v>#REF!</v>
      </c>
      <c r="J5" s="101" t="e">
        <f>#REF!</f>
        <v>#REF!</v>
      </c>
      <c r="K5" s="101" t="e">
        <f>#REF!</f>
        <v>#REF!</v>
      </c>
      <c r="L5" s="101" t="e">
        <f>#REF!</f>
        <v>#REF!</v>
      </c>
      <c r="M5" s="101" t="e">
        <f>#REF!</f>
        <v>#REF!</v>
      </c>
      <c r="N5" s="101" t="e">
        <f>#REF!</f>
        <v>#REF!</v>
      </c>
      <c r="O5" s="101" t="e">
        <f>#REF!</f>
        <v>#REF!</v>
      </c>
      <c r="P5" s="101" t="e">
        <f>#REF!</f>
        <v>#REF!</v>
      </c>
      <c r="Q5" s="101" t="e">
        <f>#REF!</f>
        <v>#REF!</v>
      </c>
      <c r="R5" s="101" t="e">
        <f>#REF!</f>
        <v>#REF!</v>
      </c>
      <c r="S5" s="101" t="e">
        <f>#REF!</f>
        <v>#REF!</v>
      </c>
      <c r="T5" s="101" t="e">
        <f>#REF!</f>
        <v>#REF!</v>
      </c>
      <c r="U5" s="101" t="e">
        <f>#REF!</f>
        <v>#REF!</v>
      </c>
      <c r="V5" s="101" t="e">
        <f>#REF!</f>
        <v>#REF!</v>
      </c>
    </row>
    <row r="6" spans="1:22" s="53" customFormat="1" x14ac:dyDescent="0.2">
      <c r="A6" s="42" t="s">
        <v>83</v>
      </c>
    </row>
    <row r="7" spans="1:22" s="53" customFormat="1" x14ac:dyDescent="0.2">
      <c r="A7" s="88">
        <v>1</v>
      </c>
      <c r="B7" s="42" t="e">
        <f>#REF!</f>
        <v>#REF!</v>
      </c>
      <c r="C7" s="42" t="e">
        <f>#REF!</f>
        <v>#REF!</v>
      </c>
      <c r="D7" s="42" t="e">
        <f>#REF!</f>
        <v>#REF!</v>
      </c>
      <c r="E7" s="42" t="e">
        <f>#REF!</f>
        <v>#REF!</v>
      </c>
      <c r="F7" s="42" t="e">
        <f>#REF!</f>
        <v>#REF!</v>
      </c>
      <c r="G7" s="42" t="e">
        <f>#REF!</f>
        <v>#REF!</v>
      </c>
      <c r="H7" s="42" t="e">
        <f>#REF!</f>
        <v>#REF!</v>
      </c>
      <c r="I7" s="42" t="e">
        <f>#REF!</f>
        <v>#REF!</v>
      </c>
      <c r="J7" s="42" t="e">
        <f>#REF!</f>
        <v>#REF!</v>
      </c>
      <c r="K7" s="42" t="e">
        <f>#REF!</f>
        <v>#REF!</v>
      </c>
      <c r="L7" s="42" t="e">
        <f>#REF!</f>
        <v>#REF!</v>
      </c>
      <c r="M7" s="42" t="e">
        <f>#REF!</f>
        <v>#REF!</v>
      </c>
      <c r="N7" s="42" t="e">
        <f>#REF!</f>
        <v>#REF!</v>
      </c>
      <c r="O7" s="42" t="e">
        <f>#REF!</f>
        <v>#REF!</v>
      </c>
      <c r="P7" s="42" t="e">
        <f>#REF!</f>
        <v>#REF!</v>
      </c>
      <c r="Q7" s="42" t="e">
        <f>#REF!</f>
        <v>#REF!</v>
      </c>
      <c r="R7" s="42" t="e">
        <f>#REF!</f>
        <v>#REF!</v>
      </c>
      <c r="S7" s="42" t="e">
        <f>#REF!</f>
        <v>#REF!</v>
      </c>
      <c r="T7" s="42" t="e">
        <f>#REF!</f>
        <v>#REF!</v>
      </c>
      <c r="U7" s="42" t="e">
        <f>#REF!</f>
        <v>#REF!</v>
      </c>
      <c r="V7" s="42" t="e">
        <f>#REF!</f>
        <v>#REF!</v>
      </c>
    </row>
    <row r="8" spans="1:22" s="53" customFormat="1" x14ac:dyDescent="0.2">
      <c r="A8" s="88">
        <v>2</v>
      </c>
      <c r="B8" s="42" t="e">
        <f>#REF!</f>
        <v>#REF!</v>
      </c>
      <c r="C8" s="42" t="e">
        <f>#REF!</f>
        <v>#REF!</v>
      </c>
      <c r="D8" s="42" t="e">
        <f>#REF!</f>
        <v>#REF!</v>
      </c>
      <c r="E8" s="42" t="e">
        <f>#REF!</f>
        <v>#REF!</v>
      </c>
      <c r="F8" s="42" t="e">
        <f>#REF!</f>
        <v>#REF!</v>
      </c>
      <c r="G8" s="42" t="e">
        <f>#REF!</f>
        <v>#REF!</v>
      </c>
      <c r="H8" s="42" t="e">
        <f>#REF!</f>
        <v>#REF!</v>
      </c>
      <c r="I8" s="42" t="e">
        <f>#REF!</f>
        <v>#REF!</v>
      </c>
      <c r="J8" s="42" t="e">
        <f>#REF!</f>
        <v>#REF!</v>
      </c>
      <c r="K8" s="42" t="e">
        <f>#REF!</f>
        <v>#REF!</v>
      </c>
      <c r="L8" s="42" t="e">
        <f>#REF!</f>
        <v>#REF!</v>
      </c>
      <c r="M8" s="42" t="e">
        <f>#REF!</f>
        <v>#REF!</v>
      </c>
      <c r="N8" s="42" t="e">
        <f>#REF!</f>
        <v>#REF!</v>
      </c>
      <c r="O8" s="42" t="e">
        <f>#REF!</f>
        <v>#REF!</v>
      </c>
      <c r="P8" s="42" t="e">
        <f>#REF!</f>
        <v>#REF!</v>
      </c>
      <c r="Q8" s="42" t="e">
        <f>#REF!</f>
        <v>#REF!</v>
      </c>
      <c r="R8" s="42" t="e">
        <f>#REF!</f>
        <v>#REF!</v>
      </c>
      <c r="S8" s="42" t="e">
        <f>#REF!</f>
        <v>#REF!</v>
      </c>
      <c r="T8" s="42" t="e">
        <f>#REF!</f>
        <v>#REF!</v>
      </c>
      <c r="U8" s="42" t="e">
        <f>#REF!</f>
        <v>#REF!</v>
      </c>
      <c r="V8" s="42" t="e">
        <f>#REF!</f>
        <v>#REF!</v>
      </c>
    </row>
    <row r="9" spans="1:22" s="53" customFormat="1" x14ac:dyDescent="0.2">
      <c r="A9" s="42" t="s">
        <v>84</v>
      </c>
      <c r="B9" s="42"/>
      <c r="C9" s="42"/>
      <c r="D9" s="42"/>
      <c r="E9" s="42"/>
      <c r="F9" s="42"/>
      <c r="G9" s="42"/>
      <c r="H9" s="42"/>
      <c r="I9" s="42"/>
      <c r="J9" s="42"/>
      <c r="K9" s="42"/>
      <c r="L9" s="42"/>
      <c r="M9" s="42"/>
      <c r="N9" s="42"/>
      <c r="O9" s="42"/>
      <c r="P9" s="42"/>
      <c r="Q9" s="42"/>
      <c r="R9" s="42"/>
      <c r="S9" s="42"/>
      <c r="T9" s="42"/>
      <c r="U9" s="42"/>
      <c r="V9" s="42"/>
    </row>
    <row r="10" spans="1:22" s="53" customFormat="1" x14ac:dyDescent="0.2">
      <c r="A10" s="88">
        <f>A7</f>
        <v>1</v>
      </c>
      <c r="B10" s="42" t="e">
        <f>#REF!</f>
        <v>#REF!</v>
      </c>
      <c r="C10" s="42" t="e">
        <f>#REF!</f>
        <v>#REF!</v>
      </c>
      <c r="D10" s="42" t="e">
        <f>#REF!</f>
        <v>#REF!</v>
      </c>
      <c r="E10" s="42" t="e">
        <f>#REF!</f>
        <v>#REF!</v>
      </c>
      <c r="F10" s="42" t="e">
        <f>#REF!</f>
        <v>#REF!</v>
      </c>
      <c r="G10" s="42" t="e">
        <f>#REF!</f>
        <v>#REF!</v>
      </c>
      <c r="H10" s="42" t="e">
        <f>#REF!</f>
        <v>#REF!</v>
      </c>
      <c r="I10" s="42" t="e">
        <f>#REF!</f>
        <v>#REF!</v>
      </c>
      <c r="J10" s="42" t="e">
        <f>#REF!</f>
        <v>#REF!</v>
      </c>
      <c r="K10" s="42" t="e">
        <f>#REF!</f>
        <v>#REF!</v>
      </c>
      <c r="L10" s="42" t="e">
        <f>#REF!</f>
        <v>#REF!</v>
      </c>
      <c r="M10" s="42" t="e">
        <f>#REF!</f>
        <v>#REF!</v>
      </c>
      <c r="N10" s="42" t="e">
        <f>#REF!</f>
        <v>#REF!</v>
      </c>
      <c r="O10" s="42" t="e">
        <f>#REF!</f>
        <v>#REF!</v>
      </c>
      <c r="P10" s="42" t="e">
        <f>#REF!</f>
        <v>#REF!</v>
      </c>
      <c r="Q10" s="42" t="e">
        <f>#REF!</f>
        <v>#REF!</v>
      </c>
      <c r="R10" s="42" t="e">
        <f>#REF!</f>
        <v>#REF!</v>
      </c>
      <c r="S10" s="42" t="e">
        <f>#REF!</f>
        <v>#REF!</v>
      </c>
      <c r="T10" s="42" t="e">
        <f>#REF!</f>
        <v>#REF!</v>
      </c>
      <c r="U10" s="42" t="e">
        <f>#REF!</f>
        <v>#REF!</v>
      </c>
      <c r="V10" s="42" t="e">
        <f>#REF!</f>
        <v>#REF!</v>
      </c>
    </row>
    <row r="11" spans="1:22" s="53" customFormat="1" x14ac:dyDescent="0.2">
      <c r="A11" s="88">
        <f>A8</f>
        <v>2</v>
      </c>
      <c r="B11" s="42" t="e">
        <f>#REF!</f>
        <v>#REF!</v>
      </c>
      <c r="C11" s="42" t="e">
        <f>#REF!</f>
        <v>#REF!</v>
      </c>
      <c r="D11" s="42" t="e">
        <f>#REF!</f>
        <v>#REF!</v>
      </c>
      <c r="E11" s="42" t="e">
        <f>#REF!</f>
        <v>#REF!</v>
      </c>
      <c r="F11" s="42" t="e">
        <f>#REF!</f>
        <v>#REF!</v>
      </c>
      <c r="G11" s="42" t="e">
        <f>#REF!</f>
        <v>#REF!</v>
      </c>
      <c r="H11" s="42" t="e">
        <f>#REF!</f>
        <v>#REF!</v>
      </c>
      <c r="I11" s="42" t="e">
        <f>#REF!</f>
        <v>#REF!</v>
      </c>
      <c r="J11" s="42" t="e">
        <f>#REF!</f>
        <v>#REF!</v>
      </c>
      <c r="K11" s="42" t="e">
        <f>#REF!</f>
        <v>#REF!</v>
      </c>
      <c r="L11" s="42" t="e">
        <f>#REF!</f>
        <v>#REF!</v>
      </c>
      <c r="M11" s="42" t="e">
        <f>#REF!</f>
        <v>#REF!</v>
      </c>
      <c r="N11" s="42" t="e">
        <f>#REF!</f>
        <v>#REF!</v>
      </c>
      <c r="O11" s="42" t="e">
        <f>#REF!</f>
        <v>#REF!</v>
      </c>
      <c r="P11" s="42" t="e">
        <f>#REF!</f>
        <v>#REF!</v>
      </c>
      <c r="Q11" s="42" t="e">
        <f>#REF!</f>
        <v>#REF!</v>
      </c>
      <c r="R11" s="42" t="e">
        <f>#REF!</f>
        <v>#REF!</v>
      </c>
      <c r="S11" s="42" t="e">
        <f>#REF!</f>
        <v>#REF!</v>
      </c>
      <c r="T11" s="42" t="e">
        <f>#REF!</f>
        <v>#REF!</v>
      </c>
      <c r="U11" s="42" t="e">
        <f>#REF!</f>
        <v>#REF!</v>
      </c>
      <c r="V11" s="42" t="e">
        <f>#REF!</f>
        <v>#REF!</v>
      </c>
    </row>
    <row r="12" spans="1:22" s="53" customFormat="1" x14ac:dyDescent="0.2">
      <c r="A12" s="42" t="s">
        <v>85</v>
      </c>
      <c r="B12" s="42"/>
      <c r="C12" s="42"/>
      <c r="D12" s="42"/>
      <c r="E12" s="42"/>
      <c r="F12" s="42"/>
      <c r="G12" s="42"/>
      <c r="H12" s="42"/>
      <c r="I12" s="42"/>
      <c r="J12" s="42"/>
      <c r="K12" s="42"/>
      <c r="L12" s="42"/>
      <c r="M12" s="42"/>
      <c r="N12" s="42"/>
      <c r="O12" s="42"/>
      <c r="P12" s="42"/>
      <c r="Q12" s="42"/>
      <c r="R12" s="42"/>
      <c r="S12" s="42"/>
      <c r="T12" s="42"/>
      <c r="U12" s="42"/>
      <c r="V12" s="42"/>
    </row>
    <row r="13" spans="1:22" s="53" customFormat="1" x14ac:dyDescent="0.2">
      <c r="A13" s="88">
        <f>A7</f>
        <v>1</v>
      </c>
      <c r="B13" s="42" t="e">
        <f>#REF!</f>
        <v>#REF!</v>
      </c>
      <c r="C13" s="42" t="e">
        <f>#REF!</f>
        <v>#REF!</v>
      </c>
      <c r="D13" s="42" t="e">
        <f>#REF!</f>
        <v>#REF!</v>
      </c>
      <c r="E13" s="42" t="e">
        <f>#REF!</f>
        <v>#REF!</v>
      </c>
      <c r="F13" s="42" t="e">
        <f>#REF!</f>
        <v>#REF!</v>
      </c>
      <c r="G13" s="42" t="e">
        <f>#REF!</f>
        <v>#REF!</v>
      </c>
      <c r="H13" s="42" t="e">
        <f>#REF!</f>
        <v>#REF!</v>
      </c>
      <c r="I13" s="42" t="e">
        <f>#REF!</f>
        <v>#REF!</v>
      </c>
      <c r="J13" s="42" t="e">
        <f>#REF!</f>
        <v>#REF!</v>
      </c>
      <c r="K13" s="42" t="e">
        <f>#REF!</f>
        <v>#REF!</v>
      </c>
      <c r="L13" s="42" t="e">
        <f>#REF!</f>
        <v>#REF!</v>
      </c>
      <c r="M13" s="42" t="e">
        <f>#REF!</f>
        <v>#REF!</v>
      </c>
      <c r="N13" s="42" t="e">
        <f>#REF!</f>
        <v>#REF!</v>
      </c>
      <c r="O13" s="42" t="e">
        <f>#REF!</f>
        <v>#REF!</v>
      </c>
      <c r="P13" s="42" t="e">
        <f>#REF!</f>
        <v>#REF!</v>
      </c>
      <c r="Q13" s="42" t="e">
        <f>#REF!</f>
        <v>#REF!</v>
      </c>
      <c r="R13" s="42" t="e">
        <f>#REF!</f>
        <v>#REF!</v>
      </c>
      <c r="S13" s="42" t="e">
        <f>#REF!</f>
        <v>#REF!</v>
      </c>
      <c r="T13" s="42" t="e">
        <f>#REF!</f>
        <v>#REF!</v>
      </c>
      <c r="U13" s="42" t="e">
        <f>#REF!</f>
        <v>#REF!</v>
      </c>
      <c r="V13" s="42" t="e">
        <f>#REF!</f>
        <v>#REF!</v>
      </c>
    </row>
    <row r="14" spans="1:22" s="53" customFormat="1" x14ac:dyDescent="0.2">
      <c r="A14" s="88">
        <f>A8</f>
        <v>2</v>
      </c>
      <c r="B14" s="42" t="e">
        <f>#REF!</f>
        <v>#REF!</v>
      </c>
      <c r="C14" s="42" t="e">
        <f>#REF!</f>
        <v>#REF!</v>
      </c>
      <c r="D14" s="42" t="e">
        <f>#REF!</f>
        <v>#REF!</v>
      </c>
      <c r="E14" s="42" t="e">
        <f>#REF!</f>
        <v>#REF!</v>
      </c>
      <c r="F14" s="42" t="e">
        <f>#REF!</f>
        <v>#REF!</v>
      </c>
      <c r="G14" s="42" t="e">
        <f>#REF!</f>
        <v>#REF!</v>
      </c>
      <c r="H14" s="42" t="e">
        <f>#REF!</f>
        <v>#REF!</v>
      </c>
      <c r="I14" s="42" t="e">
        <f>#REF!</f>
        <v>#REF!</v>
      </c>
      <c r="J14" s="42" t="e">
        <f>#REF!</f>
        <v>#REF!</v>
      </c>
      <c r="K14" s="42" t="e">
        <f>#REF!</f>
        <v>#REF!</v>
      </c>
      <c r="L14" s="42" t="e">
        <f>#REF!</f>
        <v>#REF!</v>
      </c>
      <c r="M14" s="42" t="e">
        <f>#REF!</f>
        <v>#REF!</v>
      </c>
      <c r="N14" s="42" t="e">
        <f>#REF!</f>
        <v>#REF!</v>
      </c>
      <c r="O14" s="42" t="e">
        <f>#REF!</f>
        <v>#REF!</v>
      </c>
      <c r="P14" s="42" t="e">
        <f>#REF!</f>
        <v>#REF!</v>
      </c>
      <c r="Q14" s="42" t="e">
        <f>#REF!</f>
        <v>#REF!</v>
      </c>
      <c r="R14" s="42" t="e">
        <f>#REF!</f>
        <v>#REF!</v>
      </c>
      <c r="S14" s="42" t="e">
        <f>#REF!</f>
        <v>#REF!</v>
      </c>
      <c r="T14" s="42" t="e">
        <f>#REF!</f>
        <v>#REF!</v>
      </c>
      <c r="U14" s="42" t="e">
        <f>#REF!</f>
        <v>#REF!</v>
      </c>
      <c r="V14" s="42" t="e">
        <f>#REF!</f>
        <v>#REF!</v>
      </c>
    </row>
    <row r="15" spans="1:22" s="53" customFormat="1" x14ac:dyDescent="0.2">
      <c r="A15" s="42" t="s">
        <v>86</v>
      </c>
      <c r="B15" s="42"/>
      <c r="C15" s="42"/>
      <c r="D15" s="42"/>
      <c r="E15" s="42"/>
      <c r="F15" s="42"/>
      <c r="G15" s="42"/>
      <c r="H15" s="42"/>
      <c r="I15" s="42"/>
      <c r="J15" s="42"/>
      <c r="K15" s="42"/>
      <c r="L15" s="42"/>
      <c r="M15" s="42"/>
      <c r="N15" s="42"/>
      <c r="O15" s="42"/>
      <c r="P15" s="42"/>
      <c r="Q15" s="42"/>
      <c r="R15" s="42"/>
      <c r="S15" s="42"/>
      <c r="T15" s="42"/>
      <c r="U15" s="42"/>
      <c r="V15" s="42"/>
    </row>
    <row r="16" spans="1:22" s="53" customFormat="1" x14ac:dyDescent="0.2">
      <c r="A16" s="88">
        <f>A7</f>
        <v>1</v>
      </c>
      <c r="B16" s="42" t="e">
        <f>#REF!</f>
        <v>#REF!</v>
      </c>
      <c r="C16" s="42" t="e">
        <f>#REF!</f>
        <v>#REF!</v>
      </c>
      <c r="D16" s="42" t="e">
        <f>#REF!</f>
        <v>#REF!</v>
      </c>
      <c r="E16" s="42" t="e">
        <f>#REF!</f>
        <v>#REF!</v>
      </c>
      <c r="F16" s="42" t="e">
        <f>#REF!</f>
        <v>#REF!</v>
      </c>
      <c r="G16" s="42" t="e">
        <f>#REF!</f>
        <v>#REF!</v>
      </c>
      <c r="H16" s="42" t="e">
        <f>#REF!</f>
        <v>#REF!</v>
      </c>
      <c r="I16" s="42" t="e">
        <f>#REF!</f>
        <v>#REF!</v>
      </c>
      <c r="J16" s="42" t="e">
        <f>#REF!</f>
        <v>#REF!</v>
      </c>
      <c r="K16" s="42" t="e">
        <f>#REF!</f>
        <v>#REF!</v>
      </c>
      <c r="L16" s="42" t="e">
        <f>#REF!</f>
        <v>#REF!</v>
      </c>
      <c r="M16" s="42" t="e">
        <f>#REF!</f>
        <v>#REF!</v>
      </c>
      <c r="N16" s="42" t="e">
        <f>#REF!</f>
        <v>#REF!</v>
      </c>
      <c r="O16" s="42" t="e">
        <f>#REF!</f>
        <v>#REF!</v>
      </c>
      <c r="P16" s="42" t="e">
        <f>#REF!</f>
        <v>#REF!</v>
      </c>
      <c r="Q16" s="42" t="e">
        <f>#REF!</f>
        <v>#REF!</v>
      </c>
      <c r="R16" s="42" t="e">
        <f>#REF!</f>
        <v>#REF!</v>
      </c>
      <c r="S16" s="42" t="e">
        <f>#REF!</f>
        <v>#REF!</v>
      </c>
      <c r="T16" s="42" t="e">
        <f>#REF!</f>
        <v>#REF!</v>
      </c>
      <c r="U16" s="42" t="e">
        <f>#REF!</f>
        <v>#REF!</v>
      </c>
      <c r="V16" s="42" t="e">
        <f>#REF!</f>
        <v>#REF!</v>
      </c>
    </row>
    <row r="17" spans="1:22" s="53" customFormat="1" x14ac:dyDescent="0.2">
      <c r="A17" s="88">
        <f>A8</f>
        <v>2</v>
      </c>
      <c r="B17" s="42" t="e">
        <f>#REF!</f>
        <v>#REF!</v>
      </c>
      <c r="C17" s="42" t="e">
        <f>#REF!</f>
        <v>#REF!</v>
      </c>
      <c r="D17" s="42" t="e">
        <f>#REF!</f>
        <v>#REF!</v>
      </c>
      <c r="E17" s="42" t="e">
        <f>#REF!</f>
        <v>#REF!</v>
      </c>
      <c r="F17" s="42" t="e">
        <f>#REF!</f>
        <v>#REF!</v>
      </c>
      <c r="G17" s="42" t="e">
        <f>#REF!</f>
        <v>#REF!</v>
      </c>
      <c r="H17" s="42" t="e">
        <f>#REF!</f>
        <v>#REF!</v>
      </c>
      <c r="I17" s="42" t="e">
        <f>#REF!</f>
        <v>#REF!</v>
      </c>
      <c r="J17" s="42" t="e">
        <f>#REF!</f>
        <v>#REF!</v>
      </c>
      <c r="K17" s="42" t="e">
        <f>#REF!</f>
        <v>#REF!</v>
      </c>
      <c r="L17" s="42" t="e">
        <f>#REF!</f>
        <v>#REF!</v>
      </c>
      <c r="M17" s="42" t="e">
        <f>#REF!</f>
        <v>#REF!</v>
      </c>
      <c r="N17" s="42" t="e">
        <f>#REF!</f>
        <v>#REF!</v>
      </c>
      <c r="O17" s="42" t="e">
        <f>#REF!</f>
        <v>#REF!</v>
      </c>
      <c r="P17" s="42" t="e">
        <f>#REF!</f>
        <v>#REF!</v>
      </c>
      <c r="Q17" s="42" t="e">
        <f>#REF!</f>
        <v>#REF!</v>
      </c>
      <c r="R17" s="42" t="e">
        <f>#REF!</f>
        <v>#REF!</v>
      </c>
      <c r="S17" s="42" t="e">
        <f>#REF!</f>
        <v>#REF!</v>
      </c>
      <c r="T17" s="42" t="e">
        <f>#REF!</f>
        <v>#REF!</v>
      </c>
      <c r="U17" s="42" t="e">
        <f>#REF!</f>
        <v>#REF!</v>
      </c>
      <c r="V17" s="42" t="e">
        <f>#REF!</f>
        <v>#REF!</v>
      </c>
    </row>
    <row r="18" spans="1:22" s="53" customFormat="1" x14ac:dyDescent="0.2">
      <c r="A18" s="42" t="s">
        <v>87</v>
      </c>
      <c r="B18" s="42"/>
      <c r="C18" s="42"/>
      <c r="D18" s="42"/>
      <c r="E18" s="42"/>
      <c r="F18" s="42"/>
      <c r="G18" s="42"/>
      <c r="H18" s="42"/>
      <c r="I18" s="42"/>
      <c r="J18" s="42"/>
      <c r="K18" s="42"/>
      <c r="L18" s="42"/>
      <c r="M18" s="42"/>
      <c r="N18" s="42"/>
      <c r="O18" s="42"/>
      <c r="P18" s="42"/>
      <c r="Q18" s="42"/>
      <c r="R18" s="42"/>
      <c r="S18" s="42"/>
      <c r="T18" s="42"/>
      <c r="U18" s="42"/>
      <c r="V18" s="42"/>
    </row>
    <row r="19" spans="1:22" s="53" customFormat="1" x14ac:dyDescent="0.2">
      <c r="A19" s="88" t="s">
        <v>88</v>
      </c>
      <c r="B19" s="42" t="e">
        <f>#REF!</f>
        <v>#REF!</v>
      </c>
      <c r="C19" s="42" t="e">
        <f>#REF!</f>
        <v>#REF!</v>
      </c>
      <c r="D19" s="42" t="e">
        <f>#REF!</f>
        <v>#REF!</v>
      </c>
      <c r="E19" s="42" t="e">
        <f>#REF!</f>
        <v>#REF!</v>
      </c>
      <c r="F19" s="42" t="e">
        <f>#REF!</f>
        <v>#REF!</v>
      </c>
      <c r="G19" s="42" t="e">
        <f>#REF!</f>
        <v>#REF!</v>
      </c>
      <c r="H19" s="42" t="e">
        <f>#REF!</f>
        <v>#REF!</v>
      </c>
      <c r="I19" s="42" t="e">
        <f>#REF!</f>
        <v>#REF!</v>
      </c>
      <c r="J19" s="42" t="e">
        <f>#REF!</f>
        <v>#REF!</v>
      </c>
      <c r="K19" s="42" t="e">
        <f>#REF!</f>
        <v>#REF!</v>
      </c>
      <c r="L19" s="42" t="e">
        <f>#REF!</f>
        <v>#REF!</v>
      </c>
      <c r="M19" s="42" t="e">
        <f>#REF!</f>
        <v>#REF!</v>
      </c>
      <c r="N19" s="42" t="e">
        <f>#REF!</f>
        <v>#REF!</v>
      </c>
      <c r="O19" s="42" t="e">
        <f>#REF!</f>
        <v>#REF!</v>
      </c>
      <c r="P19" s="42" t="e">
        <f>#REF!</f>
        <v>#REF!</v>
      </c>
      <c r="Q19" s="42" t="e">
        <f>#REF!</f>
        <v>#REF!</v>
      </c>
      <c r="R19" s="42" t="e">
        <f>#REF!</f>
        <v>#REF!</v>
      </c>
      <c r="S19" s="42" t="e">
        <f>#REF!</f>
        <v>#REF!</v>
      </c>
      <c r="T19" s="42" t="e">
        <f>#REF!</f>
        <v>#REF!</v>
      </c>
      <c r="U19" s="42" t="e">
        <f>#REF!</f>
        <v>#REF!</v>
      </c>
      <c r="V19" s="42" t="e">
        <f>#REF!</f>
        <v>#REF!</v>
      </c>
    </row>
    <row r="20" spans="1:22" s="53" customFormat="1" x14ac:dyDescent="0.2">
      <c r="A20" s="89"/>
    </row>
    <row r="21" spans="1:22" ht="18" customHeight="1" x14ac:dyDescent="0.2">
      <c r="A21" s="111" t="s">
        <v>100</v>
      </c>
      <c r="B21" s="92" t="e">
        <f t="shared" ref="B21" si="0">B4</f>
        <v>#REF!</v>
      </c>
      <c r="C21" s="92" t="e">
        <f t="shared" ref="C21:V21" si="1">C4</f>
        <v>#REF!</v>
      </c>
      <c r="D21" s="92" t="e">
        <f t="shared" si="1"/>
        <v>#REF!</v>
      </c>
      <c r="E21" s="92" t="e">
        <f t="shared" si="1"/>
        <v>#REF!</v>
      </c>
      <c r="F21" s="92" t="e">
        <f t="shared" si="1"/>
        <v>#REF!</v>
      </c>
      <c r="G21" s="92" t="e">
        <f t="shared" si="1"/>
        <v>#REF!</v>
      </c>
      <c r="H21" s="92" t="e">
        <f t="shared" si="1"/>
        <v>#REF!</v>
      </c>
      <c r="I21" s="92" t="e">
        <f t="shared" si="1"/>
        <v>#REF!</v>
      </c>
      <c r="J21" s="92" t="e">
        <f t="shared" si="1"/>
        <v>#REF!</v>
      </c>
      <c r="K21" s="92" t="e">
        <f t="shared" si="1"/>
        <v>#REF!</v>
      </c>
      <c r="L21" s="92" t="e">
        <f t="shared" si="1"/>
        <v>#REF!</v>
      </c>
      <c r="M21" s="92" t="e">
        <f t="shared" si="1"/>
        <v>#REF!</v>
      </c>
      <c r="N21" s="92" t="e">
        <f t="shared" si="1"/>
        <v>#REF!</v>
      </c>
      <c r="O21" s="92" t="e">
        <f t="shared" si="1"/>
        <v>#REF!</v>
      </c>
      <c r="P21" s="92" t="e">
        <f t="shared" si="1"/>
        <v>#REF!</v>
      </c>
      <c r="Q21" s="92" t="e">
        <f t="shared" si="1"/>
        <v>#REF!</v>
      </c>
      <c r="R21" s="92" t="e">
        <f t="shared" si="1"/>
        <v>#REF!</v>
      </c>
      <c r="S21" s="92" t="e">
        <f t="shared" si="1"/>
        <v>#REF!</v>
      </c>
      <c r="T21" s="92" t="e">
        <f t="shared" si="1"/>
        <v>#REF!</v>
      </c>
      <c r="U21" s="92" t="e">
        <f t="shared" si="1"/>
        <v>#REF!</v>
      </c>
      <c r="V21" s="92" t="e">
        <f t="shared" si="1"/>
        <v>#REF!</v>
      </c>
    </row>
    <row r="22" spans="1:22" ht="20.25" customHeight="1" x14ac:dyDescent="0.2">
      <c r="A22" s="90" t="s">
        <v>64</v>
      </c>
      <c r="B22" s="92" t="e">
        <f t="shared" ref="B22" si="2">B5</f>
        <v>#REF!</v>
      </c>
      <c r="C22" s="92" t="e">
        <f t="shared" ref="C22:V22" si="3">C5</f>
        <v>#REF!</v>
      </c>
      <c r="D22" s="92" t="e">
        <f t="shared" si="3"/>
        <v>#REF!</v>
      </c>
      <c r="E22" s="92" t="e">
        <f t="shared" si="3"/>
        <v>#REF!</v>
      </c>
      <c r="F22" s="92" t="e">
        <f t="shared" si="3"/>
        <v>#REF!</v>
      </c>
      <c r="G22" s="92" t="e">
        <f t="shared" si="3"/>
        <v>#REF!</v>
      </c>
      <c r="H22" s="92" t="e">
        <f t="shared" si="3"/>
        <v>#REF!</v>
      </c>
      <c r="I22" s="92" t="e">
        <f t="shared" si="3"/>
        <v>#REF!</v>
      </c>
      <c r="J22" s="92" t="e">
        <f t="shared" si="3"/>
        <v>#REF!</v>
      </c>
      <c r="K22" s="92" t="e">
        <f t="shared" si="3"/>
        <v>#REF!</v>
      </c>
      <c r="L22" s="92" t="e">
        <f t="shared" si="3"/>
        <v>#REF!</v>
      </c>
      <c r="M22" s="92" t="e">
        <f t="shared" si="3"/>
        <v>#REF!</v>
      </c>
      <c r="N22" s="92" t="e">
        <f t="shared" si="3"/>
        <v>#REF!</v>
      </c>
      <c r="O22" s="92" t="e">
        <f t="shared" si="3"/>
        <v>#REF!</v>
      </c>
      <c r="P22" s="92" t="e">
        <f t="shared" si="3"/>
        <v>#REF!</v>
      </c>
      <c r="Q22" s="92" t="e">
        <f t="shared" si="3"/>
        <v>#REF!</v>
      </c>
      <c r="R22" s="92" t="e">
        <f t="shared" si="3"/>
        <v>#REF!</v>
      </c>
      <c r="S22" s="92" t="e">
        <f t="shared" si="3"/>
        <v>#REF!</v>
      </c>
      <c r="T22" s="92" t="e">
        <f t="shared" si="3"/>
        <v>#REF!</v>
      </c>
      <c r="U22" s="92" t="e">
        <f t="shared" si="3"/>
        <v>#REF!</v>
      </c>
      <c r="V22" s="92" t="e">
        <f t="shared" si="3"/>
        <v>#REF!</v>
      </c>
    </row>
    <row r="23" spans="1:22" s="44" customFormat="1" x14ac:dyDescent="0.2">
      <c r="A23" s="42" t="s">
        <v>83</v>
      </c>
    </row>
    <row r="24" spans="1:22" s="50" customFormat="1" x14ac:dyDescent="0.2">
      <c r="A24" s="88">
        <v>1</v>
      </c>
      <c r="B24" s="94" t="e">
        <f t="shared" ref="B24" si="4">ROUNDUP(B7*0.87,)</f>
        <v>#REF!</v>
      </c>
      <c r="C24" s="94" t="e">
        <f t="shared" ref="C24:V24" si="5">ROUNDUP(C7*0.87,)</f>
        <v>#REF!</v>
      </c>
      <c r="D24" s="94" t="e">
        <f t="shared" si="5"/>
        <v>#REF!</v>
      </c>
      <c r="E24" s="94" t="e">
        <f t="shared" si="5"/>
        <v>#REF!</v>
      </c>
      <c r="F24" s="94" t="e">
        <f t="shared" si="5"/>
        <v>#REF!</v>
      </c>
      <c r="G24" s="94" t="e">
        <f t="shared" si="5"/>
        <v>#REF!</v>
      </c>
      <c r="H24" s="94" t="e">
        <f t="shared" si="5"/>
        <v>#REF!</v>
      </c>
      <c r="I24" s="94" t="e">
        <f t="shared" si="5"/>
        <v>#REF!</v>
      </c>
      <c r="J24" s="94" t="e">
        <f t="shared" si="5"/>
        <v>#REF!</v>
      </c>
      <c r="K24" s="94" t="e">
        <f t="shared" si="5"/>
        <v>#REF!</v>
      </c>
      <c r="L24" s="94" t="e">
        <f t="shared" si="5"/>
        <v>#REF!</v>
      </c>
      <c r="M24" s="94" t="e">
        <f t="shared" si="5"/>
        <v>#REF!</v>
      </c>
      <c r="N24" s="94" t="e">
        <f t="shared" si="5"/>
        <v>#REF!</v>
      </c>
      <c r="O24" s="94" t="e">
        <f t="shared" si="5"/>
        <v>#REF!</v>
      </c>
      <c r="P24" s="94" t="e">
        <f t="shared" si="5"/>
        <v>#REF!</v>
      </c>
      <c r="Q24" s="94" t="e">
        <f t="shared" si="5"/>
        <v>#REF!</v>
      </c>
      <c r="R24" s="94" t="e">
        <f t="shared" si="5"/>
        <v>#REF!</v>
      </c>
      <c r="S24" s="94" t="e">
        <f t="shared" si="5"/>
        <v>#REF!</v>
      </c>
      <c r="T24" s="94" t="e">
        <f t="shared" si="5"/>
        <v>#REF!</v>
      </c>
      <c r="U24" s="94" t="e">
        <f t="shared" si="5"/>
        <v>#REF!</v>
      </c>
      <c r="V24" s="94" t="e">
        <f t="shared" si="5"/>
        <v>#REF!</v>
      </c>
    </row>
    <row r="25" spans="1:22" s="50" customFormat="1" x14ac:dyDescent="0.2">
      <c r="A25" s="88">
        <v>2</v>
      </c>
      <c r="B25" s="94" t="e">
        <f t="shared" ref="B25" si="6">ROUNDUP(B8*0.87,)</f>
        <v>#REF!</v>
      </c>
      <c r="C25" s="94" t="e">
        <f t="shared" ref="C25:V25" si="7">ROUNDUP(C8*0.87,)</f>
        <v>#REF!</v>
      </c>
      <c r="D25" s="94" t="e">
        <f t="shared" si="7"/>
        <v>#REF!</v>
      </c>
      <c r="E25" s="94" t="e">
        <f t="shared" si="7"/>
        <v>#REF!</v>
      </c>
      <c r="F25" s="94" t="e">
        <f t="shared" si="7"/>
        <v>#REF!</v>
      </c>
      <c r="G25" s="94" t="e">
        <f t="shared" si="7"/>
        <v>#REF!</v>
      </c>
      <c r="H25" s="94" t="e">
        <f t="shared" si="7"/>
        <v>#REF!</v>
      </c>
      <c r="I25" s="94" t="e">
        <f t="shared" si="7"/>
        <v>#REF!</v>
      </c>
      <c r="J25" s="94" t="e">
        <f t="shared" si="7"/>
        <v>#REF!</v>
      </c>
      <c r="K25" s="94" t="e">
        <f t="shared" si="7"/>
        <v>#REF!</v>
      </c>
      <c r="L25" s="94" t="e">
        <f t="shared" si="7"/>
        <v>#REF!</v>
      </c>
      <c r="M25" s="94" t="e">
        <f t="shared" si="7"/>
        <v>#REF!</v>
      </c>
      <c r="N25" s="94" t="e">
        <f t="shared" si="7"/>
        <v>#REF!</v>
      </c>
      <c r="O25" s="94" t="e">
        <f t="shared" si="7"/>
        <v>#REF!</v>
      </c>
      <c r="P25" s="94" t="e">
        <f t="shared" si="7"/>
        <v>#REF!</v>
      </c>
      <c r="Q25" s="94" t="e">
        <f t="shared" si="7"/>
        <v>#REF!</v>
      </c>
      <c r="R25" s="94" t="e">
        <f t="shared" si="7"/>
        <v>#REF!</v>
      </c>
      <c r="S25" s="94" t="e">
        <f t="shared" si="7"/>
        <v>#REF!</v>
      </c>
      <c r="T25" s="94" t="e">
        <f t="shared" si="7"/>
        <v>#REF!</v>
      </c>
      <c r="U25" s="94" t="e">
        <f t="shared" si="7"/>
        <v>#REF!</v>
      </c>
      <c r="V25" s="94" t="e">
        <f t="shared" si="7"/>
        <v>#REF!</v>
      </c>
    </row>
    <row r="26" spans="1:22" s="50" customFormat="1" x14ac:dyDescent="0.2">
      <c r="A26" s="42" t="s">
        <v>84</v>
      </c>
      <c r="B26" s="94"/>
      <c r="C26" s="94"/>
      <c r="D26" s="94"/>
      <c r="E26" s="94"/>
      <c r="F26" s="94"/>
      <c r="G26" s="94"/>
      <c r="H26" s="94"/>
      <c r="I26" s="94"/>
      <c r="J26" s="94"/>
      <c r="K26" s="94"/>
      <c r="L26" s="94"/>
      <c r="M26" s="94"/>
      <c r="N26" s="94"/>
      <c r="O26" s="94"/>
      <c r="P26" s="94"/>
      <c r="Q26" s="94"/>
      <c r="R26" s="94"/>
      <c r="S26" s="94"/>
      <c r="T26" s="94"/>
      <c r="U26" s="94"/>
      <c r="V26" s="94"/>
    </row>
    <row r="27" spans="1:22" s="50" customFormat="1" x14ac:dyDescent="0.2">
      <c r="A27" s="88">
        <f>A24</f>
        <v>1</v>
      </c>
      <c r="B27" s="94" t="e">
        <f t="shared" ref="B27" si="8">ROUNDUP(B10*0.87,)</f>
        <v>#REF!</v>
      </c>
      <c r="C27" s="94" t="e">
        <f t="shared" ref="C27:V27" si="9">ROUNDUP(C10*0.87,)</f>
        <v>#REF!</v>
      </c>
      <c r="D27" s="94" t="e">
        <f t="shared" si="9"/>
        <v>#REF!</v>
      </c>
      <c r="E27" s="94" t="e">
        <f t="shared" si="9"/>
        <v>#REF!</v>
      </c>
      <c r="F27" s="94" t="e">
        <f t="shared" si="9"/>
        <v>#REF!</v>
      </c>
      <c r="G27" s="94" t="e">
        <f t="shared" si="9"/>
        <v>#REF!</v>
      </c>
      <c r="H27" s="94" t="e">
        <f t="shared" si="9"/>
        <v>#REF!</v>
      </c>
      <c r="I27" s="94" t="e">
        <f t="shared" si="9"/>
        <v>#REF!</v>
      </c>
      <c r="J27" s="94" t="e">
        <f t="shared" si="9"/>
        <v>#REF!</v>
      </c>
      <c r="K27" s="94" t="e">
        <f t="shared" si="9"/>
        <v>#REF!</v>
      </c>
      <c r="L27" s="94" t="e">
        <f t="shared" si="9"/>
        <v>#REF!</v>
      </c>
      <c r="M27" s="94" t="e">
        <f t="shared" si="9"/>
        <v>#REF!</v>
      </c>
      <c r="N27" s="94" t="e">
        <f t="shared" si="9"/>
        <v>#REF!</v>
      </c>
      <c r="O27" s="94" t="e">
        <f t="shared" si="9"/>
        <v>#REF!</v>
      </c>
      <c r="P27" s="94" t="e">
        <f t="shared" si="9"/>
        <v>#REF!</v>
      </c>
      <c r="Q27" s="94" t="e">
        <f t="shared" si="9"/>
        <v>#REF!</v>
      </c>
      <c r="R27" s="94" t="e">
        <f t="shared" si="9"/>
        <v>#REF!</v>
      </c>
      <c r="S27" s="94" t="e">
        <f t="shared" si="9"/>
        <v>#REF!</v>
      </c>
      <c r="T27" s="94" t="e">
        <f t="shared" si="9"/>
        <v>#REF!</v>
      </c>
      <c r="U27" s="94" t="e">
        <f t="shared" si="9"/>
        <v>#REF!</v>
      </c>
      <c r="V27" s="94" t="e">
        <f t="shared" si="9"/>
        <v>#REF!</v>
      </c>
    </row>
    <row r="28" spans="1:22" s="50" customFormat="1" x14ac:dyDescent="0.2">
      <c r="A28" s="88">
        <f>A25</f>
        <v>2</v>
      </c>
      <c r="B28" s="94" t="e">
        <f t="shared" ref="B28" si="10">ROUNDUP(B11*0.87,)</f>
        <v>#REF!</v>
      </c>
      <c r="C28" s="94" t="e">
        <f t="shared" ref="C28:V28" si="11">ROUNDUP(C11*0.87,)</f>
        <v>#REF!</v>
      </c>
      <c r="D28" s="94" t="e">
        <f t="shared" si="11"/>
        <v>#REF!</v>
      </c>
      <c r="E28" s="94" t="e">
        <f t="shared" si="11"/>
        <v>#REF!</v>
      </c>
      <c r="F28" s="94" t="e">
        <f t="shared" si="11"/>
        <v>#REF!</v>
      </c>
      <c r="G28" s="94" t="e">
        <f t="shared" si="11"/>
        <v>#REF!</v>
      </c>
      <c r="H28" s="94" t="e">
        <f t="shared" si="11"/>
        <v>#REF!</v>
      </c>
      <c r="I28" s="94" t="e">
        <f t="shared" si="11"/>
        <v>#REF!</v>
      </c>
      <c r="J28" s="94" t="e">
        <f t="shared" si="11"/>
        <v>#REF!</v>
      </c>
      <c r="K28" s="94" t="e">
        <f t="shared" si="11"/>
        <v>#REF!</v>
      </c>
      <c r="L28" s="94" t="e">
        <f t="shared" si="11"/>
        <v>#REF!</v>
      </c>
      <c r="M28" s="94" t="e">
        <f t="shared" si="11"/>
        <v>#REF!</v>
      </c>
      <c r="N28" s="94" t="e">
        <f t="shared" si="11"/>
        <v>#REF!</v>
      </c>
      <c r="O28" s="94" t="e">
        <f t="shared" si="11"/>
        <v>#REF!</v>
      </c>
      <c r="P28" s="94" t="e">
        <f t="shared" si="11"/>
        <v>#REF!</v>
      </c>
      <c r="Q28" s="94" t="e">
        <f t="shared" si="11"/>
        <v>#REF!</v>
      </c>
      <c r="R28" s="94" t="e">
        <f t="shared" si="11"/>
        <v>#REF!</v>
      </c>
      <c r="S28" s="94" t="e">
        <f t="shared" si="11"/>
        <v>#REF!</v>
      </c>
      <c r="T28" s="94" t="e">
        <f t="shared" si="11"/>
        <v>#REF!</v>
      </c>
      <c r="U28" s="94" t="e">
        <f t="shared" si="11"/>
        <v>#REF!</v>
      </c>
      <c r="V28" s="94" t="e">
        <f t="shared" si="11"/>
        <v>#REF!</v>
      </c>
    </row>
    <row r="29" spans="1:22" s="50" customFormat="1" x14ac:dyDescent="0.2">
      <c r="A29" s="42" t="s">
        <v>85</v>
      </c>
      <c r="B29" s="94"/>
      <c r="C29" s="94"/>
      <c r="D29" s="94"/>
      <c r="E29" s="94"/>
      <c r="F29" s="94"/>
      <c r="G29" s="94"/>
      <c r="H29" s="94"/>
      <c r="I29" s="94"/>
      <c r="J29" s="94"/>
      <c r="K29" s="94"/>
      <c r="L29" s="94"/>
      <c r="M29" s="94"/>
      <c r="N29" s="94"/>
      <c r="O29" s="94"/>
      <c r="P29" s="94"/>
      <c r="Q29" s="94"/>
      <c r="R29" s="94"/>
      <c r="S29" s="94"/>
      <c r="T29" s="94"/>
      <c r="U29" s="94"/>
      <c r="V29" s="94"/>
    </row>
    <row r="30" spans="1:22" s="50" customFormat="1" x14ac:dyDescent="0.2">
      <c r="A30" s="88">
        <f>A24</f>
        <v>1</v>
      </c>
      <c r="B30" s="94" t="e">
        <f t="shared" ref="B30" si="12">ROUNDUP(B13*0.87,)</f>
        <v>#REF!</v>
      </c>
      <c r="C30" s="94" t="e">
        <f t="shared" ref="C30:V30" si="13">ROUNDUP(C13*0.87,)</f>
        <v>#REF!</v>
      </c>
      <c r="D30" s="94" t="e">
        <f t="shared" si="13"/>
        <v>#REF!</v>
      </c>
      <c r="E30" s="94" t="e">
        <f t="shared" si="13"/>
        <v>#REF!</v>
      </c>
      <c r="F30" s="94" t="e">
        <f t="shared" si="13"/>
        <v>#REF!</v>
      </c>
      <c r="G30" s="94" t="e">
        <f t="shared" si="13"/>
        <v>#REF!</v>
      </c>
      <c r="H30" s="94" t="e">
        <f t="shared" si="13"/>
        <v>#REF!</v>
      </c>
      <c r="I30" s="94" t="e">
        <f t="shared" si="13"/>
        <v>#REF!</v>
      </c>
      <c r="J30" s="94" t="e">
        <f t="shared" si="13"/>
        <v>#REF!</v>
      </c>
      <c r="K30" s="94" t="e">
        <f t="shared" si="13"/>
        <v>#REF!</v>
      </c>
      <c r="L30" s="94" t="e">
        <f t="shared" si="13"/>
        <v>#REF!</v>
      </c>
      <c r="M30" s="94" t="e">
        <f t="shared" si="13"/>
        <v>#REF!</v>
      </c>
      <c r="N30" s="94" t="e">
        <f t="shared" si="13"/>
        <v>#REF!</v>
      </c>
      <c r="O30" s="94" t="e">
        <f t="shared" si="13"/>
        <v>#REF!</v>
      </c>
      <c r="P30" s="94" t="e">
        <f t="shared" si="13"/>
        <v>#REF!</v>
      </c>
      <c r="Q30" s="94" t="e">
        <f t="shared" si="13"/>
        <v>#REF!</v>
      </c>
      <c r="R30" s="94" t="e">
        <f t="shared" si="13"/>
        <v>#REF!</v>
      </c>
      <c r="S30" s="94" t="e">
        <f t="shared" si="13"/>
        <v>#REF!</v>
      </c>
      <c r="T30" s="94" t="e">
        <f t="shared" si="13"/>
        <v>#REF!</v>
      </c>
      <c r="U30" s="94" t="e">
        <f t="shared" si="13"/>
        <v>#REF!</v>
      </c>
      <c r="V30" s="94" t="e">
        <f t="shared" si="13"/>
        <v>#REF!</v>
      </c>
    </row>
    <row r="31" spans="1:22" s="50" customFormat="1" x14ac:dyDescent="0.2">
      <c r="A31" s="88">
        <f>A25</f>
        <v>2</v>
      </c>
      <c r="B31" s="94" t="e">
        <f t="shared" ref="B31" si="14">ROUNDUP(B14*0.87,)</f>
        <v>#REF!</v>
      </c>
      <c r="C31" s="94" t="e">
        <f t="shared" ref="C31:V31" si="15">ROUNDUP(C14*0.87,)</f>
        <v>#REF!</v>
      </c>
      <c r="D31" s="94" t="e">
        <f t="shared" si="15"/>
        <v>#REF!</v>
      </c>
      <c r="E31" s="94" t="e">
        <f t="shared" si="15"/>
        <v>#REF!</v>
      </c>
      <c r="F31" s="94" t="e">
        <f t="shared" si="15"/>
        <v>#REF!</v>
      </c>
      <c r="G31" s="94" t="e">
        <f t="shared" si="15"/>
        <v>#REF!</v>
      </c>
      <c r="H31" s="94" t="e">
        <f t="shared" si="15"/>
        <v>#REF!</v>
      </c>
      <c r="I31" s="94" t="e">
        <f t="shared" si="15"/>
        <v>#REF!</v>
      </c>
      <c r="J31" s="94" t="e">
        <f t="shared" si="15"/>
        <v>#REF!</v>
      </c>
      <c r="K31" s="94" t="e">
        <f t="shared" si="15"/>
        <v>#REF!</v>
      </c>
      <c r="L31" s="94" t="e">
        <f t="shared" si="15"/>
        <v>#REF!</v>
      </c>
      <c r="M31" s="94" t="e">
        <f t="shared" si="15"/>
        <v>#REF!</v>
      </c>
      <c r="N31" s="94" t="e">
        <f t="shared" si="15"/>
        <v>#REF!</v>
      </c>
      <c r="O31" s="94" t="e">
        <f t="shared" si="15"/>
        <v>#REF!</v>
      </c>
      <c r="P31" s="94" t="e">
        <f t="shared" si="15"/>
        <v>#REF!</v>
      </c>
      <c r="Q31" s="94" t="e">
        <f t="shared" si="15"/>
        <v>#REF!</v>
      </c>
      <c r="R31" s="94" t="e">
        <f t="shared" si="15"/>
        <v>#REF!</v>
      </c>
      <c r="S31" s="94" t="e">
        <f t="shared" si="15"/>
        <v>#REF!</v>
      </c>
      <c r="T31" s="94" t="e">
        <f t="shared" si="15"/>
        <v>#REF!</v>
      </c>
      <c r="U31" s="94" t="e">
        <f t="shared" si="15"/>
        <v>#REF!</v>
      </c>
      <c r="V31" s="94" t="e">
        <f t="shared" si="15"/>
        <v>#REF!</v>
      </c>
    </row>
    <row r="32" spans="1:22" s="50" customFormat="1" x14ac:dyDescent="0.2">
      <c r="A32" s="42" t="s">
        <v>86</v>
      </c>
      <c r="B32" s="94"/>
      <c r="C32" s="94"/>
      <c r="D32" s="94"/>
      <c r="E32" s="94"/>
      <c r="F32" s="94"/>
      <c r="G32" s="94"/>
      <c r="H32" s="94"/>
      <c r="I32" s="94"/>
      <c r="J32" s="94"/>
      <c r="K32" s="94"/>
      <c r="L32" s="94"/>
      <c r="M32" s="94"/>
      <c r="N32" s="94"/>
      <c r="O32" s="94"/>
      <c r="P32" s="94"/>
      <c r="Q32" s="94"/>
      <c r="R32" s="94"/>
      <c r="S32" s="94"/>
      <c r="T32" s="94"/>
      <c r="U32" s="94"/>
      <c r="V32" s="94"/>
    </row>
    <row r="33" spans="1:22" s="50" customFormat="1" x14ac:dyDescent="0.2">
      <c r="A33" s="88">
        <f>A24</f>
        <v>1</v>
      </c>
      <c r="B33" s="94" t="e">
        <f t="shared" ref="B33" si="16">ROUNDUP(B16*0.87,)</f>
        <v>#REF!</v>
      </c>
      <c r="C33" s="94" t="e">
        <f t="shared" ref="C33:V33" si="17">ROUNDUP(C16*0.87,)</f>
        <v>#REF!</v>
      </c>
      <c r="D33" s="94" t="e">
        <f t="shared" si="17"/>
        <v>#REF!</v>
      </c>
      <c r="E33" s="94" t="e">
        <f t="shared" si="17"/>
        <v>#REF!</v>
      </c>
      <c r="F33" s="94" t="e">
        <f t="shared" si="17"/>
        <v>#REF!</v>
      </c>
      <c r="G33" s="94" t="e">
        <f t="shared" si="17"/>
        <v>#REF!</v>
      </c>
      <c r="H33" s="94" t="e">
        <f t="shared" si="17"/>
        <v>#REF!</v>
      </c>
      <c r="I33" s="94" t="e">
        <f t="shared" si="17"/>
        <v>#REF!</v>
      </c>
      <c r="J33" s="94" t="e">
        <f t="shared" si="17"/>
        <v>#REF!</v>
      </c>
      <c r="K33" s="94" t="e">
        <f t="shared" si="17"/>
        <v>#REF!</v>
      </c>
      <c r="L33" s="94" t="e">
        <f t="shared" si="17"/>
        <v>#REF!</v>
      </c>
      <c r="M33" s="94" t="e">
        <f t="shared" si="17"/>
        <v>#REF!</v>
      </c>
      <c r="N33" s="94" t="e">
        <f t="shared" si="17"/>
        <v>#REF!</v>
      </c>
      <c r="O33" s="94" t="e">
        <f t="shared" si="17"/>
        <v>#REF!</v>
      </c>
      <c r="P33" s="94" t="e">
        <f t="shared" si="17"/>
        <v>#REF!</v>
      </c>
      <c r="Q33" s="94" t="e">
        <f t="shared" si="17"/>
        <v>#REF!</v>
      </c>
      <c r="R33" s="94" t="e">
        <f t="shared" si="17"/>
        <v>#REF!</v>
      </c>
      <c r="S33" s="94" t="e">
        <f t="shared" si="17"/>
        <v>#REF!</v>
      </c>
      <c r="T33" s="94" t="e">
        <f t="shared" si="17"/>
        <v>#REF!</v>
      </c>
      <c r="U33" s="94" t="e">
        <f t="shared" si="17"/>
        <v>#REF!</v>
      </c>
      <c r="V33" s="94" t="e">
        <f t="shared" si="17"/>
        <v>#REF!</v>
      </c>
    </row>
    <row r="34" spans="1:22" s="50" customFormat="1" x14ac:dyDescent="0.2">
      <c r="A34" s="88">
        <f>A25</f>
        <v>2</v>
      </c>
      <c r="B34" s="94" t="e">
        <f t="shared" ref="B34" si="18">ROUNDUP(B17*0.87,)</f>
        <v>#REF!</v>
      </c>
      <c r="C34" s="94" t="e">
        <f t="shared" ref="C34:V34" si="19">ROUNDUP(C17*0.87,)</f>
        <v>#REF!</v>
      </c>
      <c r="D34" s="94" t="e">
        <f t="shared" si="19"/>
        <v>#REF!</v>
      </c>
      <c r="E34" s="94" t="e">
        <f t="shared" si="19"/>
        <v>#REF!</v>
      </c>
      <c r="F34" s="94" t="e">
        <f t="shared" si="19"/>
        <v>#REF!</v>
      </c>
      <c r="G34" s="94" t="e">
        <f t="shared" si="19"/>
        <v>#REF!</v>
      </c>
      <c r="H34" s="94" t="e">
        <f t="shared" si="19"/>
        <v>#REF!</v>
      </c>
      <c r="I34" s="94" t="e">
        <f t="shared" si="19"/>
        <v>#REF!</v>
      </c>
      <c r="J34" s="94" t="e">
        <f t="shared" si="19"/>
        <v>#REF!</v>
      </c>
      <c r="K34" s="94" t="e">
        <f t="shared" si="19"/>
        <v>#REF!</v>
      </c>
      <c r="L34" s="94" t="e">
        <f t="shared" si="19"/>
        <v>#REF!</v>
      </c>
      <c r="M34" s="94" t="e">
        <f t="shared" si="19"/>
        <v>#REF!</v>
      </c>
      <c r="N34" s="94" t="e">
        <f t="shared" si="19"/>
        <v>#REF!</v>
      </c>
      <c r="O34" s="94" t="e">
        <f t="shared" si="19"/>
        <v>#REF!</v>
      </c>
      <c r="P34" s="94" t="e">
        <f t="shared" si="19"/>
        <v>#REF!</v>
      </c>
      <c r="Q34" s="94" t="e">
        <f t="shared" si="19"/>
        <v>#REF!</v>
      </c>
      <c r="R34" s="94" t="e">
        <f t="shared" si="19"/>
        <v>#REF!</v>
      </c>
      <c r="S34" s="94" t="e">
        <f t="shared" si="19"/>
        <v>#REF!</v>
      </c>
      <c r="T34" s="94" t="e">
        <f t="shared" si="19"/>
        <v>#REF!</v>
      </c>
      <c r="U34" s="94" t="e">
        <f t="shared" si="19"/>
        <v>#REF!</v>
      </c>
      <c r="V34" s="94" t="e">
        <f t="shared" si="19"/>
        <v>#REF!</v>
      </c>
    </row>
    <row r="35" spans="1:22" s="50" customFormat="1" x14ac:dyDescent="0.2">
      <c r="A35" s="42" t="s">
        <v>87</v>
      </c>
      <c r="B35" s="94"/>
      <c r="C35" s="94"/>
      <c r="D35" s="94"/>
      <c r="E35" s="94"/>
      <c r="F35" s="94"/>
      <c r="G35" s="94"/>
      <c r="H35" s="94"/>
      <c r="I35" s="94"/>
      <c r="J35" s="94"/>
      <c r="K35" s="94"/>
      <c r="L35" s="94"/>
      <c r="M35" s="94"/>
      <c r="N35" s="94"/>
      <c r="O35" s="94"/>
      <c r="P35" s="94"/>
      <c r="Q35" s="94"/>
      <c r="R35" s="94"/>
      <c r="S35" s="94"/>
      <c r="T35" s="94"/>
      <c r="U35" s="94"/>
      <c r="V35" s="94"/>
    </row>
    <row r="36" spans="1:22" s="50" customFormat="1" x14ac:dyDescent="0.2">
      <c r="A36" s="88" t="s">
        <v>88</v>
      </c>
      <c r="B36" s="94" t="e">
        <f t="shared" ref="B36" si="20">ROUNDUP(B19*0.87,)</f>
        <v>#REF!</v>
      </c>
      <c r="C36" s="94" t="e">
        <f t="shared" ref="C36:V36" si="21">ROUNDUP(C19*0.87,)</f>
        <v>#REF!</v>
      </c>
      <c r="D36" s="94" t="e">
        <f t="shared" si="21"/>
        <v>#REF!</v>
      </c>
      <c r="E36" s="94" t="e">
        <f t="shared" si="21"/>
        <v>#REF!</v>
      </c>
      <c r="F36" s="94" t="e">
        <f t="shared" si="21"/>
        <v>#REF!</v>
      </c>
      <c r="G36" s="94" t="e">
        <f t="shared" si="21"/>
        <v>#REF!</v>
      </c>
      <c r="H36" s="94" t="e">
        <f t="shared" si="21"/>
        <v>#REF!</v>
      </c>
      <c r="I36" s="94" t="e">
        <f t="shared" si="21"/>
        <v>#REF!</v>
      </c>
      <c r="J36" s="94" t="e">
        <f t="shared" si="21"/>
        <v>#REF!</v>
      </c>
      <c r="K36" s="94" t="e">
        <f t="shared" si="21"/>
        <v>#REF!</v>
      </c>
      <c r="L36" s="94" t="e">
        <f t="shared" si="21"/>
        <v>#REF!</v>
      </c>
      <c r="M36" s="94" t="e">
        <f t="shared" si="21"/>
        <v>#REF!</v>
      </c>
      <c r="N36" s="94" t="e">
        <f t="shared" si="21"/>
        <v>#REF!</v>
      </c>
      <c r="O36" s="94" t="e">
        <f t="shared" si="21"/>
        <v>#REF!</v>
      </c>
      <c r="P36" s="94" t="e">
        <f t="shared" si="21"/>
        <v>#REF!</v>
      </c>
      <c r="Q36" s="94" t="e">
        <f t="shared" si="21"/>
        <v>#REF!</v>
      </c>
      <c r="R36" s="94" t="e">
        <f t="shared" si="21"/>
        <v>#REF!</v>
      </c>
      <c r="S36" s="94" t="e">
        <f t="shared" si="21"/>
        <v>#REF!</v>
      </c>
      <c r="T36" s="94" t="e">
        <f t="shared" si="21"/>
        <v>#REF!</v>
      </c>
      <c r="U36" s="94" t="e">
        <f t="shared" si="21"/>
        <v>#REF!</v>
      </c>
      <c r="V36" s="94" t="e">
        <f t="shared" si="21"/>
        <v>#REF!</v>
      </c>
    </row>
    <row r="37" spans="1:22" s="50" customFormat="1" x14ac:dyDescent="0.2">
      <c r="A37" s="100"/>
    </row>
    <row r="38" spans="1:22" s="50" customFormat="1" x14ac:dyDescent="0.2">
      <c r="A38" s="100"/>
    </row>
    <row r="39" spans="1:22" s="50" customFormat="1" x14ac:dyDescent="0.2">
      <c r="A39" s="71" t="s">
        <v>66</v>
      </c>
    </row>
    <row r="40" spans="1:22" x14ac:dyDescent="0.2">
      <c r="A40" s="63" t="s">
        <v>78</v>
      </c>
    </row>
    <row r="41" spans="1:22" ht="9" hidden="1" customHeight="1" x14ac:dyDescent="0.2">
      <c r="A41" s="43" t="s">
        <v>67</v>
      </c>
    </row>
    <row r="42" spans="1:22" ht="10.7" customHeight="1" x14ac:dyDescent="0.2">
      <c r="A42" s="43" t="s">
        <v>89</v>
      </c>
    </row>
    <row r="43" spans="1:22" x14ac:dyDescent="0.2">
      <c r="A43" s="43" t="s">
        <v>68</v>
      </c>
    </row>
    <row r="44" spans="1:22" ht="13.35" customHeight="1" x14ac:dyDescent="0.2">
      <c r="A44" s="43" t="s">
        <v>69</v>
      </c>
    </row>
    <row r="45" spans="1:22" ht="13.35" customHeight="1" x14ac:dyDescent="0.2">
      <c r="A45" s="159" t="s">
        <v>162</v>
      </c>
    </row>
    <row r="46" spans="1:22" ht="13.35" customHeight="1" thickBot="1" x14ac:dyDescent="0.25">
      <c r="A46" s="43"/>
    </row>
    <row r="47" spans="1:22" x14ac:dyDescent="0.2">
      <c r="A47" s="168" t="s">
        <v>70</v>
      </c>
    </row>
    <row r="48" spans="1:22" ht="72.75" thickBot="1" x14ac:dyDescent="0.25">
      <c r="A48" s="112" t="s">
        <v>103</v>
      </c>
    </row>
    <row r="49" spans="1:1" ht="12.75" thickBot="1" x14ac:dyDescent="0.25">
      <c r="A49" s="107" t="s">
        <v>139</v>
      </c>
    </row>
    <row r="50" spans="1:1" ht="12.75" thickBot="1" x14ac:dyDescent="0.25">
      <c r="A50" s="176" t="s">
        <v>221</v>
      </c>
    </row>
    <row r="51" spans="1:1" x14ac:dyDescent="0.2">
      <c r="A51" s="177" t="s">
        <v>220</v>
      </c>
    </row>
    <row r="52" spans="1:1" ht="12.75" thickBot="1" x14ac:dyDescent="0.25">
      <c r="A52" s="166" t="s">
        <v>222</v>
      </c>
    </row>
    <row r="53" spans="1:1" ht="12.75" thickBot="1" x14ac:dyDescent="0.25">
      <c r="A53" s="107" t="s">
        <v>171</v>
      </c>
    </row>
    <row r="54" spans="1:1" x14ac:dyDescent="0.2">
      <c r="A54" s="158" t="s">
        <v>172</v>
      </c>
    </row>
    <row r="55" spans="1:1" x14ac:dyDescent="0.2">
      <c r="A55" s="158" t="s">
        <v>173</v>
      </c>
    </row>
  </sheetData>
  <mergeCells count="1">
    <mergeCell ref="A1:A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1"/>
  <dimension ref="A1:BB63"/>
  <sheetViews>
    <sheetView topLeftCell="A7" zoomScale="80" zoomScaleNormal="80" workbookViewId="0">
      <pane xSplit="1" topLeftCell="B1" activePane="topRight" state="frozen"/>
      <selection activeCell="C36" sqref="C36"/>
      <selection pane="topRight" activeCell="C36" sqref="C36"/>
    </sheetView>
  </sheetViews>
  <sheetFormatPr defaultColWidth="9" defaultRowHeight="12" x14ac:dyDescent="0.2"/>
  <cols>
    <col min="1" max="1" width="76.28515625" style="48" customWidth="1"/>
    <col min="2" max="16384" width="9" style="48"/>
  </cols>
  <sheetData>
    <row r="1" spans="1:54" s="51" customFormat="1" ht="28.5" customHeight="1" x14ac:dyDescent="0.2">
      <c r="A1" s="207" t="s">
        <v>82</v>
      </c>
    </row>
    <row r="2" spans="1:54" s="51" customFormat="1" x14ac:dyDescent="0.2">
      <c r="A2" s="207"/>
    </row>
    <row r="3" spans="1:54" s="51" customFormat="1" x14ac:dyDescent="0.2">
      <c r="A3" s="97" t="s">
        <v>91</v>
      </c>
    </row>
    <row r="4" spans="1:54" s="52" customFormat="1" ht="21" customHeight="1" x14ac:dyDescent="0.2">
      <c r="A4" s="98" t="s">
        <v>64</v>
      </c>
      <c r="B4" s="197">
        <f>'C завтраками| Bed and breakfast'!B4</f>
        <v>45770</v>
      </c>
      <c r="C4" s="197">
        <f>'C завтраками| Bed and breakfast'!C4</f>
        <v>45772</v>
      </c>
      <c r="D4" s="197">
        <f>'C завтраками| Bed and breakfast'!D4</f>
        <v>45774</v>
      </c>
      <c r="E4" s="197">
        <f>'C завтраками| Bed and breakfast'!E4</f>
        <v>45776</v>
      </c>
      <c r="F4" s="197">
        <f>'C завтраками| Bed and breakfast'!F4</f>
        <v>45777</v>
      </c>
      <c r="G4" s="197">
        <f>'C завтраками| Bed and breakfast'!G4</f>
        <v>45778</v>
      </c>
      <c r="H4" s="197">
        <f>'C завтраками| Bed and breakfast'!H4</f>
        <v>45781</v>
      </c>
      <c r="I4" s="197">
        <f>'C завтраками| Bed and breakfast'!I4</f>
        <v>45783</v>
      </c>
      <c r="J4" s="197">
        <f>'C завтраками| Bed and breakfast'!J4</f>
        <v>45784</v>
      </c>
      <c r="K4" s="197">
        <f>'C завтраками| Bed and breakfast'!K4</f>
        <v>45785</v>
      </c>
      <c r="L4" s="197">
        <f>'C завтраками| Bed and breakfast'!L4</f>
        <v>45786</v>
      </c>
      <c r="M4" s="197">
        <f>'C завтраками| Bed and breakfast'!M4</f>
        <v>45787</v>
      </c>
      <c r="N4" s="197">
        <f>'C завтраками| Bed and breakfast'!N4</f>
        <v>45788</v>
      </c>
      <c r="O4" s="197">
        <f>'C завтраками| Bed and breakfast'!O4</f>
        <v>45793</v>
      </c>
      <c r="P4" s="197">
        <f>'C завтраками| Bed and breakfast'!P4</f>
        <v>45795</v>
      </c>
      <c r="Q4" s="197">
        <f>'C завтраками| Bed and breakfast'!Q4</f>
        <v>45799</v>
      </c>
      <c r="R4" s="197">
        <f>'C завтраками| Bed and breakfast'!R4</f>
        <v>45802</v>
      </c>
      <c r="S4" s="197">
        <f>'C завтраками| Bed and breakfast'!S4</f>
        <v>45803</v>
      </c>
      <c r="T4" s="197">
        <f>'C завтраками| Bed and breakfast'!T4</f>
        <v>45806</v>
      </c>
      <c r="U4" s="197">
        <f>'C завтраками| Bed and breakfast'!U4</f>
        <v>45807</v>
      </c>
      <c r="V4" s="197">
        <f>'C завтраками| Bed and breakfast'!V4</f>
        <v>45808</v>
      </c>
      <c r="W4" s="197">
        <f>'C завтраками| Bed and breakfast'!W4</f>
        <v>45809</v>
      </c>
      <c r="X4" s="197">
        <f>'C завтраками| Bed and breakfast'!X4</f>
        <v>45810</v>
      </c>
      <c r="Y4" s="197">
        <f>'C завтраками| Bed and breakfast'!Y4</f>
        <v>45817</v>
      </c>
      <c r="Z4" s="197">
        <f>'C завтраками| Bed and breakfast'!Z4</f>
        <v>45818</v>
      </c>
      <c r="AA4" s="197">
        <f>'C завтраками| Bed and breakfast'!AA4</f>
        <v>45820</v>
      </c>
      <c r="AB4" s="197">
        <f>'C завтраками| Bed and breakfast'!AB4</f>
        <v>45822</v>
      </c>
      <c r="AC4" s="197">
        <f>'C завтраками| Bed and breakfast'!AC4</f>
        <v>45825</v>
      </c>
      <c r="AD4" s="197">
        <f>'C завтраками| Bed and breakfast'!AD4</f>
        <v>45831</v>
      </c>
      <c r="AE4" s="197">
        <f>'C завтраками| Bed and breakfast'!AE4</f>
        <v>45834</v>
      </c>
      <c r="AF4" s="197">
        <f>'C завтраками| Bed and breakfast'!AF4</f>
        <v>45836</v>
      </c>
      <c r="AG4" s="197">
        <f>'C завтраками| Bed and breakfast'!AG4</f>
        <v>45839</v>
      </c>
      <c r="AH4" s="197">
        <f>'C завтраками| Bed and breakfast'!AH4</f>
        <v>45849</v>
      </c>
      <c r="AI4" s="197">
        <f>'C завтраками| Bed and breakfast'!AI4</f>
        <v>45850</v>
      </c>
      <c r="AJ4" s="197">
        <f>'C завтраками| Bed and breakfast'!AJ4</f>
        <v>45852</v>
      </c>
      <c r="AK4" s="197">
        <f>'C завтраками| Bed and breakfast'!AK4</f>
        <v>45853</v>
      </c>
      <c r="AL4" s="197">
        <f>'C завтраками| Bed and breakfast'!AL4</f>
        <v>45857</v>
      </c>
      <c r="AM4" s="197">
        <f>'C завтраками| Bed and breakfast'!AM4</f>
        <v>45858</v>
      </c>
      <c r="AN4" s="197">
        <f>'C завтраками| Bed and breakfast'!AN4</f>
        <v>45863</v>
      </c>
      <c r="AO4" s="197">
        <f>'C завтраками| Bed and breakfast'!AO4</f>
        <v>45867</v>
      </c>
      <c r="AP4" s="197">
        <f>'C завтраками| Bed and breakfast'!AP4</f>
        <v>45870</v>
      </c>
      <c r="AQ4" s="197">
        <f>'C завтраками| Bed and breakfast'!AQ4</f>
        <v>45872</v>
      </c>
      <c r="AR4" s="197">
        <f>'C завтраками| Bed and breakfast'!AR4</f>
        <v>45877</v>
      </c>
      <c r="AS4" s="197">
        <f>'C завтраками| Bed and breakfast'!AS4</f>
        <v>45878</v>
      </c>
      <c r="AT4" s="197">
        <f>'C завтраками| Bed and breakfast'!AT4</f>
        <v>45880</v>
      </c>
      <c r="AU4" s="197">
        <f>'C завтраками| Bed and breakfast'!AU4</f>
        <v>45885</v>
      </c>
      <c r="AV4" s="197">
        <f>'C завтраками| Bed and breakfast'!AV4</f>
        <v>45886</v>
      </c>
      <c r="AW4" s="197">
        <f>'C завтраками| Bed and breakfast'!AW4</f>
        <v>45891</v>
      </c>
      <c r="AX4" s="197">
        <f>'C завтраками| Bed and breakfast'!AX4</f>
        <v>45894</v>
      </c>
      <c r="AY4" s="197">
        <f>'C завтраками| Bed and breakfast'!AY4</f>
        <v>45895</v>
      </c>
      <c r="AZ4" s="197">
        <f>'C завтраками| Bed and breakfast'!AZ4</f>
        <v>45901</v>
      </c>
      <c r="BA4" s="197">
        <f>'C завтраками| Bed and breakfast'!BA4</f>
        <v>45909</v>
      </c>
      <c r="BB4" s="197">
        <f>'C завтраками| Bed and breakfast'!BB4</f>
        <v>45921</v>
      </c>
    </row>
    <row r="5" spans="1:54" s="53" customFormat="1" ht="22.5" customHeight="1" x14ac:dyDescent="0.2">
      <c r="A5" s="98"/>
      <c r="B5" s="197">
        <f>'C завтраками| Bed and breakfast'!B5</f>
        <v>45771</v>
      </c>
      <c r="C5" s="197">
        <f>'C завтраками| Bed and breakfast'!C5</f>
        <v>45773</v>
      </c>
      <c r="D5" s="197">
        <f>'C завтраками| Bed and breakfast'!D5</f>
        <v>45775</v>
      </c>
      <c r="E5" s="197">
        <f>'C завтраками| Bed and breakfast'!E5</f>
        <v>45776</v>
      </c>
      <c r="F5" s="197">
        <f>'C завтраками| Bed and breakfast'!F5</f>
        <v>45777</v>
      </c>
      <c r="G5" s="197">
        <f>'C завтраками| Bed and breakfast'!G5</f>
        <v>45780</v>
      </c>
      <c r="H5" s="197">
        <f>'C завтраками| Bed and breakfast'!H5</f>
        <v>45782</v>
      </c>
      <c r="I5" s="197">
        <f>'C завтраками| Bed and breakfast'!I5</f>
        <v>45783</v>
      </c>
      <c r="J5" s="197">
        <f>'C завтраками| Bed and breakfast'!J5</f>
        <v>45784</v>
      </c>
      <c r="K5" s="197">
        <f>'C завтраками| Bed and breakfast'!K5</f>
        <v>45785</v>
      </c>
      <c r="L5" s="197">
        <f>'C завтраками| Bed and breakfast'!L5</f>
        <v>45786</v>
      </c>
      <c r="M5" s="197">
        <f>'C завтраками| Bed and breakfast'!M5</f>
        <v>45787</v>
      </c>
      <c r="N5" s="197">
        <f>'C завтраками| Bed and breakfast'!N5</f>
        <v>45792</v>
      </c>
      <c r="O5" s="197">
        <f>'C завтраками| Bed and breakfast'!O5</f>
        <v>45794</v>
      </c>
      <c r="P5" s="197">
        <f>'C завтраками| Bed and breakfast'!P5</f>
        <v>45798</v>
      </c>
      <c r="Q5" s="197">
        <f>'C завтраками| Bed and breakfast'!Q5</f>
        <v>45801</v>
      </c>
      <c r="R5" s="197">
        <f>'C завтраками| Bed and breakfast'!R5</f>
        <v>45802</v>
      </c>
      <c r="S5" s="197">
        <f>'C завтраками| Bed and breakfast'!S5</f>
        <v>45805</v>
      </c>
      <c r="T5" s="197">
        <f>'C завтраками| Bed and breakfast'!T5</f>
        <v>45806</v>
      </c>
      <c r="U5" s="197">
        <f>'C завтраками| Bed and breakfast'!U5</f>
        <v>45807</v>
      </c>
      <c r="V5" s="197">
        <f>'C завтраками| Bed and breakfast'!V5</f>
        <v>45808</v>
      </c>
      <c r="W5" s="197">
        <f>'C завтраками| Bed and breakfast'!W5</f>
        <v>45809</v>
      </c>
      <c r="X5" s="197">
        <f>'C завтраками| Bed and breakfast'!X5</f>
        <v>45816</v>
      </c>
      <c r="Y5" s="197">
        <f>'C завтраками| Bed and breakfast'!Y5</f>
        <v>45817</v>
      </c>
      <c r="Z5" s="197">
        <f>'C завтраками| Bed and breakfast'!Z5</f>
        <v>45819</v>
      </c>
      <c r="AA5" s="197">
        <f>'C завтраками| Bed and breakfast'!AA5</f>
        <v>45821</v>
      </c>
      <c r="AB5" s="197">
        <f>'C завтраками| Bed and breakfast'!AB5</f>
        <v>45824</v>
      </c>
      <c r="AC5" s="197">
        <f>'C завтраками| Bed and breakfast'!AC5</f>
        <v>45830</v>
      </c>
      <c r="AD5" s="197">
        <f>'C завтраками| Bed and breakfast'!AD5</f>
        <v>45833</v>
      </c>
      <c r="AE5" s="197">
        <f>'C завтраками| Bed and breakfast'!AE5</f>
        <v>45835</v>
      </c>
      <c r="AF5" s="197">
        <f>'C завтраками| Bed and breakfast'!AF5</f>
        <v>45838</v>
      </c>
      <c r="AG5" s="197">
        <f>'C завтраками| Bed and breakfast'!AG5</f>
        <v>45848</v>
      </c>
      <c r="AH5" s="197">
        <f>'C завтраками| Bed and breakfast'!AH5</f>
        <v>45849</v>
      </c>
      <c r="AI5" s="197">
        <f>'C завтраками| Bed and breakfast'!AI5</f>
        <v>45851</v>
      </c>
      <c r="AJ5" s="197">
        <f>'C завтраками| Bed and breakfast'!AJ5</f>
        <v>45852</v>
      </c>
      <c r="AK5" s="197">
        <f>'C завтраками| Bed and breakfast'!AK5</f>
        <v>45856</v>
      </c>
      <c r="AL5" s="197">
        <f>'C завтраками| Bed and breakfast'!AL5</f>
        <v>45857</v>
      </c>
      <c r="AM5" s="197">
        <f>'C завтраками| Bed and breakfast'!AM5</f>
        <v>45862</v>
      </c>
      <c r="AN5" s="197">
        <f>'C завтраками| Bed and breakfast'!AN5</f>
        <v>45866</v>
      </c>
      <c r="AO5" s="197">
        <f>'C завтраками| Bed and breakfast'!AO5</f>
        <v>45869</v>
      </c>
      <c r="AP5" s="197">
        <f>'C завтраками| Bed and breakfast'!AP5</f>
        <v>45871</v>
      </c>
      <c r="AQ5" s="197">
        <f>'C завтраками| Bed and breakfast'!AQ5</f>
        <v>45876</v>
      </c>
      <c r="AR5" s="197">
        <f>'C завтраками| Bed and breakfast'!AR5</f>
        <v>45877</v>
      </c>
      <c r="AS5" s="197">
        <f>'C завтраками| Bed and breakfast'!AS5</f>
        <v>45879</v>
      </c>
      <c r="AT5" s="197">
        <f>'C завтраками| Bed and breakfast'!AT5</f>
        <v>45884</v>
      </c>
      <c r="AU5" s="197">
        <f>'C завтраками| Bed and breakfast'!AU5</f>
        <v>45885</v>
      </c>
      <c r="AV5" s="197">
        <f>'C завтраками| Bed and breakfast'!AV5</f>
        <v>45890</v>
      </c>
      <c r="AW5" s="197">
        <f>'C завтраками| Bed and breakfast'!AW5</f>
        <v>45893</v>
      </c>
      <c r="AX5" s="197">
        <f>'C завтраками| Bed and breakfast'!AX5</f>
        <v>45894</v>
      </c>
      <c r="AY5" s="197">
        <f>'C завтраками| Bed and breakfast'!AY5</f>
        <v>45900</v>
      </c>
      <c r="AZ5" s="197">
        <f>'C завтраками| Bed and breakfast'!AZ5</f>
        <v>45908</v>
      </c>
      <c r="BA5" s="197">
        <f>'C завтраками| Bed and breakfast'!BA5</f>
        <v>45920</v>
      </c>
      <c r="BB5" s="197">
        <f>'C завтраками| Bed and breakfast'!BB5</f>
        <v>45930</v>
      </c>
    </row>
    <row r="6" spans="1:54" s="53" customFormat="1" x14ac:dyDescent="0.2">
      <c r="A6" s="42" t="s">
        <v>83</v>
      </c>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row>
    <row r="7" spans="1:54" s="53" customFormat="1" x14ac:dyDescent="0.2">
      <c r="A7" s="88">
        <v>1</v>
      </c>
      <c r="B7" s="8">
        <f>'C завтраками| Bed and breakfast'!B7</f>
        <v>12400</v>
      </c>
      <c r="C7" s="8">
        <f>'C завтраками| Bed and breakfast'!C7</f>
        <v>14400</v>
      </c>
      <c r="D7" s="8">
        <f>'C завтраками| Bed and breakfast'!D7</f>
        <v>12400</v>
      </c>
      <c r="E7" s="8">
        <f>'C завтраками| Bed and breakfast'!E7</f>
        <v>14400</v>
      </c>
      <c r="F7" s="8">
        <f>'C завтраками| Bed and breakfast'!F7</f>
        <v>14400</v>
      </c>
      <c r="G7" s="8">
        <f>'C завтраками| Bed and breakfast'!G7</f>
        <v>15700</v>
      </c>
      <c r="H7" s="8">
        <f>'C завтраками| Bed and breakfast'!H7</f>
        <v>12400</v>
      </c>
      <c r="I7" s="8">
        <f>'C завтраками| Bed and breakfast'!I7</f>
        <v>12400</v>
      </c>
      <c r="J7" s="8">
        <f>'C завтраками| Bed and breakfast'!J7</f>
        <v>15700</v>
      </c>
      <c r="K7" s="8">
        <f>'C завтраками| Bed and breakfast'!K7</f>
        <v>15700</v>
      </c>
      <c r="L7" s="8">
        <f>'C завтраками| Bed and breakfast'!L7</f>
        <v>15700</v>
      </c>
      <c r="M7" s="8">
        <f>'C завтраками| Bed and breakfast'!M7</f>
        <v>12400</v>
      </c>
      <c r="N7" s="8">
        <f>'C завтраками| Bed and breakfast'!N7</f>
        <v>10700</v>
      </c>
      <c r="O7" s="8">
        <f>'C завтраками| Bed and breakfast'!O7</f>
        <v>10700</v>
      </c>
      <c r="P7" s="8">
        <f>'C завтраками| Bed and breakfast'!P7</f>
        <v>10000</v>
      </c>
      <c r="Q7" s="8">
        <f>'C завтраками| Bed and breakfast'!Q7</f>
        <v>10700</v>
      </c>
      <c r="R7" s="8">
        <f>'C завтраками| Bed and breakfast'!R7</f>
        <v>10000</v>
      </c>
      <c r="S7" s="8">
        <f>'C завтраками| Bed and breakfast'!S7</f>
        <v>11400</v>
      </c>
      <c r="T7" s="8">
        <f>'C завтраками| Bed and breakfast'!T7</f>
        <v>10700</v>
      </c>
      <c r="U7" s="8">
        <f>'C завтраками| Bed and breakfast'!U7</f>
        <v>10000</v>
      </c>
      <c r="V7" s="8">
        <f>'C завтраками| Bed and breakfast'!V7</f>
        <v>15700</v>
      </c>
      <c r="W7" s="8">
        <f>'C завтраками| Bed and breakfast'!W7</f>
        <v>16900</v>
      </c>
      <c r="X7" s="8">
        <f>'C завтраками| Bed and breakfast'!X7</f>
        <v>16900</v>
      </c>
      <c r="Y7" s="8">
        <f>'C завтраками| Bed and breakfast'!Y7</f>
        <v>10900</v>
      </c>
      <c r="Z7" s="8">
        <f>'C завтраками| Bed and breakfast'!Z7</f>
        <v>13500</v>
      </c>
      <c r="AA7" s="8">
        <f>'C завтраками| Bed and breakfast'!AA7</f>
        <v>14700</v>
      </c>
      <c r="AB7" s="8">
        <f>'C завтраками| Bed and breakfast'!AB7</f>
        <v>12300</v>
      </c>
      <c r="AC7" s="8">
        <f>'C завтраками| Bed and breakfast'!AC7</f>
        <v>13500</v>
      </c>
      <c r="AD7" s="8">
        <f>'C завтраками| Bed and breakfast'!AD7</f>
        <v>18600</v>
      </c>
      <c r="AE7" s="8">
        <f>'C завтраками| Bed and breakfast'!AE7</f>
        <v>16900</v>
      </c>
      <c r="AF7" s="8">
        <f>'C завтраками| Bed and breakfast'!AF7</f>
        <v>12300</v>
      </c>
      <c r="AG7" s="8">
        <f>'C завтраками| Bed and breakfast'!AG7</f>
        <v>18600</v>
      </c>
      <c r="AH7" s="8">
        <f>'C завтраками| Bed and breakfast'!AH7</f>
        <v>12300</v>
      </c>
      <c r="AI7" s="8">
        <f>'C завтраками| Bed and breakfast'!AI7</f>
        <v>13500</v>
      </c>
      <c r="AJ7" s="8">
        <f>'C завтраками| Bed and breakfast'!AJ7</f>
        <v>15900</v>
      </c>
      <c r="AK7" s="8">
        <f>'C завтраками| Bed and breakfast'!AK7</f>
        <v>16900</v>
      </c>
      <c r="AL7" s="8">
        <f>'C завтраками| Bed and breakfast'!AL7</f>
        <v>15900</v>
      </c>
      <c r="AM7" s="8">
        <f>'C завтраками| Bed and breakfast'!AM7</f>
        <v>14700</v>
      </c>
      <c r="AN7" s="8">
        <f>'C завтраками| Bed and breakfast'!AN7</f>
        <v>16900</v>
      </c>
      <c r="AO7" s="8">
        <f>'C завтраками| Bed and breakfast'!AO7</f>
        <v>14700</v>
      </c>
      <c r="AP7" s="8">
        <f>'C завтраками| Bed and breakfast'!AP7</f>
        <v>15900</v>
      </c>
      <c r="AQ7" s="8">
        <f>'C завтраками| Bed and breakfast'!AQ7</f>
        <v>16900</v>
      </c>
      <c r="AR7" s="8">
        <f>'C завтраками| Bed and breakfast'!AR7</f>
        <v>15900</v>
      </c>
      <c r="AS7" s="8">
        <f>'C завтраками| Bed and breakfast'!AS7</f>
        <v>16900</v>
      </c>
      <c r="AT7" s="8">
        <f>'C завтраками| Bed and breakfast'!AT7</f>
        <v>15900</v>
      </c>
      <c r="AU7" s="8">
        <f>'C завтраками| Bed and breakfast'!AU7</f>
        <v>16900</v>
      </c>
      <c r="AV7" s="8">
        <f>'C завтраками| Bed and breakfast'!AV7</f>
        <v>14700</v>
      </c>
      <c r="AW7" s="8">
        <f>'C завтраками| Bed and breakfast'!AW7</f>
        <v>12300</v>
      </c>
      <c r="AX7" s="8">
        <f>'C завтраками| Bed and breakfast'!AX7</f>
        <v>14700</v>
      </c>
      <c r="AY7" s="8">
        <f>'C завтраками| Bed and breakfast'!AY7</f>
        <v>12300</v>
      </c>
      <c r="AZ7" s="8">
        <f>'C завтраками| Bed and breakfast'!AZ7</f>
        <v>12300</v>
      </c>
      <c r="BA7" s="8">
        <f>'C завтраками| Bed and breakfast'!BA7</f>
        <v>14700</v>
      </c>
      <c r="BB7" s="8">
        <f>'C завтраками| Bed and breakfast'!BB7</f>
        <v>12300</v>
      </c>
    </row>
    <row r="8" spans="1:54" s="53" customFormat="1" x14ac:dyDescent="0.2">
      <c r="A8" s="88">
        <v>2</v>
      </c>
      <c r="B8" s="8">
        <f>'C завтраками| Bed and breakfast'!B8</f>
        <v>14100</v>
      </c>
      <c r="C8" s="8">
        <f>'C завтраками| Bed and breakfast'!C8</f>
        <v>16100</v>
      </c>
      <c r="D8" s="8">
        <f>'C завтраками| Bed and breakfast'!D8</f>
        <v>14100</v>
      </c>
      <c r="E8" s="8">
        <f>'C завтраками| Bed and breakfast'!E8</f>
        <v>16100</v>
      </c>
      <c r="F8" s="8">
        <f>'C завтраками| Bed and breakfast'!F8</f>
        <v>16100</v>
      </c>
      <c r="G8" s="8">
        <f>'C завтраками| Bed and breakfast'!G8</f>
        <v>17400</v>
      </c>
      <c r="H8" s="8">
        <f>'C завтраками| Bed and breakfast'!H8</f>
        <v>14100</v>
      </c>
      <c r="I8" s="8">
        <f>'C завтраками| Bed and breakfast'!I8</f>
        <v>14100</v>
      </c>
      <c r="J8" s="8">
        <f>'C завтраками| Bed and breakfast'!J8</f>
        <v>17400</v>
      </c>
      <c r="K8" s="8">
        <f>'C завтраками| Bed and breakfast'!K8</f>
        <v>17400</v>
      </c>
      <c r="L8" s="8">
        <f>'C завтраками| Bed and breakfast'!L8</f>
        <v>17400</v>
      </c>
      <c r="M8" s="8">
        <f>'C завтраками| Bed and breakfast'!M8</f>
        <v>14100</v>
      </c>
      <c r="N8" s="8">
        <f>'C завтраками| Bed and breakfast'!N8</f>
        <v>12400</v>
      </c>
      <c r="O8" s="8">
        <f>'C завтраками| Bed and breakfast'!O8</f>
        <v>12400</v>
      </c>
      <c r="P8" s="8">
        <f>'C завтраками| Bed and breakfast'!P8</f>
        <v>11700</v>
      </c>
      <c r="Q8" s="8">
        <f>'C завтраками| Bed and breakfast'!Q8</f>
        <v>12400</v>
      </c>
      <c r="R8" s="8">
        <f>'C завтраками| Bed and breakfast'!R8</f>
        <v>11700</v>
      </c>
      <c r="S8" s="8">
        <f>'C завтраками| Bed and breakfast'!S8</f>
        <v>13100</v>
      </c>
      <c r="T8" s="8">
        <f>'C завтраками| Bed and breakfast'!T8</f>
        <v>12400</v>
      </c>
      <c r="U8" s="8">
        <f>'C завтраками| Bed and breakfast'!U8</f>
        <v>11700</v>
      </c>
      <c r="V8" s="8">
        <f>'C завтраками| Bed and breakfast'!V8</f>
        <v>17400</v>
      </c>
      <c r="W8" s="8">
        <f>'C завтраками| Bed and breakfast'!W8</f>
        <v>18600</v>
      </c>
      <c r="X8" s="8">
        <f>'C завтраками| Bed and breakfast'!X8</f>
        <v>18600</v>
      </c>
      <c r="Y8" s="8">
        <f>'C завтраками| Bed and breakfast'!Y8</f>
        <v>12600</v>
      </c>
      <c r="Z8" s="8">
        <f>'C завтраками| Bed and breakfast'!Z8</f>
        <v>15200</v>
      </c>
      <c r="AA8" s="8">
        <f>'C завтраками| Bed and breakfast'!AA8</f>
        <v>16400</v>
      </c>
      <c r="AB8" s="8">
        <f>'C завтраками| Bed and breakfast'!AB8</f>
        <v>14000</v>
      </c>
      <c r="AC8" s="8">
        <f>'C завтраками| Bed and breakfast'!AC8</f>
        <v>15200</v>
      </c>
      <c r="AD8" s="8">
        <f>'C завтраками| Bed and breakfast'!AD8</f>
        <v>20300</v>
      </c>
      <c r="AE8" s="8">
        <f>'C завтраками| Bed and breakfast'!AE8</f>
        <v>18600</v>
      </c>
      <c r="AF8" s="8">
        <f>'C завтраками| Bed and breakfast'!AF8</f>
        <v>14000</v>
      </c>
      <c r="AG8" s="8">
        <f>'C завтраками| Bed and breakfast'!AG8</f>
        <v>20300</v>
      </c>
      <c r="AH8" s="8">
        <f>'C завтраками| Bed and breakfast'!AH8</f>
        <v>14000</v>
      </c>
      <c r="AI8" s="8">
        <f>'C завтраками| Bed and breakfast'!AI8</f>
        <v>15200</v>
      </c>
      <c r="AJ8" s="8">
        <f>'C завтраками| Bed and breakfast'!AJ8</f>
        <v>17600</v>
      </c>
      <c r="AK8" s="8">
        <f>'C завтраками| Bed and breakfast'!AK8</f>
        <v>18600</v>
      </c>
      <c r="AL8" s="8">
        <f>'C завтраками| Bed and breakfast'!AL8</f>
        <v>17600</v>
      </c>
      <c r="AM8" s="8">
        <f>'C завтраками| Bed and breakfast'!AM8</f>
        <v>16400</v>
      </c>
      <c r="AN8" s="8">
        <f>'C завтраками| Bed and breakfast'!AN8</f>
        <v>18600</v>
      </c>
      <c r="AO8" s="8">
        <f>'C завтраками| Bed and breakfast'!AO8</f>
        <v>16400</v>
      </c>
      <c r="AP8" s="8">
        <f>'C завтраками| Bed and breakfast'!AP8</f>
        <v>17600</v>
      </c>
      <c r="AQ8" s="8">
        <f>'C завтраками| Bed and breakfast'!AQ8</f>
        <v>18600</v>
      </c>
      <c r="AR8" s="8">
        <f>'C завтраками| Bed and breakfast'!AR8</f>
        <v>17600</v>
      </c>
      <c r="AS8" s="8">
        <f>'C завтраками| Bed and breakfast'!AS8</f>
        <v>18600</v>
      </c>
      <c r="AT8" s="8">
        <f>'C завтраками| Bed and breakfast'!AT8</f>
        <v>17600</v>
      </c>
      <c r="AU8" s="8">
        <f>'C завтраками| Bed and breakfast'!AU8</f>
        <v>18600</v>
      </c>
      <c r="AV8" s="8">
        <f>'C завтраками| Bed and breakfast'!AV8</f>
        <v>16400</v>
      </c>
      <c r="AW8" s="8">
        <f>'C завтраками| Bed and breakfast'!AW8</f>
        <v>14000</v>
      </c>
      <c r="AX8" s="8">
        <f>'C завтраками| Bed and breakfast'!AX8</f>
        <v>16400</v>
      </c>
      <c r="AY8" s="8">
        <f>'C завтраками| Bed and breakfast'!AY8</f>
        <v>14000</v>
      </c>
      <c r="AZ8" s="8">
        <f>'C завтраками| Bed and breakfast'!AZ8</f>
        <v>14000</v>
      </c>
      <c r="BA8" s="8">
        <f>'C завтраками| Bed and breakfast'!BA8</f>
        <v>16400</v>
      </c>
      <c r="BB8" s="8">
        <f>'C завтраками| Bed and breakfast'!BB8</f>
        <v>14000</v>
      </c>
    </row>
    <row r="9" spans="1:54" s="53" customFormat="1" x14ac:dyDescent="0.2">
      <c r="A9" s="42" t="s">
        <v>234</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s="53" customFormat="1" x14ac:dyDescent="0.2">
      <c r="A10" s="180">
        <v>1</v>
      </c>
      <c r="B10" s="8">
        <f>'C завтраками| Bed and breakfast'!B10</f>
        <v>13400</v>
      </c>
      <c r="C10" s="8">
        <f>'C завтраками| Bed and breakfast'!C10</f>
        <v>15400</v>
      </c>
      <c r="D10" s="8">
        <f>'C завтраками| Bed and breakfast'!D10</f>
        <v>13400</v>
      </c>
      <c r="E10" s="8">
        <f>'C завтраками| Bed and breakfast'!E10</f>
        <v>15400</v>
      </c>
      <c r="F10" s="8">
        <f>'C завтраками| Bed and breakfast'!F10</f>
        <v>15400</v>
      </c>
      <c r="G10" s="8">
        <f>'C завтраками| Bed and breakfast'!G10</f>
        <v>16700</v>
      </c>
      <c r="H10" s="8">
        <f>'C завтраками| Bed and breakfast'!H10</f>
        <v>13400</v>
      </c>
      <c r="I10" s="8">
        <f>'C завтраками| Bed and breakfast'!I10</f>
        <v>13400</v>
      </c>
      <c r="J10" s="8">
        <f>'C завтраками| Bed and breakfast'!J10</f>
        <v>16700</v>
      </c>
      <c r="K10" s="8">
        <f>'C завтраками| Bed and breakfast'!K10</f>
        <v>16700</v>
      </c>
      <c r="L10" s="8">
        <f>'C завтраками| Bed and breakfast'!L10</f>
        <v>16700</v>
      </c>
      <c r="M10" s="8">
        <f>'C завтраками| Bed and breakfast'!M10</f>
        <v>13400</v>
      </c>
      <c r="N10" s="8">
        <f>'C завтраками| Bed and breakfast'!N10</f>
        <v>11700</v>
      </c>
      <c r="O10" s="8">
        <f>'C завтраками| Bed and breakfast'!O10</f>
        <v>11700</v>
      </c>
      <c r="P10" s="8">
        <f>'C завтраками| Bed and breakfast'!P10</f>
        <v>11000</v>
      </c>
      <c r="Q10" s="8">
        <f>'C завтраками| Bed and breakfast'!Q10</f>
        <v>11700</v>
      </c>
      <c r="R10" s="8">
        <f>'C завтраками| Bed and breakfast'!R10</f>
        <v>11000</v>
      </c>
      <c r="S10" s="8">
        <f>'C завтраками| Bed and breakfast'!S10</f>
        <v>12400</v>
      </c>
      <c r="T10" s="8">
        <f>'C завтраками| Bed and breakfast'!T10</f>
        <v>11700</v>
      </c>
      <c r="U10" s="8">
        <f>'C завтраками| Bed and breakfast'!U10</f>
        <v>11000</v>
      </c>
      <c r="V10" s="8">
        <f>'C завтраками| Bed and breakfast'!V10</f>
        <v>16700</v>
      </c>
      <c r="W10" s="8">
        <f>'C завтраками| Bed and breakfast'!W10</f>
        <v>18900</v>
      </c>
      <c r="X10" s="8">
        <f>'C завтраками| Bed and breakfast'!X10</f>
        <v>18900</v>
      </c>
      <c r="Y10" s="8">
        <f>'C завтраками| Bed and breakfast'!Y10</f>
        <v>12900</v>
      </c>
      <c r="Z10" s="8">
        <f>'C завтраками| Bed and breakfast'!Z10</f>
        <v>15500</v>
      </c>
      <c r="AA10" s="8">
        <f>'C завтраками| Bed and breakfast'!AA10</f>
        <v>16700</v>
      </c>
      <c r="AB10" s="8">
        <f>'C завтраками| Bed and breakfast'!AB10</f>
        <v>14300</v>
      </c>
      <c r="AC10" s="8">
        <f>'C завтраками| Bed and breakfast'!AC10</f>
        <v>15500</v>
      </c>
      <c r="AD10" s="8">
        <f>'C завтраками| Bed and breakfast'!AD10</f>
        <v>20600</v>
      </c>
      <c r="AE10" s="8">
        <f>'C завтраками| Bed and breakfast'!AE10</f>
        <v>18900</v>
      </c>
      <c r="AF10" s="8">
        <f>'C завтраками| Bed and breakfast'!AF10</f>
        <v>14300</v>
      </c>
      <c r="AG10" s="8">
        <f>'C завтраками| Bed and breakfast'!AG10</f>
        <v>20600</v>
      </c>
      <c r="AH10" s="8">
        <f>'C завтраками| Bed and breakfast'!AH10</f>
        <v>14300</v>
      </c>
      <c r="AI10" s="8">
        <f>'C завтраками| Bed and breakfast'!AI10</f>
        <v>15500</v>
      </c>
      <c r="AJ10" s="8">
        <f>'C завтраками| Bed and breakfast'!AJ10</f>
        <v>17900</v>
      </c>
      <c r="AK10" s="8">
        <f>'C завтраками| Bed and breakfast'!AK10</f>
        <v>18900</v>
      </c>
      <c r="AL10" s="8">
        <f>'C завтраками| Bed and breakfast'!AL10</f>
        <v>17900</v>
      </c>
      <c r="AM10" s="8">
        <f>'C завтраками| Bed and breakfast'!AM10</f>
        <v>16700</v>
      </c>
      <c r="AN10" s="8">
        <f>'C завтраками| Bed and breakfast'!AN10</f>
        <v>18900</v>
      </c>
      <c r="AO10" s="8">
        <f>'C завтраками| Bed and breakfast'!AO10</f>
        <v>16700</v>
      </c>
      <c r="AP10" s="8">
        <f>'C завтраками| Bed and breakfast'!AP10</f>
        <v>17900</v>
      </c>
      <c r="AQ10" s="8">
        <f>'C завтраками| Bed and breakfast'!AQ10</f>
        <v>18900</v>
      </c>
      <c r="AR10" s="8">
        <f>'C завтраками| Bed and breakfast'!AR10</f>
        <v>17900</v>
      </c>
      <c r="AS10" s="8">
        <f>'C завтраками| Bed and breakfast'!AS10</f>
        <v>18900</v>
      </c>
      <c r="AT10" s="8">
        <f>'C завтраками| Bed and breakfast'!AT10</f>
        <v>17900</v>
      </c>
      <c r="AU10" s="8">
        <f>'C завтраками| Bed and breakfast'!AU10</f>
        <v>18900</v>
      </c>
      <c r="AV10" s="8">
        <f>'C завтраками| Bed and breakfast'!AV10</f>
        <v>16700</v>
      </c>
      <c r="AW10" s="8">
        <f>'C завтраками| Bed and breakfast'!AW10</f>
        <v>14300</v>
      </c>
      <c r="AX10" s="8">
        <f>'C завтраками| Bed and breakfast'!AX10</f>
        <v>16700</v>
      </c>
      <c r="AY10" s="8">
        <f>'C завтраками| Bed and breakfast'!AY10</f>
        <v>14300</v>
      </c>
      <c r="AZ10" s="8">
        <f>'C завтраками| Bed and breakfast'!AZ10</f>
        <v>14300</v>
      </c>
      <c r="BA10" s="8">
        <f>'C завтраками| Bed and breakfast'!BA10</f>
        <v>16700</v>
      </c>
      <c r="BB10" s="8">
        <f>'C завтраками| Bed and breakfast'!BB10</f>
        <v>14300</v>
      </c>
    </row>
    <row r="11" spans="1:54" s="53" customFormat="1" x14ac:dyDescent="0.2">
      <c r="A11" s="180">
        <v>2</v>
      </c>
      <c r="B11" s="8">
        <f>'C завтраками| Bed and breakfast'!B11</f>
        <v>15100</v>
      </c>
      <c r="C11" s="8">
        <f>'C завтраками| Bed and breakfast'!C11</f>
        <v>17100</v>
      </c>
      <c r="D11" s="8">
        <f>'C завтраками| Bed and breakfast'!D11</f>
        <v>15100</v>
      </c>
      <c r="E11" s="8">
        <f>'C завтраками| Bed and breakfast'!E11</f>
        <v>17100</v>
      </c>
      <c r="F11" s="8">
        <f>'C завтраками| Bed and breakfast'!F11</f>
        <v>17100</v>
      </c>
      <c r="G11" s="8">
        <f>'C завтраками| Bed and breakfast'!G11</f>
        <v>18400</v>
      </c>
      <c r="H11" s="8">
        <f>'C завтраками| Bed and breakfast'!H11</f>
        <v>15100</v>
      </c>
      <c r="I11" s="8">
        <f>'C завтраками| Bed and breakfast'!I11</f>
        <v>15100</v>
      </c>
      <c r="J11" s="8">
        <f>'C завтраками| Bed and breakfast'!J11</f>
        <v>18400</v>
      </c>
      <c r="K11" s="8">
        <f>'C завтраками| Bed and breakfast'!K11</f>
        <v>18400</v>
      </c>
      <c r="L11" s="8">
        <f>'C завтраками| Bed and breakfast'!L11</f>
        <v>18400</v>
      </c>
      <c r="M11" s="8">
        <f>'C завтраками| Bed and breakfast'!M11</f>
        <v>15100</v>
      </c>
      <c r="N11" s="8">
        <f>'C завтраками| Bed and breakfast'!N11</f>
        <v>13400</v>
      </c>
      <c r="O11" s="8">
        <f>'C завтраками| Bed and breakfast'!O11</f>
        <v>13400</v>
      </c>
      <c r="P11" s="8">
        <f>'C завтраками| Bed and breakfast'!P11</f>
        <v>12700</v>
      </c>
      <c r="Q11" s="8">
        <f>'C завтраками| Bed and breakfast'!Q11</f>
        <v>13400</v>
      </c>
      <c r="R11" s="8">
        <f>'C завтраками| Bed and breakfast'!R11</f>
        <v>12700</v>
      </c>
      <c r="S11" s="8">
        <f>'C завтраками| Bed and breakfast'!S11</f>
        <v>14100</v>
      </c>
      <c r="T11" s="8">
        <f>'C завтраками| Bed and breakfast'!T11</f>
        <v>13400</v>
      </c>
      <c r="U11" s="8">
        <f>'C завтраками| Bed and breakfast'!U11</f>
        <v>12700</v>
      </c>
      <c r="V11" s="8">
        <f>'C завтраками| Bed and breakfast'!V11</f>
        <v>18400</v>
      </c>
      <c r="W11" s="8">
        <f>'C завтраками| Bed and breakfast'!W11</f>
        <v>20600</v>
      </c>
      <c r="X11" s="8">
        <f>'C завтраками| Bed and breakfast'!X11</f>
        <v>20600</v>
      </c>
      <c r="Y11" s="8">
        <f>'C завтраками| Bed and breakfast'!Y11</f>
        <v>14600</v>
      </c>
      <c r="Z11" s="8">
        <f>'C завтраками| Bed and breakfast'!Z11</f>
        <v>17200</v>
      </c>
      <c r="AA11" s="8">
        <f>'C завтраками| Bed and breakfast'!AA11</f>
        <v>18400</v>
      </c>
      <c r="AB11" s="8">
        <f>'C завтраками| Bed and breakfast'!AB11</f>
        <v>16000</v>
      </c>
      <c r="AC11" s="8">
        <f>'C завтраками| Bed and breakfast'!AC11</f>
        <v>17200</v>
      </c>
      <c r="AD11" s="8">
        <f>'C завтраками| Bed and breakfast'!AD11</f>
        <v>22300</v>
      </c>
      <c r="AE11" s="8">
        <f>'C завтраками| Bed and breakfast'!AE11</f>
        <v>20600</v>
      </c>
      <c r="AF11" s="8">
        <f>'C завтраками| Bed and breakfast'!AF11</f>
        <v>16000</v>
      </c>
      <c r="AG11" s="8">
        <f>'C завтраками| Bed and breakfast'!AG11</f>
        <v>22300</v>
      </c>
      <c r="AH11" s="8">
        <f>'C завтраками| Bed and breakfast'!AH11</f>
        <v>16000</v>
      </c>
      <c r="AI11" s="8">
        <f>'C завтраками| Bed and breakfast'!AI11</f>
        <v>17200</v>
      </c>
      <c r="AJ11" s="8">
        <f>'C завтраками| Bed and breakfast'!AJ11</f>
        <v>19600</v>
      </c>
      <c r="AK11" s="8">
        <f>'C завтраками| Bed and breakfast'!AK11</f>
        <v>20600</v>
      </c>
      <c r="AL11" s="8">
        <f>'C завтраками| Bed and breakfast'!AL11</f>
        <v>19600</v>
      </c>
      <c r="AM11" s="8">
        <f>'C завтраками| Bed and breakfast'!AM11</f>
        <v>18400</v>
      </c>
      <c r="AN11" s="8">
        <f>'C завтраками| Bed and breakfast'!AN11</f>
        <v>20600</v>
      </c>
      <c r="AO11" s="8">
        <f>'C завтраками| Bed and breakfast'!AO11</f>
        <v>18400</v>
      </c>
      <c r="AP11" s="8">
        <f>'C завтраками| Bed and breakfast'!AP11</f>
        <v>19600</v>
      </c>
      <c r="AQ11" s="8">
        <f>'C завтраками| Bed and breakfast'!AQ11</f>
        <v>20600</v>
      </c>
      <c r="AR11" s="8">
        <f>'C завтраками| Bed and breakfast'!AR11</f>
        <v>19600</v>
      </c>
      <c r="AS11" s="8">
        <f>'C завтраками| Bed and breakfast'!AS11</f>
        <v>20600</v>
      </c>
      <c r="AT11" s="8">
        <f>'C завтраками| Bed and breakfast'!AT11</f>
        <v>19600</v>
      </c>
      <c r="AU11" s="8">
        <f>'C завтраками| Bed and breakfast'!AU11</f>
        <v>20600</v>
      </c>
      <c r="AV11" s="8">
        <f>'C завтраками| Bed and breakfast'!AV11</f>
        <v>18400</v>
      </c>
      <c r="AW11" s="8">
        <f>'C завтраками| Bed and breakfast'!AW11</f>
        <v>16000</v>
      </c>
      <c r="AX11" s="8">
        <f>'C завтраками| Bed and breakfast'!AX11</f>
        <v>18400</v>
      </c>
      <c r="AY11" s="8">
        <f>'C завтраками| Bed and breakfast'!AY11</f>
        <v>16000</v>
      </c>
      <c r="AZ11" s="8">
        <f>'C завтраками| Bed and breakfast'!AZ11</f>
        <v>16000</v>
      </c>
      <c r="BA11" s="8">
        <f>'C завтраками| Bed and breakfast'!BA11</f>
        <v>18400</v>
      </c>
      <c r="BB11" s="8">
        <f>'C завтраками| Bed and breakfast'!BB11</f>
        <v>16000</v>
      </c>
    </row>
    <row r="12" spans="1:54" s="53" customFormat="1" x14ac:dyDescent="0.2">
      <c r="A12" s="42" t="s">
        <v>84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row>
    <row r="13" spans="1:54" s="53" customFormat="1" x14ac:dyDescent="0.2">
      <c r="A13" s="88">
        <f>A7</f>
        <v>1</v>
      </c>
      <c r="B13" s="8">
        <f>'C завтраками| Bed and breakfast'!B13</f>
        <v>14400</v>
      </c>
      <c r="C13" s="8">
        <f>'C завтраками| Bed and breakfast'!C13</f>
        <v>16400</v>
      </c>
      <c r="D13" s="8">
        <f>'C завтраками| Bed and breakfast'!D13</f>
        <v>14400</v>
      </c>
      <c r="E13" s="8">
        <f>'C завтраками| Bed and breakfast'!E13</f>
        <v>16400</v>
      </c>
      <c r="F13" s="8">
        <f>'C завтраками| Bed and breakfast'!F13</f>
        <v>16400</v>
      </c>
      <c r="G13" s="8">
        <f>'C завтраками| Bed and breakfast'!G13</f>
        <v>17700</v>
      </c>
      <c r="H13" s="8">
        <f>'C завтраками| Bed and breakfast'!H13</f>
        <v>14400</v>
      </c>
      <c r="I13" s="8">
        <f>'C завтраками| Bed and breakfast'!I13</f>
        <v>14400</v>
      </c>
      <c r="J13" s="8">
        <f>'C завтраками| Bed and breakfast'!J13</f>
        <v>17700</v>
      </c>
      <c r="K13" s="8">
        <f>'C завтраками| Bed and breakfast'!K13</f>
        <v>17700</v>
      </c>
      <c r="L13" s="8">
        <f>'C завтраками| Bed and breakfast'!L13</f>
        <v>17700</v>
      </c>
      <c r="M13" s="8">
        <f>'C завтраками| Bed and breakfast'!M13</f>
        <v>14400</v>
      </c>
      <c r="N13" s="8">
        <f>'C завтраками| Bed and breakfast'!N13</f>
        <v>12700</v>
      </c>
      <c r="O13" s="8">
        <f>'C завтраками| Bed and breakfast'!O13</f>
        <v>12700</v>
      </c>
      <c r="P13" s="8">
        <f>'C завтраками| Bed and breakfast'!P13</f>
        <v>12000</v>
      </c>
      <c r="Q13" s="8">
        <f>'C завтраками| Bed and breakfast'!Q13</f>
        <v>12700</v>
      </c>
      <c r="R13" s="8">
        <f>'C завтраками| Bed and breakfast'!R13</f>
        <v>12000</v>
      </c>
      <c r="S13" s="8">
        <f>'C завтраками| Bed and breakfast'!S13</f>
        <v>13400</v>
      </c>
      <c r="T13" s="8">
        <f>'C завтраками| Bed and breakfast'!T13</f>
        <v>12700</v>
      </c>
      <c r="U13" s="8">
        <f>'C завтраками| Bed and breakfast'!U13</f>
        <v>12000</v>
      </c>
      <c r="V13" s="8">
        <f>'C завтраками| Bed and breakfast'!V13</f>
        <v>17700</v>
      </c>
      <c r="W13" s="8">
        <f>'C завтраками| Bed and breakfast'!W13</f>
        <v>19900</v>
      </c>
      <c r="X13" s="8">
        <f>'C завтраками| Bed and breakfast'!X13</f>
        <v>19900</v>
      </c>
      <c r="Y13" s="8">
        <f>'C завтраками| Bed and breakfast'!Y13</f>
        <v>13900</v>
      </c>
      <c r="Z13" s="8">
        <f>'C завтраками| Bed and breakfast'!Z13</f>
        <v>16500</v>
      </c>
      <c r="AA13" s="8">
        <f>'C завтраками| Bed and breakfast'!AA13</f>
        <v>17700</v>
      </c>
      <c r="AB13" s="8">
        <f>'C завтраками| Bed and breakfast'!AB13</f>
        <v>15300</v>
      </c>
      <c r="AC13" s="8">
        <f>'C завтраками| Bed and breakfast'!AC13</f>
        <v>16500</v>
      </c>
      <c r="AD13" s="8">
        <f>'C завтраками| Bed and breakfast'!AD13</f>
        <v>21600</v>
      </c>
      <c r="AE13" s="8">
        <f>'C завтраками| Bed and breakfast'!AE13</f>
        <v>19900</v>
      </c>
      <c r="AF13" s="8">
        <f>'C завтраками| Bed and breakfast'!AF13</f>
        <v>15300</v>
      </c>
      <c r="AG13" s="8">
        <f>'C завтраками| Bed and breakfast'!AG13</f>
        <v>21600</v>
      </c>
      <c r="AH13" s="8">
        <f>'C завтраками| Bed and breakfast'!AH13</f>
        <v>15300</v>
      </c>
      <c r="AI13" s="8">
        <f>'C завтраками| Bed and breakfast'!AI13</f>
        <v>16500</v>
      </c>
      <c r="AJ13" s="8">
        <f>'C завтраками| Bed and breakfast'!AJ13</f>
        <v>18900</v>
      </c>
      <c r="AK13" s="8">
        <f>'C завтраками| Bed and breakfast'!AK13</f>
        <v>19900</v>
      </c>
      <c r="AL13" s="8">
        <f>'C завтраками| Bed and breakfast'!AL13</f>
        <v>18900</v>
      </c>
      <c r="AM13" s="8">
        <f>'C завтраками| Bed and breakfast'!AM13</f>
        <v>17700</v>
      </c>
      <c r="AN13" s="8">
        <f>'C завтраками| Bed and breakfast'!AN13</f>
        <v>19900</v>
      </c>
      <c r="AO13" s="8">
        <f>'C завтраками| Bed and breakfast'!AO13</f>
        <v>17700</v>
      </c>
      <c r="AP13" s="8">
        <f>'C завтраками| Bed and breakfast'!AP13</f>
        <v>18900</v>
      </c>
      <c r="AQ13" s="8">
        <f>'C завтраками| Bed and breakfast'!AQ13</f>
        <v>19900</v>
      </c>
      <c r="AR13" s="8">
        <f>'C завтраками| Bed and breakfast'!AR13</f>
        <v>18900</v>
      </c>
      <c r="AS13" s="8">
        <f>'C завтраками| Bed and breakfast'!AS13</f>
        <v>19900</v>
      </c>
      <c r="AT13" s="8">
        <f>'C завтраками| Bed and breakfast'!AT13</f>
        <v>18900</v>
      </c>
      <c r="AU13" s="8">
        <f>'C завтраками| Bed and breakfast'!AU13</f>
        <v>19900</v>
      </c>
      <c r="AV13" s="8">
        <f>'C завтраками| Bed and breakfast'!AV13</f>
        <v>17700</v>
      </c>
      <c r="AW13" s="8">
        <f>'C завтраками| Bed and breakfast'!AW13</f>
        <v>15300</v>
      </c>
      <c r="AX13" s="8">
        <f>'C завтраками| Bed and breakfast'!AX13</f>
        <v>17700</v>
      </c>
      <c r="AY13" s="8">
        <f>'C завтраками| Bed and breakfast'!AY13</f>
        <v>15300</v>
      </c>
      <c r="AZ13" s="8">
        <f>'C завтраками| Bed and breakfast'!AZ13</f>
        <v>15300</v>
      </c>
      <c r="BA13" s="8">
        <f>'C завтраками| Bed and breakfast'!BA13</f>
        <v>17700</v>
      </c>
      <c r="BB13" s="8">
        <f>'C завтраками| Bed and breakfast'!BB13</f>
        <v>15300</v>
      </c>
    </row>
    <row r="14" spans="1:54" s="53" customFormat="1" x14ac:dyDescent="0.2">
      <c r="A14" s="88">
        <f>A8</f>
        <v>2</v>
      </c>
      <c r="B14" s="8">
        <f>'C завтраками| Bed and breakfast'!B14</f>
        <v>16100</v>
      </c>
      <c r="C14" s="8">
        <f>'C завтраками| Bed and breakfast'!C14</f>
        <v>18100</v>
      </c>
      <c r="D14" s="8">
        <f>'C завтраками| Bed and breakfast'!D14</f>
        <v>16100</v>
      </c>
      <c r="E14" s="8">
        <f>'C завтраками| Bed and breakfast'!E14</f>
        <v>18100</v>
      </c>
      <c r="F14" s="8">
        <f>'C завтраками| Bed and breakfast'!F14</f>
        <v>18100</v>
      </c>
      <c r="G14" s="8">
        <f>'C завтраками| Bed and breakfast'!G14</f>
        <v>19400</v>
      </c>
      <c r="H14" s="8">
        <f>'C завтраками| Bed and breakfast'!H14</f>
        <v>16100</v>
      </c>
      <c r="I14" s="8">
        <f>'C завтраками| Bed and breakfast'!I14</f>
        <v>16100</v>
      </c>
      <c r="J14" s="8">
        <f>'C завтраками| Bed and breakfast'!J14</f>
        <v>19400</v>
      </c>
      <c r="K14" s="8">
        <f>'C завтраками| Bed and breakfast'!K14</f>
        <v>19400</v>
      </c>
      <c r="L14" s="8">
        <f>'C завтраками| Bed and breakfast'!L14</f>
        <v>19400</v>
      </c>
      <c r="M14" s="8">
        <f>'C завтраками| Bed and breakfast'!M14</f>
        <v>16100</v>
      </c>
      <c r="N14" s="8">
        <f>'C завтраками| Bed and breakfast'!N14</f>
        <v>14400</v>
      </c>
      <c r="O14" s="8">
        <f>'C завтраками| Bed and breakfast'!O14</f>
        <v>14400</v>
      </c>
      <c r="P14" s="8">
        <f>'C завтраками| Bed and breakfast'!P14</f>
        <v>13700</v>
      </c>
      <c r="Q14" s="8">
        <f>'C завтраками| Bed and breakfast'!Q14</f>
        <v>14400</v>
      </c>
      <c r="R14" s="8">
        <f>'C завтраками| Bed and breakfast'!R14</f>
        <v>13700</v>
      </c>
      <c r="S14" s="8">
        <f>'C завтраками| Bed and breakfast'!S14</f>
        <v>15100</v>
      </c>
      <c r="T14" s="8">
        <f>'C завтраками| Bed and breakfast'!T14</f>
        <v>14400</v>
      </c>
      <c r="U14" s="8">
        <f>'C завтраками| Bed and breakfast'!U14</f>
        <v>13700</v>
      </c>
      <c r="V14" s="8">
        <f>'C завтраками| Bed and breakfast'!V14</f>
        <v>19400</v>
      </c>
      <c r="W14" s="8">
        <f>'C завтраками| Bed and breakfast'!W14</f>
        <v>21600</v>
      </c>
      <c r="X14" s="8">
        <f>'C завтраками| Bed and breakfast'!X14</f>
        <v>21600</v>
      </c>
      <c r="Y14" s="8">
        <f>'C завтраками| Bed and breakfast'!Y14</f>
        <v>15600</v>
      </c>
      <c r="Z14" s="8">
        <f>'C завтраками| Bed and breakfast'!Z14</f>
        <v>18200</v>
      </c>
      <c r="AA14" s="8">
        <f>'C завтраками| Bed and breakfast'!AA14</f>
        <v>19400</v>
      </c>
      <c r="AB14" s="8">
        <f>'C завтраками| Bed and breakfast'!AB14</f>
        <v>17000</v>
      </c>
      <c r="AC14" s="8">
        <f>'C завтраками| Bed and breakfast'!AC14</f>
        <v>18200</v>
      </c>
      <c r="AD14" s="8">
        <f>'C завтраками| Bed and breakfast'!AD14</f>
        <v>23300</v>
      </c>
      <c r="AE14" s="8">
        <f>'C завтраками| Bed and breakfast'!AE14</f>
        <v>21600</v>
      </c>
      <c r="AF14" s="8">
        <f>'C завтраками| Bed and breakfast'!AF14</f>
        <v>17000</v>
      </c>
      <c r="AG14" s="8">
        <f>'C завтраками| Bed and breakfast'!AG14</f>
        <v>23300</v>
      </c>
      <c r="AH14" s="8">
        <f>'C завтраками| Bed and breakfast'!AH14</f>
        <v>17000</v>
      </c>
      <c r="AI14" s="8">
        <f>'C завтраками| Bed and breakfast'!AI14</f>
        <v>18200</v>
      </c>
      <c r="AJ14" s="8">
        <f>'C завтраками| Bed and breakfast'!AJ14</f>
        <v>20600</v>
      </c>
      <c r="AK14" s="8">
        <f>'C завтраками| Bed and breakfast'!AK14</f>
        <v>21600</v>
      </c>
      <c r="AL14" s="8">
        <f>'C завтраками| Bed and breakfast'!AL14</f>
        <v>20600</v>
      </c>
      <c r="AM14" s="8">
        <f>'C завтраками| Bed and breakfast'!AM14</f>
        <v>19400</v>
      </c>
      <c r="AN14" s="8">
        <f>'C завтраками| Bed and breakfast'!AN14</f>
        <v>21600</v>
      </c>
      <c r="AO14" s="8">
        <f>'C завтраками| Bed and breakfast'!AO14</f>
        <v>19400</v>
      </c>
      <c r="AP14" s="8">
        <f>'C завтраками| Bed and breakfast'!AP14</f>
        <v>20600</v>
      </c>
      <c r="AQ14" s="8">
        <f>'C завтраками| Bed and breakfast'!AQ14</f>
        <v>21600</v>
      </c>
      <c r="AR14" s="8">
        <f>'C завтраками| Bed and breakfast'!AR14</f>
        <v>20600</v>
      </c>
      <c r="AS14" s="8">
        <f>'C завтраками| Bed and breakfast'!AS14</f>
        <v>21600</v>
      </c>
      <c r="AT14" s="8">
        <f>'C завтраками| Bed and breakfast'!AT14</f>
        <v>20600</v>
      </c>
      <c r="AU14" s="8">
        <f>'C завтраками| Bed and breakfast'!AU14</f>
        <v>21600</v>
      </c>
      <c r="AV14" s="8">
        <f>'C завтраками| Bed and breakfast'!AV14</f>
        <v>19400</v>
      </c>
      <c r="AW14" s="8">
        <f>'C завтраками| Bed and breakfast'!AW14</f>
        <v>17000</v>
      </c>
      <c r="AX14" s="8">
        <f>'C завтраками| Bed and breakfast'!AX14</f>
        <v>19400</v>
      </c>
      <c r="AY14" s="8">
        <f>'C завтраками| Bed and breakfast'!AY14</f>
        <v>17000</v>
      </c>
      <c r="AZ14" s="8">
        <f>'C завтраками| Bed and breakfast'!AZ14</f>
        <v>17000</v>
      </c>
      <c r="BA14" s="8">
        <f>'C завтраками| Bed and breakfast'!BA14</f>
        <v>19400</v>
      </c>
      <c r="BB14" s="8">
        <f>'C завтраками| Bed and breakfast'!BB14</f>
        <v>17000</v>
      </c>
    </row>
    <row r="15" spans="1:54" s="53" customFormat="1" x14ac:dyDescent="0.2">
      <c r="A15" s="42" t="s">
        <v>85</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row>
    <row r="16" spans="1:54" s="53" customFormat="1" x14ac:dyDescent="0.2">
      <c r="A16" s="88">
        <f>A7</f>
        <v>1</v>
      </c>
      <c r="B16" s="8">
        <f>'C завтраками| Bed and breakfast'!B16</f>
        <v>16100</v>
      </c>
      <c r="C16" s="8">
        <f>'C завтраками| Bed and breakfast'!C16</f>
        <v>18100</v>
      </c>
      <c r="D16" s="8">
        <f>'C завтраками| Bed and breakfast'!D16</f>
        <v>16100</v>
      </c>
      <c r="E16" s="8">
        <f>'C завтраками| Bed and breakfast'!E16</f>
        <v>18100</v>
      </c>
      <c r="F16" s="8">
        <f>'C завтраками| Bed and breakfast'!F16</f>
        <v>18100</v>
      </c>
      <c r="G16" s="8">
        <f>'C завтраками| Bed and breakfast'!G16</f>
        <v>19400</v>
      </c>
      <c r="H16" s="8">
        <f>'C завтраками| Bed and breakfast'!H16</f>
        <v>16100</v>
      </c>
      <c r="I16" s="8">
        <f>'C завтраками| Bed and breakfast'!I16</f>
        <v>16100</v>
      </c>
      <c r="J16" s="8">
        <f>'C завтраками| Bed and breakfast'!J16</f>
        <v>19400</v>
      </c>
      <c r="K16" s="8">
        <f>'C завтраками| Bed and breakfast'!K16</f>
        <v>19400</v>
      </c>
      <c r="L16" s="8">
        <f>'C завтраками| Bed and breakfast'!L16</f>
        <v>19400</v>
      </c>
      <c r="M16" s="8">
        <f>'C завтраками| Bed and breakfast'!M16</f>
        <v>16100</v>
      </c>
      <c r="N16" s="8">
        <f>'C завтраками| Bed and breakfast'!N16</f>
        <v>14400</v>
      </c>
      <c r="O16" s="8">
        <f>'C завтраками| Bed and breakfast'!O16</f>
        <v>14400</v>
      </c>
      <c r="P16" s="8">
        <f>'C завтраками| Bed and breakfast'!P16</f>
        <v>13700</v>
      </c>
      <c r="Q16" s="8">
        <f>'C завтраками| Bed and breakfast'!Q16</f>
        <v>14400</v>
      </c>
      <c r="R16" s="8">
        <f>'C завтраками| Bed and breakfast'!R16</f>
        <v>13700</v>
      </c>
      <c r="S16" s="8">
        <f>'C завтраками| Bed and breakfast'!S16</f>
        <v>15100</v>
      </c>
      <c r="T16" s="8">
        <f>'C завтраками| Bed and breakfast'!T16</f>
        <v>14400</v>
      </c>
      <c r="U16" s="8">
        <f>'C завтраками| Bed and breakfast'!U16</f>
        <v>13700</v>
      </c>
      <c r="V16" s="8">
        <f>'C завтраками| Bed and breakfast'!V16</f>
        <v>19400</v>
      </c>
      <c r="W16" s="8">
        <f>'C завтраками| Bed and breakfast'!W16</f>
        <v>21600</v>
      </c>
      <c r="X16" s="8">
        <f>'C завтраками| Bed and breakfast'!X16</f>
        <v>21600</v>
      </c>
      <c r="Y16" s="8">
        <f>'C завтраками| Bed and breakfast'!Y16</f>
        <v>15600</v>
      </c>
      <c r="Z16" s="8">
        <f>'C завтраками| Bed and breakfast'!Z16</f>
        <v>18200</v>
      </c>
      <c r="AA16" s="8">
        <f>'C завтраками| Bed and breakfast'!AA16</f>
        <v>19400</v>
      </c>
      <c r="AB16" s="8">
        <f>'C завтраками| Bed and breakfast'!AB16</f>
        <v>17000</v>
      </c>
      <c r="AC16" s="8">
        <f>'C завтраками| Bed and breakfast'!AC16</f>
        <v>18200</v>
      </c>
      <c r="AD16" s="8">
        <f>'C завтраками| Bed and breakfast'!AD16</f>
        <v>23300</v>
      </c>
      <c r="AE16" s="8">
        <f>'C завтраками| Bed and breakfast'!AE16</f>
        <v>21600</v>
      </c>
      <c r="AF16" s="8">
        <f>'C завтраками| Bed and breakfast'!AF16</f>
        <v>17000</v>
      </c>
      <c r="AG16" s="8">
        <f>'C завтраками| Bed and breakfast'!AG16</f>
        <v>23300</v>
      </c>
      <c r="AH16" s="8">
        <f>'C завтраками| Bed and breakfast'!AH16</f>
        <v>17000</v>
      </c>
      <c r="AI16" s="8">
        <f>'C завтраками| Bed and breakfast'!AI16</f>
        <v>18200</v>
      </c>
      <c r="AJ16" s="8">
        <f>'C завтраками| Bed and breakfast'!AJ16</f>
        <v>20600</v>
      </c>
      <c r="AK16" s="8">
        <f>'C завтраками| Bed and breakfast'!AK16</f>
        <v>21600</v>
      </c>
      <c r="AL16" s="8">
        <f>'C завтраками| Bed and breakfast'!AL16</f>
        <v>20600</v>
      </c>
      <c r="AM16" s="8">
        <f>'C завтраками| Bed and breakfast'!AM16</f>
        <v>19400</v>
      </c>
      <c r="AN16" s="8">
        <f>'C завтраками| Bed and breakfast'!AN16</f>
        <v>21600</v>
      </c>
      <c r="AO16" s="8">
        <f>'C завтраками| Bed and breakfast'!AO16</f>
        <v>19400</v>
      </c>
      <c r="AP16" s="8">
        <f>'C завтраками| Bed and breakfast'!AP16</f>
        <v>20600</v>
      </c>
      <c r="AQ16" s="8">
        <f>'C завтраками| Bed and breakfast'!AQ16</f>
        <v>21600</v>
      </c>
      <c r="AR16" s="8">
        <f>'C завтраками| Bed and breakfast'!AR16</f>
        <v>20600</v>
      </c>
      <c r="AS16" s="8">
        <f>'C завтраками| Bed and breakfast'!AS16</f>
        <v>21600</v>
      </c>
      <c r="AT16" s="8">
        <f>'C завтраками| Bed and breakfast'!AT16</f>
        <v>20600</v>
      </c>
      <c r="AU16" s="8">
        <f>'C завтраками| Bed and breakfast'!AU16</f>
        <v>21600</v>
      </c>
      <c r="AV16" s="8">
        <f>'C завтраками| Bed and breakfast'!AV16</f>
        <v>19400</v>
      </c>
      <c r="AW16" s="8">
        <f>'C завтраками| Bed and breakfast'!AW16</f>
        <v>17000</v>
      </c>
      <c r="AX16" s="8">
        <f>'C завтраками| Bed and breakfast'!AX16</f>
        <v>19400</v>
      </c>
      <c r="AY16" s="8">
        <f>'C завтраками| Bed and breakfast'!AY16</f>
        <v>17000</v>
      </c>
      <c r="AZ16" s="8">
        <f>'C завтраками| Bed and breakfast'!AZ16</f>
        <v>17000</v>
      </c>
      <c r="BA16" s="8">
        <f>'C завтраками| Bed and breakfast'!BA16</f>
        <v>19400</v>
      </c>
      <c r="BB16" s="8">
        <f>'C завтраками| Bed and breakfast'!BB16</f>
        <v>17000</v>
      </c>
    </row>
    <row r="17" spans="1:54" s="53" customFormat="1" x14ac:dyDescent="0.2">
      <c r="A17" s="88">
        <f>A8</f>
        <v>2</v>
      </c>
      <c r="B17" s="8">
        <f>'C завтраками| Bed and breakfast'!B17</f>
        <v>17800</v>
      </c>
      <c r="C17" s="8">
        <f>'C завтраками| Bed and breakfast'!C17</f>
        <v>19800</v>
      </c>
      <c r="D17" s="8">
        <f>'C завтраками| Bed and breakfast'!D17</f>
        <v>17800</v>
      </c>
      <c r="E17" s="8">
        <f>'C завтраками| Bed and breakfast'!E17</f>
        <v>19800</v>
      </c>
      <c r="F17" s="8">
        <f>'C завтраками| Bed and breakfast'!F17</f>
        <v>19800</v>
      </c>
      <c r="G17" s="8">
        <f>'C завтраками| Bed and breakfast'!G17</f>
        <v>21100</v>
      </c>
      <c r="H17" s="8">
        <f>'C завтраками| Bed and breakfast'!H17</f>
        <v>17800</v>
      </c>
      <c r="I17" s="8">
        <f>'C завтраками| Bed and breakfast'!I17</f>
        <v>17800</v>
      </c>
      <c r="J17" s="8">
        <f>'C завтраками| Bed and breakfast'!J17</f>
        <v>21100</v>
      </c>
      <c r="K17" s="8">
        <f>'C завтраками| Bed and breakfast'!K17</f>
        <v>21100</v>
      </c>
      <c r="L17" s="8">
        <f>'C завтраками| Bed and breakfast'!L17</f>
        <v>21100</v>
      </c>
      <c r="M17" s="8">
        <f>'C завтраками| Bed and breakfast'!M17</f>
        <v>17800</v>
      </c>
      <c r="N17" s="8">
        <f>'C завтраками| Bed and breakfast'!N17</f>
        <v>16100</v>
      </c>
      <c r="O17" s="8">
        <f>'C завтраками| Bed and breakfast'!O17</f>
        <v>16100</v>
      </c>
      <c r="P17" s="8">
        <f>'C завтраками| Bed and breakfast'!P17</f>
        <v>15400</v>
      </c>
      <c r="Q17" s="8">
        <f>'C завтраками| Bed and breakfast'!Q17</f>
        <v>16100</v>
      </c>
      <c r="R17" s="8">
        <f>'C завтраками| Bed and breakfast'!R17</f>
        <v>15400</v>
      </c>
      <c r="S17" s="8">
        <f>'C завтраками| Bed and breakfast'!S17</f>
        <v>16800</v>
      </c>
      <c r="T17" s="8">
        <f>'C завтраками| Bed and breakfast'!T17</f>
        <v>16100</v>
      </c>
      <c r="U17" s="8">
        <f>'C завтраками| Bed and breakfast'!U17</f>
        <v>15400</v>
      </c>
      <c r="V17" s="8">
        <f>'C завтраками| Bed and breakfast'!V17</f>
        <v>21100</v>
      </c>
      <c r="W17" s="8">
        <f>'C завтраками| Bed and breakfast'!W17</f>
        <v>23300</v>
      </c>
      <c r="X17" s="8">
        <f>'C завтраками| Bed and breakfast'!X17</f>
        <v>23300</v>
      </c>
      <c r="Y17" s="8">
        <f>'C завтраками| Bed and breakfast'!Y17</f>
        <v>17300</v>
      </c>
      <c r="Z17" s="8">
        <f>'C завтраками| Bed and breakfast'!Z17</f>
        <v>19900</v>
      </c>
      <c r="AA17" s="8">
        <f>'C завтраками| Bed and breakfast'!AA17</f>
        <v>21100</v>
      </c>
      <c r="AB17" s="8">
        <f>'C завтраками| Bed and breakfast'!AB17</f>
        <v>18700</v>
      </c>
      <c r="AC17" s="8">
        <f>'C завтраками| Bed and breakfast'!AC17</f>
        <v>19900</v>
      </c>
      <c r="AD17" s="8">
        <f>'C завтраками| Bed and breakfast'!AD17</f>
        <v>25000</v>
      </c>
      <c r="AE17" s="8">
        <f>'C завтраками| Bed and breakfast'!AE17</f>
        <v>23300</v>
      </c>
      <c r="AF17" s="8">
        <f>'C завтраками| Bed and breakfast'!AF17</f>
        <v>18700</v>
      </c>
      <c r="AG17" s="8">
        <f>'C завтраками| Bed and breakfast'!AG17</f>
        <v>25000</v>
      </c>
      <c r="AH17" s="8">
        <f>'C завтраками| Bed and breakfast'!AH17</f>
        <v>18700</v>
      </c>
      <c r="AI17" s="8">
        <f>'C завтраками| Bed and breakfast'!AI17</f>
        <v>19900</v>
      </c>
      <c r="AJ17" s="8">
        <f>'C завтраками| Bed and breakfast'!AJ17</f>
        <v>22300</v>
      </c>
      <c r="AK17" s="8">
        <f>'C завтраками| Bed and breakfast'!AK17</f>
        <v>23300</v>
      </c>
      <c r="AL17" s="8">
        <f>'C завтраками| Bed and breakfast'!AL17</f>
        <v>22300</v>
      </c>
      <c r="AM17" s="8">
        <f>'C завтраками| Bed and breakfast'!AM17</f>
        <v>21100</v>
      </c>
      <c r="AN17" s="8">
        <f>'C завтраками| Bed and breakfast'!AN17</f>
        <v>23300</v>
      </c>
      <c r="AO17" s="8">
        <f>'C завтраками| Bed and breakfast'!AO17</f>
        <v>21100</v>
      </c>
      <c r="AP17" s="8">
        <f>'C завтраками| Bed and breakfast'!AP17</f>
        <v>22300</v>
      </c>
      <c r="AQ17" s="8">
        <f>'C завтраками| Bed and breakfast'!AQ17</f>
        <v>23300</v>
      </c>
      <c r="AR17" s="8">
        <f>'C завтраками| Bed and breakfast'!AR17</f>
        <v>22300</v>
      </c>
      <c r="AS17" s="8">
        <f>'C завтраками| Bed and breakfast'!AS17</f>
        <v>23300</v>
      </c>
      <c r="AT17" s="8">
        <f>'C завтраками| Bed and breakfast'!AT17</f>
        <v>22300</v>
      </c>
      <c r="AU17" s="8">
        <f>'C завтраками| Bed and breakfast'!AU17</f>
        <v>23300</v>
      </c>
      <c r="AV17" s="8">
        <f>'C завтраками| Bed and breakfast'!AV17</f>
        <v>21100</v>
      </c>
      <c r="AW17" s="8">
        <f>'C завтраками| Bed and breakfast'!AW17</f>
        <v>18700</v>
      </c>
      <c r="AX17" s="8">
        <f>'C завтраками| Bed and breakfast'!AX17</f>
        <v>21100</v>
      </c>
      <c r="AY17" s="8">
        <f>'C завтраками| Bed and breakfast'!AY17</f>
        <v>18700</v>
      </c>
      <c r="AZ17" s="8">
        <f>'C завтраками| Bed and breakfast'!AZ17</f>
        <v>18700</v>
      </c>
      <c r="BA17" s="8">
        <f>'C завтраками| Bed and breakfast'!BA17</f>
        <v>21100</v>
      </c>
      <c r="BB17" s="8">
        <f>'C завтраками| Bed and breakfast'!BB17</f>
        <v>18700</v>
      </c>
    </row>
    <row r="18" spans="1:54" s="53" customFormat="1" x14ac:dyDescent="0.2">
      <c r="A18" s="42" t="s">
        <v>86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row>
    <row r="19" spans="1:54" s="53" customFormat="1" x14ac:dyDescent="0.2">
      <c r="A19" s="88">
        <f>A7</f>
        <v>1</v>
      </c>
      <c r="B19" s="8">
        <f>'C завтраками| Bed and breakfast'!B19</f>
        <v>37400</v>
      </c>
      <c r="C19" s="8">
        <f>'C завтраками| Bed and breakfast'!C19</f>
        <v>39400</v>
      </c>
      <c r="D19" s="8">
        <f>'C завтраками| Bed and breakfast'!D19</f>
        <v>37400</v>
      </c>
      <c r="E19" s="8">
        <f>'C завтраками| Bed and breakfast'!E19</f>
        <v>39400</v>
      </c>
      <c r="F19" s="8">
        <f>'C завтраками| Bed and breakfast'!F19</f>
        <v>39400</v>
      </c>
      <c r="G19" s="8">
        <f>'C завтраками| Bed and breakfast'!G19</f>
        <v>40700</v>
      </c>
      <c r="H19" s="8">
        <f>'C завтраками| Bed and breakfast'!H19</f>
        <v>37400</v>
      </c>
      <c r="I19" s="8">
        <f>'C завтраками| Bed and breakfast'!I19</f>
        <v>37400</v>
      </c>
      <c r="J19" s="8">
        <f>'C завтраками| Bed and breakfast'!J19</f>
        <v>40700</v>
      </c>
      <c r="K19" s="8">
        <f>'C завтраками| Bed and breakfast'!K19</f>
        <v>40700</v>
      </c>
      <c r="L19" s="8">
        <f>'C завтраками| Bed and breakfast'!L19</f>
        <v>40700</v>
      </c>
      <c r="M19" s="8">
        <f>'C завтраками| Bed and breakfast'!M19</f>
        <v>37400</v>
      </c>
      <c r="N19" s="8">
        <f>'C завтраками| Bed and breakfast'!N19</f>
        <v>35700</v>
      </c>
      <c r="O19" s="8">
        <f>'C завтраками| Bed and breakfast'!O19</f>
        <v>35700</v>
      </c>
      <c r="P19" s="8">
        <f>'C завтраками| Bed and breakfast'!P19</f>
        <v>35000</v>
      </c>
      <c r="Q19" s="8">
        <f>'C завтраками| Bed and breakfast'!Q19</f>
        <v>35700</v>
      </c>
      <c r="R19" s="8">
        <f>'C завтраками| Bed and breakfast'!R19</f>
        <v>35000</v>
      </c>
      <c r="S19" s="8">
        <f>'C завтраками| Bed and breakfast'!S19</f>
        <v>36400</v>
      </c>
      <c r="T19" s="8">
        <f>'C завтраками| Bed and breakfast'!T19</f>
        <v>35700</v>
      </c>
      <c r="U19" s="8">
        <f>'C завтраками| Bed and breakfast'!U19</f>
        <v>35000</v>
      </c>
      <c r="V19" s="8">
        <f>'C завтраками| Bed and breakfast'!V19</f>
        <v>40700</v>
      </c>
      <c r="W19" s="8">
        <f>'C завтраками| Bed and breakfast'!W19</f>
        <v>41900</v>
      </c>
      <c r="X19" s="8">
        <f>'C завтраками| Bed and breakfast'!X19</f>
        <v>41900</v>
      </c>
      <c r="Y19" s="8">
        <f>'C завтраками| Bed and breakfast'!Y19</f>
        <v>35900</v>
      </c>
      <c r="Z19" s="8">
        <f>'C завтраками| Bed and breakfast'!Z19</f>
        <v>38500</v>
      </c>
      <c r="AA19" s="8">
        <f>'C завтраками| Bed and breakfast'!AA19</f>
        <v>39700</v>
      </c>
      <c r="AB19" s="8">
        <f>'C завтраками| Bed and breakfast'!AB19</f>
        <v>37300</v>
      </c>
      <c r="AC19" s="8">
        <f>'C завтраками| Bed and breakfast'!AC19</f>
        <v>38500</v>
      </c>
      <c r="AD19" s="8">
        <f>'C завтраками| Bed and breakfast'!AD19</f>
        <v>43600</v>
      </c>
      <c r="AE19" s="8">
        <f>'C завтраками| Bed and breakfast'!AE19</f>
        <v>41900</v>
      </c>
      <c r="AF19" s="8">
        <f>'C завтраками| Bed and breakfast'!AF19</f>
        <v>37300</v>
      </c>
      <c r="AG19" s="8">
        <f>'C завтраками| Bed and breakfast'!AG19</f>
        <v>43600</v>
      </c>
      <c r="AH19" s="8">
        <f>'C завтраками| Bed and breakfast'!AH19</f>
        <v>37300</v>
      </c>
      <c r="AI19" s="8">
        <f>'C завтраками| Bed and breakfast'!AI19</f>
        <v>38500</v>
      </c>
      <c r="AJ19" s="8">
        <f>'C завтраками| Bed and breakfast'!AJ19</f>
        <v>40900</v>
      </c>
      <c r="AK19" s="8">
        <f>'C завтраками| Bed and breakfast'!AK19</f>
        <v>41900</v>
      </c>
      <c r="AL19" s="8">
        <f>'C завтраками| Bed and breakfast'!AL19</f>
        <v>40900</v>
      </c>
      <c r="AM19" s="8">
        <f>'C завтраками| Bed and breakfast'!AM19</f>
        <v>39700</v>
      </c>
      <c r="AN19" s="8">
        <f>'C завтраками| Bed and breakfast'!AN19</f>
        <v>41900</v>
      </c>
      <c r="AO19" s="8">
        <f>'C завтраками| Bed and breakfast'!AO19</f>
        <v>39700</v>
      </c>
      <c r="AP19" s="8">
        <f>'C завтраками| Bed and breakfast'!AP19</f>
        <v>40900</v>
      </c>
      <c r="AQ19" s="8">
        <f>'C завтраками| Bed and breakfast'!AQ19</f>
        <v>41900</v>
      </c>
      <c r="AR19" s="8">
        <f>'C завтраками| Bed and breakfast'!AR19</f>
        <v>40900</v>
      </c>
      <c r="AS19" s="8">
        <f>'C завтраками| Bed and breakfast'!AS19</f>
        <v>41900</v>
      </c>
      <c r="AT19" s="8">
        <f>'C завтраками| Bed and breakfast'!AT19</f>
        <v>40900</v>
      </c>
      <c r="AU19" s="8">
        <f>'C завтраками| Bed and breakfast'!AU19</f>
        <v>41900</v>
      </c>
      <c r="AV19" s="8">
        <f>'C завтраками| Bed and breakfast'!AV19</f>
        <v>39700</v>
      </c>
      <c r="AW19" s="8">
        <f>'C завтраками| Bed and breakfast'!AW19</f>
        <v>37300</v>
      </c>
      <c r="AX19" s="8">
        <f>'C завтраками| Bed and breakfast'!AX19</f>
        <v>39700</v>
      </c>
      <c r="AY19" s="8">
        <f>'C завтраками| Bed and breakfast'!AY19</f>
        <v>37300</v>
      </c>
      <c r="AZ19" s="8">
        <f>'C завтраками| Bed and breakfast'!AZ19</f>
        <v>37300</v>
      </c>
      <c r="BA19" s="8">
        <f>'C завтраками| Bed and breakfast'!BA19</f>
        <v>39700</v>
      </c>
      <c r="BB19" s="8">
        <f>'C завтраками| Bed and breakfast'!BB19</f>
        <v>37300</v>
      </c>
    </row>
    <row r="20" spans="1:54" s="53" customFormat="1" x14ac:dyDescent="0.2">
      <c r="A20" s="88">
        <f>A8</f>
        <v>2</v>
      </c>
      <c r="B20" s="8">
        <f>'C завтраками| Bed and breakfast'!B20</f>
        <v>39100</v>
      </c>
      <c r="C20" s="8">
        <f>'C завтраками| Bed and breakfast'!C20</f>
        <v>41100</v>
      </c>
      <c r="D20" s="8">
        <f>'C завтраками| Bed and breakfast'!D20</f>
        <v>39100</v>
      </c>
      <c r="E20" s="8">
        <f>'C завтраками| Bed and breakfast'!E20</f>
        <v>41100</v>
      </c>
      <c r="F20" s="8">
        <f>'C завтраками| Bed and breakfast'!F20</f>
        <v>41100</v>
      </c>
      <c r="G20" s="8">
        <f>'C завтраками| Bed and breakfast'!G20</f>
        <v>42400</v>
      </c>
      <c r="H20" s="8">
        <f>'C завтраками| Bed and breakfast'!H20</f>
        <v>39100</v>
      </c>
      <c r="I20" s="8">
        <f>'C завтраками| Bed and breakfast'!I20</f>
        <v>39100</v>
      </c>
      <c r="J20" s="8">
        <f>'C завтраками| Bed and breakfast'!J20</f>
        <v>42400</v>
      </c>
      <c r="K20" s="8">
        <f>'C завтраками| Bed and breakfast'!K20</f>
        <v>42400</v>
      </c>
      <c r="L20" s="8">
        <f>'C завтраками| Bed and breakfast'!L20</f>
        <v>42400</v>
      </c>
      <c r="M20" s="8">
        <f>'C завтраками| Bed and breakfast'!M20</f>
        <v>39100</v>
      </c>
      <c r="N20" s="8">
        <f>'C завтраками| Bed and breakfast'!N20</f>
        <v>37400</v>
      </c>
      <c r="O20" s="8">
        <f>'C завтраками| Bed and breakfast'!O20</f>
        <v>37400</v>
      </c>
      <c r="P20" s="8">
        <f>'C завтраками| Bed and breakfast'!P20</f>
        <v>36700</v>
      </c>
      <c r="Q20" s="8">
        <f>'C завтраками| Bed and breakfast'!Q20</f>
        <v>37400</v>
      </c>
      <c r="R20" s="8">
        <f>'C завтраками| Bed and breakfast'!R20</f>
        <v>36700</v>
      </c>
      <c r="S20" s="8">
        <f>'C завтраками| Bed and breakfast'!S20</f>
        <v>38100</v>
      </c>
      <c r="T20" s="8">
        <f>'C завтраками| Bed and breakfast'!T20</f>
        <v>37400</v>
      </c>
      <c r="U20" s="8">
        <f>'C завтраками| Bed and breakfast'!U20</f>
        <v>36700</v>
      </c>
      <c r="V20" s="8">
        <f>'C завтраками| Bed and breakfast'!V20</f>
        <v>42400</v>
      </c>
      <c r="W20" s="8">
        <f>'C завтраками| Bed and breakfast'!W20</f>
        <v>43600</v>
      </c>
      <c r="X20" s="8">
        <f>'C завтраками| Bed and breakfast'!X20</f>
        <v>43600</v>
      </c>
      <c r="Y20" s="8">
        <f>'C завтраками| Bed and breakfast'!Y20</f>
        <v>37600</v>
      </c>
      <c r="Z20" s="8">
        <f>'C завтраками| Bed and breakfast'!Z20</f>
        <v>40200</v>
      </c>
      <c r="AA20" s="8">
        <f>'C завтраками| Bed and breakfast'!AA20</f>
        <v>41400</v>
      </c>
      <c r="AB20" s="8">
        <f>'C завтраками| Bed and breakfast'!AB20</f>
        <v>39000</v>
      </c>
      <c r="AC20" s="8">
        <f>'C завтраками| Bed and breakfast'!AC20</f>
        <v>40200</v>
      </c>
      <c r="AD20" s="8">
        <f>'C завтраками| Bed and breakfast'!AD20</f>
        <v>45300</v>
      </c>
      <c r="AE20" s="8">
        <f>'C завтраками| Bed and breakfast'!AE20</f>
        <v>43600</v>
      </c>
      <c r="AF20" s="8">
        <f>'C завтраками| Bed and breakfast'!AF20</f>
        <v>39000</v>
      </c>
      <c r="AG20" s="8">
        <f>'C завтраками| Bed and breakfast'!AG20</f>
        <v>45300</v>
      </c>
      <c r="AH20" s="8">
        <f>'C завтраками| Bed and breakfast'!AH20</f>
        <v>39000</v>
      </c>
      <c r="AI20" s="8">
        <f>'C завтраками| Bed and breakfast'!AI20</f>
        <v>40200</v>
      </c>
      <c r="AJ20" s="8">
        <f>'C завтраками| Bed and breakfast'!AJ20</f>
        <v>42600</v>
      </c>
      <c r="AK20" s="8">
        <f>'C завтраками| Bed and breakfast'!AK20</f>
        <v>43600</v>
      </c>
      <c r="AL20" s="8">
        <f>'C завтраками| Bed and breakfast'!AL20</f>
        <v>42600</v>
      </c>
      <c r="AM20" s="8">
        <f>'C завтраками| Bed and breakfast'!AM20</f>
        <v>41400</v>
      </c>
      <c r="AN20" s="8">
        <f>'C завтраками| Bed and breakfast'!AN20</f>
        <v>43600</v>
      </c>
      <c r="AO20" s="8">
        <f>'C завтраками| Bed and breakfast'!AO20</f>
        <v>41400</v>
      </c>
      <c r="AP20" s="8">
        <f>'C завтраками| Bed and breakfast'!AP20</f>
        <v>42600</v>
      </c>
      <c r="AQ20" s="8">
        <f>'C завтраками| Bed and breakfast'!AQ20</f>
        <v>43600</v>
      </c>
      <c r="AR20" s="8">
        <f>'C завтраками| Bed and breakfast'!AR20</f>
        <v>42600</v>
      </c>
      <c r="AS20" s="8">
        <f>'C завтраками| Bed and breakfast'!AS20</f>
        <v>43600</v>
      </c>
      <c r="AT20" s="8">
        <f>'C завтраками| Bed and breakfast'!AT20</f>
        <v>42600</v>
      </c>
      <c r="AU20" s="8">
        <f>'C завтраками| Bed and breakfast'!AU20</f>
        <v>43600</v>
      </c>
      <c r="AV20" s="8">
        <f>'C завтраками| Bed and breakfast'!AV20</f>
        <v>41400</v>
      </c>
      <c r="AW20" s="8">
        <f>'C завтраками| Bed and breakfast'!AW20</f>
        <v>39000</v>
      </c>
      <c r="AX20" s="8">
        <f>'C завтраками| Bed and breakfast'!AX20</f>
        <v>41400</v>
      </c>
      <c r="AY20" s="8">
        <f>'C завтраками| Bed and breakfast'!AY20</f>
        <v>39000</v>
      </c>
      <c r="AZ20" s="8">
        <f>'C завтраками| Bed and breakfast'!AZ20</f>
        <v>39000</v>
      </c>
      <c r="BA20" s="8">
        <f>'C завтраками| Bed and breakfast'!BA20</f>
        <v>41400</v>
      </c>
      <c r="BB20" s="8">
        <f>'C завтраками| Bed and breakfast'!BB20</f>
        <v>39000</v>
      </c>
    </row>
    <row r="21" spans="1:54" s="53" customFormat="1" x14ac:dyDescent="0.2">
      <c r="A21" s="42" t="s">
        <v>87</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row>
    <row r="22" spans="1:54" s="53" customFormat="1" x14ac:dyDescent="0.2">
      <c r="A22" s="88" t="s">
        <v>88</v>
      </c>
      <c r="B22" s="8">
        <f>'C завтраками| Bed and breakfast'!B22</f>
        <v>54100</v>
      </c>
      <c r="C22" s="8">
        <f>'C завтраками| Bed and breakfast'!C22</f>
        <v>56100</v>
      </c>
      <c r="D22" s="8">
        <f>'C завтраками| Bed and breakfast'!D22</f>
        <v>54100</v>
      </c>
      <c r="E22" s="8">
        <f>'C завтраками| Bed and breakfast'!E22</f>
        <v>56100</v>
      </c>
      <c r="F22" s="8">
        <f>'C завтраками| Bed and breakfast'!F22</f>
        <v>56100</v>
      </c>
      <c r="G22" s="8">
        <f>'C завтраками| Bed and breakfast'!G22</f>
        <v>57400</v>
      </c>
      <c r="H22" s="8">
        <f>'C завтраками| Bed and breakfast'!H22</f>
        <v>54100</v>
      </c>
      <c r="I22" s="8">
        <f>'C завтраками| Bed and breakfast'!I22</f>
        <v>54100</v>
      </c>
      <c r="J22" s="8">
        <f>'C завтраками| Bed and breakfast'!J22</f>
        <v>57400</v>
      </c>
      <c r="K22" s="8">
        <f>'C завтраками| Bed and breakfast'!K22</f>
        <v>57400</v>
      </c>
      <c r="L22" s="8">
        <f>'C завтраками| Bed and breakfast'!L22</f>
        <v>57400</v>
      </c>
      <c r="M22" s="8">
        <f>'C завтраками| Bed and breakfast'!M22</f>
        <v>54100</v>
      </c>
      <c r="N22" s="8">
        <f>'C завтраками| Bed and breakfast'!N22</f>
        <v>52400</v>
      </c>
      <c r="O22" s="8">
        <f>'C завтраками| Bed and breakfast'!O22</f>
        <v>52400</v>
      </c>
      <c r="P22" s="8">
        <f>'C завтраками| Bed and breakfast'!P22</f>
        <v>51700</v>
      </c>
      <c r="Q22" s="8">
        <f>'C завтраками| Bed and breakfast'!Q22</f>
        <v>52400</v>
      </c>
      <c r="R22" s="8">
        <f>'C завтраками| Bed and breakfast'!R22</f>
        <v>51700</v>
      </c>
      <c r="S22" s="8">
        <f>'C завтраками| Bed and breakfast'!S22</f>
        <v>53100</v>
      </c>
      <c r="T22" s="8">
        <f>'C завтраками| Bed and breakfast'!T22</f>
        <v>52400</v>
      </c>
      <c r="U22" s="8">
        <f>'C завтраками| Bed and breakfast'!U22</f>
        <v>51700</v>
      </c>
      <c r="V22" s="8">
        <f>'C завтраками| Bed and breakfast'!V22</f>
        <v>64700</v>
      </c>
      <c r="W22" s="8">
        <f>'C завтраками| Bed and breakfast'!W22</f>
        <v>65900</v>
      </c>
      <c r="X22" s="8">
        <f>'C завтраками| Bed and breakfast'!X22</f>
        <v>65900</v>
      </c>
      <c r="Y22" s="8">
        <f>'C завтраками| Bed and breakfast'!Y22</f>
        <v>57600</v>
      </c>
      <c r="Z22" s="8">
        <f>'C завтраками| Bed and breakfast'!Z22</f>
        <v>60200</v>
      </c>
      <c r="AA22" s="8">
        <f>'C завтраками| Bed and breakfast'!AA22</f>
        <v>61400</v>
      </c>
      <c r="AB22" s="8">
        <f>'C завтраками| Bed and breakfast'!AB22</f>
        <v>59000</v>
      </c>
      <c r="AC22" s="8">
        <f>'C завтраками| Bed and breakfast'!AC22</f>
        <v>60200</v>
      </c>
      <c r="AD22" s="8">
        <f>'C завтраками| Bed and breakfast'!AD22</f>
        <v>65300</v>
      </c>
      <c r="AE22" s="8">
        <f>'C завтраками| Bed and breakfast'!AE22</f>
        <v>63600</v>
      </c>
      <c r="AF22" s="8">
        <f>'C завтраками| Bed and breakfast'!AF22</f>
        <v>59000</v>
      </c>
      <c r="AG22" s="8">
        <f>'C завтраками| Bed and breakfast'!AG22</f>
        <v>65300</v>
      </c>
      <c r="AH22" s="8">
        <f>'C завтраками| Bed and breakfast'!AH22</f>
        <v>59000</v>
      </c>
      <c r="AI22" s="8">
        <f>'C завтраками| Bed and breakfast'!AI22</f>
        <v>60200</v>
      </c>
      <c r="AJ22" s="8">
        <f>'C завтраками| Bed and breakfast'!AJ22</f>
        <v>62600</v>
      </c>
      <c r="AK22" s="8">
        <f>'C завтраками| Bed and breakfast'!AK22</f>
        <v>63600</v>
      </c>
      <c r="AL22" s="8">
        <f>'C завтраками| Bed and breakfast'!AL22</f>
        <v>62600</v>
      </c>
      <c r="AM22" s="8">
        <f>'C завтраками| Bed and breakfast'!AM22</f>
        <v>61400</v>
      </c>
      <c r="AN22" s="8">
        <f>'C завтраками| Bed and breakfast'!AN22</f>
        <v>63600</v>
      </c>
      <c r="AO22" s="8">
        <f>'C завтраками| Bed and breakfast'!AO22</f>
        <v>61400</v>
      </c>
      <c r="AP22" s="8">
        <f>'C завтраками| Bed and breakfast'!AP22</f>
        <v>62600</v>
      </c>
      <c r="AQ22" s="8">
        <f>'C завтраками| Bed and breakfast'!AQ22</f>
        <v>63600</v>
      </c>
      <c r="AR22" s="8">
        <f>'C завтраками| Bed and breakfast'!AR22</f>
        <v>62600</v>
      </c>
      <c r="AS22" s="8">
        <f>'C завтраками| Bed and breakfast'!AS22</f>
        <v>63600</v>
      </c>
      <c r="AT22" s="8">
        <f>'C завтраками| Bed and breakfast'!AT22</f>
        <v>62600</v>
      </c>
      <c r="AU22" s="8">
        <f>'C завтраками| Bed and breakfast'!AU22</f>
        <v>63600</v>
      </c>
      <c r="AV22" s="8">
        <f>'C завтраками| Bed and breakfast'!AV22</f>
        <v>61400</v>
      </c>
      <c r="AW22" s="8">
        <f>'C завтраками| Bed and breakfast'!AW22</f>
        <v>59000</v>
      </c>
      <c r="AX22" s="8">
        <f>'C завтраками| Bed and breakfast'!AX22</f>
        <v>61400</v>
      </c>
      <c r="AY22" s="8">
        <f>'C завтраками| Bed and breakfast'!AY22</f>
        <v>59000</v>
      </c>
      <c r="AZ22" s="8">
        <f>'C завтраками| Bed and breakfast'!AZ22</f>
        <v>59000</v>
      </c>
      <c r="BA22" s="8">
        <f>'C завтраками| Bed and breakfast'!BA22</f>
        <v>61400</v>
      </c>
      <c r="BB22" s="8">
        <f>'C завтраками| Bed and breakfast'!BB22</f>
        <v>59000</v>
      </c>
    </row>
    <row r="23" spans="1:54" s="53" customFormat="1" x14ac:dyDescent="0.2">
      <c r="A23" s="89"/>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199"/>
      <c r="BB23" s="199"/>
    </row>
    <row r="24" spans="1:54" ht="18.75" customHeight="1" x14ac:dyDescent="0.2">
      <c r="A24" s="138" t="s">
        <v>100</v>
      </c>
      <c r="B24" s="192">
        <f t="shared" ref="B24:BB24" si="0">B4</f>
        <v>45770</v>
      </c>
      <c r="C24" s="192">
        <f t="shared" si="0"/>
        <v>45772</v>
      </c>
      <c r="D24" s="192">
        <f t="shared" si="0"/>
        <v>45774</v>
      </c>
      <c r="E24" s="192">
        <f t="shared" si="0"/>
        <v>45776</v>
      </c>
      <c r="F24" s="192">
        <f t="shared" si="0"/>
        <v>45777</v>
      </c>
      <c r="G24" s="192">
        <f t="shared" si="0"/>
        <v>45778</v>
      </c>
      <c r="H24" s="192">
        <f t="shared" si="0"/>
        <v>45781</v>
      </c>
      <c r="I24" s="192">
        <f t="shared" si="0"/>
        <v>45783</v>
      </c>
      <c r="J24" s="192">
        <f t="shared" si="0"/>
        <v>45784</v>
      </c>
      <c r="K24" s="192">
        <f t="shared" si="0"/>
        <v>45785</v>
      </c>
      <c r="L24" s="192">
        <f t="shared" si="0"/>
        <v>45786</v>
      </c>
      <c r="M24" s="192">
        <f t="shared" si="0"/>
        <v>45787</v>
      </c>
      <c r="N24" s="192">
        <f t="shared" si="0"/>
        <v>45788</v>
      </c>
      <c r="O24" s="192">
        <f t="shared" si="0"/>
        <v>45793</v>
      </c>
      <c r="P24" s="192">
        <f t="shared" si="0"/>
        <v>45795</v>
      </c>
      <c r="Q24" s="192">
        <f t="shared" si="0"/>
        <v>45799</v>
      </c>
      <c r="R24" s="192">
        <f t="shared" si="0"/>
        <v>45802</v>
      </c>
      <c r="S24" s="192">
        <f t="shared" si="0"/>
        <v>45803</v>
      </c>
      <c r="T24" s="192">
        <f t="shared" si="0"/>
        <v>45806</v>
      </c>
      <c r="U24" s="192">
        <f t="shared" si="0"/>
        <v>45807</v>
      </c>
      <c r="V24" s="192">
        <f t="shared" si="0"/>
        <v>45808</v>
      </c>
      <c r="W24" s="192">
        <f t="shared" si="0"/>
        <v>45809</v>
      </c>
      <c r="X24" s="192">
        <f t="shared" si="0"/>
        <v>45810</v>
      </c>
      <c r="Y24" s="192">
        <f t="shared" si="0"/>
        <v>45817</v>
      </c>
      <c r="Z24" s="192">
        <f t="shared" si="0"/>
        <v>45818</v>
      </c>
      <c r="AA24" s="192">
        <f t="shared" si="0"/>
        <v>45820</v>
      </c>
      <c r="AB24" s="192">
        <f t="shared" si="0"/>
        <v>45822</v>
      </c>
      <c r="AC24" s="192">
        <f t="shared" si="0"/>
        <v>45825</v>
      </c>
      <c r="AD24" s="192">
        <f t="shared" si="0"/>
        <v>45831</v>
      </c>
      <c r="AE24" s="192">
        <f t="shared" si="0"/>
        <v>45834</v>
      </c>
      <c r="AF24" s="192">
        <f t="shared" si="0"/>
        <v>45836</v>
      </c>
      <c r="AG24" s="192">
        <f t="shared" si="0"/>
        <v>45839</v>
      </c>
      <c r="AH24" s="192">
        <f t="shared" si="0"/>
        <v>45849</v>
      </c>
      <c r="AI24" s="192">
        <f t="shared" si="0"/>
        <v>45850</v>
      </c>
      <c r="AJ24" s="192">
        <f t="shared" si="0"/>
        <v>45852</v>
      </c>
      <c r="AK24" s="192">
        <f t="shared" si="0"/>
        <v>45853</v>
      </c>
      <c r="AL24" s="192">
        <f t="shared" si="0"/>
        <v>45857</v>
      </c>
      <c r="AM24" s="192">
        <f t="shared" si="0"/>
        <v>45858</v>
      </c>
      <c r="AN24" s="192">
        <f t="shared" si="0"/>
        <v>45863</v>
      </c>
      <c r="AO24" s="192">
        <f t="shared" si="0"/>
        <v>45867</v>
      </c>
      <c r="AP24" s="192">
        <f t="shared" si="0"/>
        <v>45870</v>
      </c>
      <c r="AQ24" s="192">
        <f t="shared" si="0"/>
        <v>45872</v>
      </c>
      <c r="AR24" s="192">
        <f t="shared" si="0"/>
        <v>45877</v>
      </c>
      <c r="AS24" s="192">
        <f t="shared" si="0"/>
        <v>45878</v>
      </c>
      <c r="AT24" s="192">
        <f t="shared" si="0"/>
        <v>45880</v>
      </c>
      <c r="AU24" s="192">
        <f t="shared" si="0"/>
        <v>45885</v>
      </c>
      <c r="AV24" s="192">
        <f t="shared" si="0"/>
        <v>45886</v>
      </c>
      <c r="AW24" s="192">
        <f t="shared" si="0"/>
        <v>45891</v>
      </c>
      <c r="AX24" s="192">
        <f t="shared" si="0"/>
        <v>45894</v>
      </c>
      <c r="AY24" s="192">
        <f t="shared" si="0"/>
        <v>45895</v>
      </c>
      <c r="AZ24" s="192">
        <f t="shared" si="0"/>
        <v>45901</v>
      </c>
      <c r="BA24" s="192">
        <f t="shared" si="0"/>
        <v>45909</v>
      </c>
      <c r="BB24" s="192">
        <f t="shared" si="0"/>
        <v>45921</v>
      </c>
    </row>
    <row r="25" spans="1:54" ht="17.25" customHeight="1" x14ac:dyDescent="0.2">
      <c r="A25" s="90" t="s">
        <v>64</v>
      </c>
      <c r="B25" s="192">
        <f t="shared" ref="B25:BB25" si="1">B5</f>
        <v>45771</v>
      </c>
      <c r="C25" s="192">
        <f t="shared" si="1"/>
        <v>45773</v>
      </c>
      <c r="D25" s="192">
        <f t="shared" si="1"/>
        <v>45775</v>
      </c>
      <c r="E25" s="192">
        <f t="shared" si="1"/>
        <v>45776</v>
      </c>
      <c r="F25" s="192">
        <f t="shared" si="1"/>
        <v>45777</v>
      </c>
      <c r="G25" s="192">
        <f t="shared" si="1"/>
        <v>45780</v>
      </c>
      <c r="H25" s="192">
        <f t="shared" si="1"/>
        <v>45782</v>
      </c>
      <c r="I25" s="192">
        <f t="shared" si="1"/>
        <v>45783</v>
      </c>
      <c r="J25" s="192">
        <f t="shared" si="1"/>
        <v>45784</v>
      </c>
      <c r="K25" s="192">
        <f t="shared" si="1"/>
        <v>45785</v>
      </c>
      <c r="L25" s="192">
        <f t="shared" si="1"/>
        <v>45786</v>
      </c>
      <c r="M25" s="192">
        <f t="shared" si="1"/>
        <v>45787</v>
      </c>
      <c r="N25" s="192">
        <f t="shared" si="1"/>
        <v>45792</v>
      </c>
      <c r="O25" s="192">
        <f t="shared" si="1"/>
        <v>45794</v>
      </c>
      <c r="P25" s="192">
        <f t="shared" si="1"/>
        <v>45798</v>
      </c>
      <c r="Q25" s="192">
        <f t="shared" si="1"/>
        <v>45801</v>
      </c>
      <c r="R25" s="192">
        <f t="shared" si="1"/>
        <v>45802</v>
      </c>
      <c r="S25" s="192">
        <f t="shared" si="1"/>
        <v>45805</v>
      </c>
      <c r="T25" s="192">
        <f t="shared" si="1"/>
        <v>45806</v>
      </c>
      <c r="U25" s="192">
        <f t="shared" si="1"/>
        <v>45807</v>
      </c>
      <c r="V25" s="192">
        <f t="shared" si="1"/>
        <v>45808</v>
      </c>
      <c r="W25" s="192">
        <f t="shared" si="1"/>
        <v>45809</v>
      </c>
      <c r="X25" s="192">
        <f t="shared" si="1"/>
        <v>45816</v>
      </c>
      <c r="Y25" s="192">
        <f t="shared" si="1"/>
        <v>45817</v>
      </c>
      <c r="Z25" s="192">
        <f t="shared" si="1"/>
        <v>45819</v>
      </c>
      <c r="AA25" s="192">
        <f t="shared" si="1"/>
        <v>45821</v>
      </c>
      <c r="AB25" s="192">
        <f t="shared" si="1"/>
        <v>45824</v>
      </c>
      <c r="AC25" s="192">
        <f t="shared" si="1"/>
        <v>45830</v>
      </c>
      <c r="AD25" s="192">
        <f t="shared" si="1"/>
        <v>45833</v>
      </c>
      <c r="AE25" s="192">
        <f t="shared" si="1"/>
        <v>45835</v>
      </c>
      <c r="AF25" s="192">
        <f t="shared" si="1"/>
        <v>45838</v>
      </c>
      <c r="AG25" s="192">
        <f t="shared" si="1"/>
        <v>45848</v>
      </c>
      <c r="AH25" s="192">
        <f t="shared" si="1"/>
        <v>45849</v>
      </c>
      <c r="AI25" s="192">
        <f t="shared" si="1"/>
        <v>45851</v>
      </c>
      <c r="AJ25" s="192">
        <f t="shared" si="1"/>
        <v>45852</v>
      </c>
      <c r="AK25" s="192">
        <f t="shared" si="1"/>
        <v>45856</v>
      </c>
      <c r="AL25" s="192">
        <f t="shared" si="1"/>
        <v>45857</v>
      </c>
      <c r="AM25" s="192">
        <f t="shared" si="1"/>
        <v>45862</v>
      </c>
      <c r="AN25" s="192">
        <f t="shared" si="1"/>
        <v>45866</v>
      </c>
      <c r="AO25" s="192">
        <f t="shared" si="1"/>
        <v>45869</v>
      </c>
      <c r="AP25" s="192">
        <f t="shared" si="1"/>
        <v>45871</v>
      </c>
      <c r="AQ25" s="192">
        <f t="shared" si="1"/>
        <v>45876</v>
      </c>
      <c r="AR25" s="192">
        <f t="shared" si="1"/>
        <v>45877</v>
      </c>
      <c r="AS25" s="192">
        <f t="shared" si="1"/>
        <v>45879</v>
      </c>
      <c r="AT25" s="192">
        <f t="shared" si="1"/>
        <v>45884</v>
      </c>
      <c r="AU25" s="192">
        <f t="shared" si="1"/>
        <v>45885</v>
      </c>
      <c r="AV25" s="192">
        <f t="shared" si="1"/>
        <v>45890</v>
      </c>
      <c r="AW25" s="192">
        <f t="shared" si="1"/>
        <v>45893</v>
      </c>
      <c r="AX25" s="192">
        <f t="shared" si="1"/>
        <v>45894</v>
      </c>
      <c r="AY25" s="192">
        <f t="shared" si="1"/>
        <v>45900</v>
      </c>
      <c r="AZ25" s="192">
        <f t="shared" si="1"/>
        <v>45908</v>
      </c>
      <c r="BA25" s="192">
        <f t="shared" si="1"/>
        <v>45920</v>
      </c>
      <c r="BB25" s="192">
        <f t="shared" si="1"/>
        <v>45930</v>
      </c>
    </row>
    <row r="26" spans="1:54" s="44" customFormat="1" x14ac:dyDescent="0.2">
      <c r="A26" s="42" t="s">
        <v>83</v>
      </c>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198"/>
      <c r="BB26" s="198"/>
    </row>
    <row r="27" spans="1:54" s="50" customFormat="1" x14ac:dyDescent="0.2">
      <c r="A27" s="88">
        <v>1</v>
      </c>
      <c r="B27" s="200">
        <f t="shared" ref="B27:BB27" si="2">ROUND(B7*0.85,)</f>
        <v>10540</v>
      </c>
      <c r="C27" s="200">
        <f t="shared" si="2"/>
        <v>12240</v>
      </c>
      <c r="D27" s="200">
        <f t="shared" si="2"/>
        <v>10540</v>
      </c>
      <c r="E27" s="200">
        <f t="shared" si="2"/>
        <v>12240</v>
      </c>
      <c r="F27" s="200">
        <f t="shared" si="2"/>
        <v>12240</v>
      </c>
      <c r="G27" s="200">
        <f t="shared" si="2"/>
        <v>13345</v>
      </c>
      <c r="H27" s="200">
        <f t="shared" si="2"/>
        <v>10540</v>
      </c>
      <c r="I27" s="200">
        <f t="shared" si="2"/>
        <v>10540</v>
      </c>
      <c r="J27" s="200">
        <f t="shared" si="2"/>
        <v>13345</v>
      </c>
      <c r="K27" s="200">
        <f t="shared" si="2"/>
        <v>13345</v>
      </c>
      <c r="L27" s="200">
        <f t="shared" si="2"/>
        <v>13345</v>
      </c>
      <c r="M27" s="200">
        <f t="shared" si="2"/>
        <v>10540</v>
      </c>
      <c r="N27" s="200">
        <f t="shared" si="2"/>
        <v>9095</v>
      </c>
      <c r="O27" s="200">
        <f t="shared" si="2"/>
        <v>9095</v>
      </c>
      <c r="P27" s="200">
        <f t="shared" si="2"/>
        <v>8500</v>
      </c>
      <c r="Q27" s="200">
        <f t="shared" si="2"/>
        <v>9095</v>
      </c>
      <c r="R27" s="200">
        <f t="shared" si="2"/>
        <v>8500</v>
      </c>
      <c r="S27" s="200">
        <f t="shared" si="2"/>
        <v>9690</v>
      </c>
      <c r="T27" s="200">
        <f t="shared" si="2"/>
        <v>9095</v>
      </c>
      <c r="U27" s="200">
        <f t="shared" si="2"/>
        <v>8500</v>
      </c>
      <c r="V27" s="200">
        <f t="shared" si="2"/>
        <v>13345</v>
      </c>
      <c r="W27" s="200">
        <f t="shared" si="2"/>
        <v>14365</v>
      </c>
      <c r="X27" s="200">
        <f t="shared" si="2"/>
        <v>14365</v>
      </c>
      <c r="Y27" s="200">
        <f t="shared" si="2"/>
        <v>9265</v>
      </c>
      <c r="Z27" s="200">
        <f t="shared" si="2"/>
        <v>11475</v>
      </c>
      <c r="AA27" s="200">
        <f t="shared" si="2"/>
        <v>12495</v>
      </c>
      <c r="AB27" s="200">
        <f t="shared" si="2"/>
        <v>10455</v>
      </c>
      <c r="AC27" s="200">
        <f t="shared" si="2"/>
        <v>11475</v>
      </c>
      <c r="AD27" s="200">
        <f t="shared" si="2"/>
        <v>15810</v>
      </c>
      <c r="AE27" s="200">
        <f t="shared" si="2"/>
        <v>14365</v>
      </c>
      <c r="AF27" s="200">
        <f t="shared" si="2"/>
        <v>10455</v>
      </c>
      <c r="AG27" s="200">
        <f t="shared" si="2"/>
        <v>15810</v>
      </c>
      <c r="AH27" s="200">
        <f t="shared" si="2"/>
        <v>10455</v>
      </c>
      <c r="AI27" s="200">
        <f t="shared" si="2"/>
        <v>11475</v>
      </c>
      <c r="AJ27" s="200">
        <f t="shared" si="2"/>
        <v>13515</v>
      </c>
      <c r="AK27" s="200">
        <f t="shared" si="2"/>
        <v>14365</v>
      </c>
      <c r="AL27" s="200">
        <f t="shared" si="2"/>
        <v>13515</v>
      </c>
      <c r="AM27" s="200">
        <f t="shared" si="2"/>
        <v>12495</v>
      </c>
      <c r="AN27" s="200">
        <f t="shared" si="2"/>
        <v>14365</v>
      </c>
      <c r="AO27" s="200">
        <f t="shared" si="2"/>
        <v>12495</v>
      </c>
      <c r="AP27" s="200">
        <f t="shared" si="2"/>
        <v>13515</v>
      </c>
      <c r="AQ27" s="200">
        <f t="shared" si="2"/>
        <v>14365</v>
      </c>
      <c r="AR27" s="200">
        <f t="shared" si="2"/>
        <v>13515</v>
      </c>
      <c r="AS27" s="200">
        <f t="shared" si="2"/>
        <v>14365</v>
      </c>
      <c r="AT27" s="200">
        <f t="shared" si="2"/>
        <v>13515</v>
      </c>
      <c r="AU27" s="200">
        <f t="shared" si="2"/>
        <v>14365</v>
      </c>
      <c r="AV27" s="200">
        <f t="shared" si="2"/>
        <v>12495</v>
      </c>
      <c r="AW27" s="200">
        <f t="shared" si="2"/>
        <v>10455</v>
      </c>
      <c r="AX27" s="200">
        <f t="shared" si="2"/>
        <v>12495</v>
      </c>
      <c r="AY27" s="200">
        <f t="shared" si="2"/>
        <v>10455</v>
      </c>
      <c r="AZ27" s="200">
        <f t="shared" si="2"/>
        <v>10455</v>
      </c>
      <c r="BA27" s="200">
        <f t="shared" si="2"/>
        <v>12495</v>
      </c>
      <c r="BB27" s="200">
        <f t="shared" si="2"/>
        <v>10455</v>
      </c>
    </row>
    <row r="28" spans="1:54" s="50" customFormat="1" x14ac:dyDescent="0.2">
      <c r="A28" s="180">
        <v>2</v>
      </c>
      <c r="B28" s="200">
        <f t="shared" ref="B28:BB28" si="3">ROUND(B8*0.85,)</f>
        <v>11985</v>
      </c>
      <c r="C28" s="200">
        <f t="shared" si="3"/>
        <v>13685</v>
      </c>
      <c r="D28" s="200">
        <f t="shared" si="3"/>
        <v>11985</v>
      </c>
      <c r="E28" s="200">
        <f t="shared" si="3"/>
        <v>13685</v>
      </c>
      <c r="F28" s="200">
        <f t="shared" si="3"/>
        <v>13685</v>
      </c>
      <c r="G28" s="200">
        <f t="shared" si="3"/>
        <v>14790</v>
      </c>
      <c r="H28" s="200">
        <f t="shared" si="3"/>
        <v>11985</v>
      </c>
      <c r="I28" s="200">
        <f t="shared" si="3"/>
        <v>11985</v>
      </c>
      <c r="J28" s="200">
        <f t="shared" si="3"/>
        <v>14790</v>
      </c>
      <c r="K28" s="200">
        <f t="shared" si="3"/>
        <v>14790</v>
      </c>
      <c r="L28" s="200">
        <f t="shared" si="3"/>
        <v>14790</v>
      </c>
      <c r="M28" s="200">
        <f t="shared" si="3"/>
        <v>11985</v>
      </c>
      <c r="N28" s="200">
        <f t="shared" si="3"/>
        <v>10540</v>
      </c>
      <c r="O28" s="200">
        <f t="shared" si="3"/>
        <v>10540</v>
      </c>
      <c r="P28" s="200">
        <f t="shared" si="3"/>
        <v>9945</v>
      </c>
      <c r="Q28" s="200">
        <f t="shared" si="3"/>
        <v>10540</v>
      </c>
      <c r="R28" s="200">
        <f t="shared" si="3"/>
        <v>9945</v>
      </c>
      <c r="S28" s="200">
        <f t="shared" si="3"/>
        <v>11135</v>
      </c>
      <c r="T28" s="200">
        <f t="shared" si="3"/>
        <v>10540</v>
      </c>
      <c r="U28" s="200">
        <f t="shared" si="3"/>
        <v>9945</v>
      </c>
      <c r="V28" s="200">
        <f t="shared" si="3"/>
        <v>14790</v>
      </c>
      <c r="W28" s="200">
        <f t="shared" si="3"/>
        <v>15810</v>
      </c>
      <c r="X28" s="200">
        <f t="shared" si="3"/>
        <v>15810</v>
      </c>
      <c r="Y28" s="200">
        <f t="shared" si="3"/>
        <v>10710</v>
      </c>
      <c r="Z28" s="200">
        <f t="shared" si="3"/>
        <v>12920</v>
      </c>
      <c r="AA28" s="200">
        <f t="shared" si="3"/>
        <v>13940</v>
      </c>
      <c r="AB28" s="200">
        <f t="shared" si="3"/>
        <v>11900</v>
      </c>
      <c r="AC28" s="200">
        <f t="shared" si="3"/>
        <v>12920</v>
      </c>
      <c r="AD28" s="200">
        <f t="shared" si="3"/>
        <v>17255</v>
      </c>
      <c r="AE28" s="200">
        <f t="shared" si="3"/>
        <v>15810</v>
      </c>
      <c r="AF28" s="200">
        <f t="shared" si="3"/>
        <v>11900</v>
      </c>
      <c r="AG28" s="200">
        <f t="shared" si="3"/>
        <v>17255</v>
      </c>
      <c r="AH28" s="200">
        <f t="shared" si="3"/>
        <v>11900</v>
      </c>
      <c r="AI28" s="200">
        <f t="shared" si="3"/>
        <v>12920</v>
      </c>
      <c r="AJ28" s="200">
        <f t="shared" si="3"/>
        <v>14960</v>
      </c>
      <c r="AK28" s="200">
        <f t="shared" si="3"/>
        <v>15810</v>
      </c>
      <c r="AL28" s="200">
        <f t="shared" si="3"/>
        <v>14960</v>
      </c>
      <c r="AM28" s="200">
        <f t="shared" si="3"/>
        <v>13940</v>
      </c>
      <c r="AN28" s="200">
        <f t="shared" si="3"/>
        <v>15810</v>
      </c>
      <c r="AO28" s="200">
        <f t="shared" si="3"/>
        <v>13940</v>
      </c>
      <c r="AP28" s="200">
        <f t="shared" si="3"/>
        <v>14960</v>
      </c>
      <c r="AQ28" s="200">
        <f t="shared" si="3"/>
        <v>15810</v>
      </c>
      <c r="AR28" s="200">
        <f t="shared" si="3"/>
        <v>14960</v>
      </c>
      <c r="AS28" s="200">
        <f t="shared" si="3"/>
        <v>15810</v>
      </c>
      <c r="AT28" s="200">
        <f t="shared" si="3"/>
        <v>14960</v>
      </c>
      <c r="AU28" s="200">
        <f t="shared" si="3"/>
        <v>15810</v>
      </c>
      <c r="AV28" s="200">
        <f t="shared" si="3"/>
        <v>13940</v>
      </c>
      <c r="AW28" s="200">
        <f t="shared" si="3"/>
        <v>11900</v>
      </c>
      <c r="AX28" s="200">
        <f t="shared" si="3"/>
        <v>13940</v>
      </c>
      <c r="AY28" s="200">
        <f t="shared" si="3"/>
        <v>11900</v>
      </c>
      <c r="AZ28" s="200">
        <f t="shared" si="3"/>
        <v>11900</v>
      </c>
      <c r="BA28" s="200">
        <f t="shared" si="3"/>
        <v>13940</v>
      </c>
      <c r="BB28" s="200">
        <f t="shared" si="3"/>
        <v>11900</v>
      </c>
    </row>
    <row r="29" spans="1:54" s="50" customFormat="1" x14ac:dyDescent="0.2">
      <c r="A29" s="42" t="s">
        <v>234</v>
      </c>
      <c r="B29" s="200"/>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00"/>
      <c r="AY29" s="200"/>
      <c r="AZ29" s="200"/>
      <c r="BA29" s="200"/>
      <c r="BB29" s="200"/>
    </row>
    <row r="30" spans="1:54" s="50" customFormat="1" x14ac:dyDescent="0.2">
      <c r="A30" s="180">
        <v>1</v>
      </c>
      <c r="B30" s="200">
        <f t="shared" ref="B30:BB30" si="4">ROUND(B10*0.85,)</f>
        <v>11390</v>
      </c>
      <c r="C30" s="200">
        <f t="shared" si="4"/>
        <v>13090</v>
      </c>
      <c r="D30" s="200">
        <f t="shared" si="4"/>
        <v>11390</v>
      </c>
      <c r="E30" s="200">
        <f t="shared" si="4"/>
        <v>13090</v>
      </c>
      <c r="F30" s="200">
        <f t="shared" si="4"/>
        <v>13090</v>
      </c>
      <c r="G30" s="200">
        <f t="shared" si="4"/>
        <v>14195</v>
      </c>
      <c r="H30" s="200">
        <f t="shared" si="4"/>
        <v>11390</v>
      </c>
      <c r="I30" s="200">
        <f t="shared" si="4"/>
        <v>11390</v>
      </c>
      <c r="J30" s="200">
        <f t="shared" si="4"/>
        <v>14195</v>
      </c>
      <c r="K30" s="200">
        <f t="shared" si="4"/>
        <v>14195</v>
      </c>
      <c r="L30" s="200">
        <f t="shared" si="4"/>
        <v>14195</v>
      </c>
      <c r="M30" s="200">
        <f t="shared" si="4"/>
        <v>11390</v>
      </c>
      <c r="N30" s="200">
        <f t="shared" si="4"/>
        <v>9945</v>
      </c>
      <c r="O30" s="200">
        <f t="shared" si="4"/>
        <v>9945</v>
      </c>
      <c r="P30" s="200">
        <f t="shared" si="4"/>
        <v>9350</v>
      </c>
      <c r="Q30" s="200">
        <f t="shared" si="4"/>
        <v>9945</v>
      </c>
      <c r="R30" s="200">
        <f t="shared" si="4"/>
        <v>9350</v>
      </c>
      <c r="S30" s="200">
        <f t="shared" si="4"/>
        <v>10540</v>
      </c>
      <c r="T30" s="200">
        <f t="shared" si="4"/>
        <v>9945</v>
      </c>
      <c r="U30" s="200">
        <f t="shared" si="4"/>
        <v>9350</v>
      </c>
      <c r="V30" s="200">
        <f t="shared" si="4"/>
        <v>14195</v>
      </c>
      <c r="W30" s="200">
        <f t="shared" si="4"/>
        <v>16065</v>
      </c>
      <c r="X30" s="200">
        <f t="shared" si="4"/>
        <v>16065</v>
      </c>
      <c r="Y30" s="200">
        <f t="shared" si="4"/>
        <v>10965</v>
      </c>
      <c r="Z30" s="200">
        <f t="shared" si="4"/>
        <v>13175</v>
      </c>
      <c r="AA30" s="200">
        <f t="shared" si="4"/>
        <v>14195</v>
      </c>
      <c r="AB30" s="200">
        <f t="shared" si="4"/>
        <v>12155</v>
      </c>
      <c r="AC30" s="200">
        <f t="shared" si="4"/>
        <v>13175</v>
      </c>
      <c r="AD30" s="200">
        <f t="shared" si="4"/>
        <v>17510</v>
      </c>
      <c r="AE30" s="200">
        <f t="shared" si="4"/>
        <v>16065</v>
      </c>
      <c r="AF30" s="200">
        <f t="shared" si="4"/>
        <v>12155</v>
      </c>
      <c r="AG30" s="200">
        <f t="shared" si="4"/>
        <v>17510</v>
      </c>
      <c r="AH30" s="200">
        <f t="shared" si="4"/>
        <v>12155</v>
      </c>
      <c r="AI30" s="200">
        <f t="shared" si="4"/>
        <v>13175</v>
      </c>
      <c r="AJ30" s="200">
        <f t="shared" si="4"/>
        <v>15215</v>
      </c>
      <c r="AK30" s="200">
        <f t="shared" si="4"/>
        <v>16065</v>
      </c>
      <c r="AL30" s="200">
        <f t="shared" si="4"/>
        <v>15215</v>
      </c>
      <c r="AM30" s="200">
        <f t="shared" si="4"/>
        <v>14195</v>
      </c>
      <c r="AN30" s="200">
        <f t="shared" si="4"/>
        <v>16065</v>
      </c>
      <c r="AO30" s="200">
        <f t="shared" si="4"/>
        <v>14195</v>
      </c>
      <c r="AP30" s="200">
        <f t="shared" si="4"/>
        <v>15215</v>
      </c>
      <c r="AQ30" s="200">
        <f t="shared" si="4"/>
        <v>16065</v>
      </c>
      <c r="AR30" s="200">
        <f t="shared" si="4"/>
        <v>15215</v>
      </c>
      <c r="AS30" s="200">
        <f t="shared" si="4"/>
        <v>16065</v>
      </c>
      <c r="AT30" s="200">
        <f t="shared" si="4"/>
        <v>15215</v>
      </c>
      <c r="AU30" s="200">
        <f t="shared" si="4"/>
        <v>16065</v>
      </c>
      <c r="AV30" s="200">
        <f t="shared" si="4"/>
        <v>14195</v>
      </c>
      <c r="AW30" s="200">
        <f t="shared" si="4"/>
        <v>12155</v>
      </c>
      <c r="AX30" s="200">
        <f t="shared" si="4"/>
        <v>14195</v>
      </c>
      <c r="AY30" s="200">
        <f t="shared" si="4"/>
        <v>12155</v>
      </c>
      <c r="AZ30" s="200">
        <f t="shared" si="4"/>
        <v>12155</v>
      </c>
      <c r="BA30" s="200">
        <f t="shared" si="4"/>
        <v>14195</v>
      </c>
      <c r="BB30" s="200">
        <f t="shared" si="4"/>
        <v>12155</v>
      </c>
    </row>
    <row r="31" spans="1:54" s="50" customFormat="1" x14ac:dyDescent="0.2">
      <c r="A31" s="180">
        <v>2</v>
      </c>
      <c r="B31" s="200">
        <f t="shared" ref="B31:BB31" si="5">ROUND(B11*0.85,)</f>
        <v>12835</v>
      </c>
      <c r="C31" s="200">
        <f t="shared" si="5"/>
        <v>14535</v>
      </c>
      <c r="D31" s="200">
        <f t="shared" si="5"/>
        <v>12835</v>
      </c>
      <c r="E31" s="200">
        <f t="shared" si="5"/>
        <v>14535</v>
      </c>
      <c r="F31" s="200">
        <f t="shared" si="5"/>
        <v>14535</v>
      </c>
      <c r="G31" s="200">
        <f t="shared" si="5"/>
        <v>15640</v>
      </c>
      <c r="H31" s="200">
        <f t="shared" si="5"/>
        <v>12835</v>
      </c>
      <c r="I31" s="200">
        <f t="shared" si="5"/>
        <v>12835</v>
      </c>
      <c r="J31" s="200">
        <f t="shared" si="5"/>
        <v>15640</v>
      </c>
      <c r="K31" s="200">
        <f t="shared" si="5"/>
        <v>15640</v>
      </c>
      <c r="L31" s="200">
        <f t="shared" si="5"/>
        <v>15640</v>
      </c>
      <c r="M31" s="200">
        <f t="shared" si="5"/>
        <v>12835</v>
      </c>
      <c r="N31" s="200">
        <f t="shared" si="5"/>
        <v>11390</v>
      </c>
      <c r="O31" s="200">
        <f t="shared" si="5"/>
        <v>11390</v>
      </c>
      <c r="P31" s="200">
        <f t="shared" si="5"/>
        <v>10795</v>
      </c>
      <c r="Q31" s="200">
        <f t="shared" si="5"/>
        <v>11390</v>
      </c>
      <c r="R31" s="200">
        <f t="shared" si="5"/>
        <v>10795</v>
      </c>
      <c r="S31" s="200">
        <f t="shared" si="5"/>
        <v>11985</v>
      </c>
      <c r="T31" s="200">
        <f t="shared" si="5"/>
        <v>11390</v>
      </c>
      <c r="U31" s="200">
        <f t="shared" si="5"/>
        <v>10795</v>
      </c>
      <c r="V31" s="200">
        <f t="shared" si="5"/>
        <v>15640</v>
      </c>
      <c r="W31" s="200">
        <f t="shared" si="5"/>
        <v>17510</v>
      </c>
      <c r="X31" s="200">
        <f t="shared" si="5"/>
        <v>17510</v>
      </c>
      <c r="Y31" s="200">
        <f t="shared" si="5"/>
        <v>12410</v>
      </c>
      <c r="Z31" s="200">
        <f t="shared" si="5"/>
        <v>14620</v>
      </c>
      <c r="AA31" s="200">
        <f t="shared" si="5"/>
        <v>15640</v>
      </c>
      <c r="AB31" s="200">
        <f t="shared" si="5"/>
        <v>13600</v>
      </c>
      <c r="AC31" s="200">
        <f t="shared" si="5"/>
        <v>14620</v>
      </c>
      <c r="AD31" s="200">
        <f t="shared" si="5"/>
        <v>18955</v>
      </c>
      <c r="AE31" s="200">
        <f t="shared" si="5"/>
        <v>17510</v>
      </c>
      <c r="AF31" s="200">
        <f t="shared" si="5"/>
        <v>13600</v>
      </c>
      <c r="AG31" s="200">
        <f t="shared" si="5"/>
        <v>18955</v>
      </c>
      <c r="AH31" s="200">
        <f t="shared" si="5"/>
        <v>13600</v>
      </c>
      <c r="AI31" s="200">
        <f t="shared" si="5"/>
        <v>14620</v>
      </c>
      <c r="AJ31" s="200">
        <f t="shared" si="5"/>
        <v>16660</v>
      </c>
      <c r="AK31" s="200">
        <f t="shared" si="5"/>
        <v>17510</v>
      </c>
      <c r="AL31" s="200">
        <f t="shared" si="5"/>
        <v>16660</v>
      </c>
      <c r="AM31" s="200">
        <f t="shared" si="5"/>
        <v>15640</v>
      </c>
      <c r="AN31" s="200">
        <f t="shared" si="5"/>
        <v>17510</v>
      </c>
      <c r="AO31" s="200">
        <f t="shared" si="5"/>
        <v>15640</v>
      </c>
      <c r="AP31" s="200">
        <f t="shared" si="5"/>
        <v>16660</v>
      </c>
      <c r="AQ31" s="200">
        <f t="shared" si="5"/>
        <v>17510</v>
      </c>
      <c r="AR31" s="200">
        <f t="shared" si="5"/>
        <v>16660</v>
      </c>
      <c r="AS31" s="200">
        <f t="shared" si="5"/>
        <v>17510</v>
      </c>
      <c r="AT31" s="200">
        <f t="shared" si="5"/>
        <v>16660</v>
      </c>
      <c r="AU31" s="200">
        <f t="shared" si="5"/>
        <v>17510</v>
      </c>
      <c r="AV31" s="200">
        <f t="shared" si="5"/>
        <v>15640</v>
      </c>
      <c r="AW31" s="200">
        <f t="shared" si="5"/>
        <v>13600</v>
      </c>
      <c r="AX31" s="200">
        <f t="shared" si="5"/>
        <v>15640</v>
      </c>
      <c r="AY31" s="200">
        <f t="shared" si="5"/>
        <v>13600</v>
      </c>
      <c r="AZ31" s="200">
        <f t="shared" si="5"/>
        <v>13600</v>
      </c>
      <c r="BA31" s="200">
        <f t="shared" si="5"/>
        <v>15640</v>
      </c>
      <c r="BB31" s="200">
        <f t="shared" si="5"/>
        <v>13600</v>
      </c>
    </row>
    <row r="32" spans="1:54" s="50" customFormat="1" x14ac:dyDescent="0.2">
      <c r="A32" s="42" t="s">
        <v>84</v>
      </c>
      <c r="B32" s="200"/>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row>
    <row r="33" spans="1:54" s="50" customFormat="1" x14ac:dyDescent="0.2">
      <c r="A33" s="88">
        <f>A27</f>
        <v>1</v>
      </c>
      <c r="B33" s="200">
        <f t="shared" ref="B33:BB33" si="6">ROUND(B13*0.85,)</f>
        <v>12240</v>
      </c>
      <c r="C33" s="200">
        <f t="shared" si="6"/>
        <v>13940</v>
      </c>
      <c r="D33" s="200">
        <f t="shared" si="6"/>
        <v>12240</v>
      </c>
      <c r="E33" s="200">
        <f t="shared" si="6"/>
        <v>13940</v>
      </c>
      <c r="F33" s="200">
        <f t="shared" si="6"/>
        <v>13940</v>
      </c>
      <c r="G33" s="200">
        <f t="shared" si="6"/>
        <v>15045</v>
      </c>
      <c r="H33" s="200">
        <f t="shared" si="6"/>
        <v>12240</v>
      </c>
      <c r="I33" s="200">
        <f t="shared" si="6"/>
        <v>12240</v>
      </c>
      <c r="J33" s="200">
        <f t="shared" si="6"/>
        <v>15045</v>
      </c>
      <c r="K33" s="200">
        <f t="shared" si="6"/>
        <v>15045</v>
      </c>
      <c r="L33" s="200">
        <f t="shared" si="6"/>
        <v>15045</v>
      </c>
      <c r="M33" s="200">
        <f t="shared" si="6"/>
        <v>12240</v>
      </c>
      <c r="N33" s="200">
        <f t="shared" si="6"/>
        <v>10795</v>
      </c>
      <c r="O33" s="200">
        <f t="shared" si="6"/>
        <v>10795</v>
      </c>
      <c r="P33" s="200">
        <f t="shared" si="6"/>
        <v>10200</v>
      </c>
      <c r="Q33" s="200">
        <f t="shared" si="6"/>
        <v>10795</v>
      </c>
      <c r="R33" s="200">
        <f t="shared" si="6"/>
        <v>10200</v>
      </c>
      <c r="S33" s="200">
        <f t="shared" si="6"/>
        <v>11390</v>
      </c>
      <c r="T33" s="200">
        <f t="shared" si="6"/>
        <v>10795</v>
      </c>
      <c r="U33" s="200">
        <f t="shared" si="6"/>
        <v>10200</v>
      </c>
      <c r="V33" s="200">
        <f t="shared" si="6"/>
        <v>15045</v>
      </c>
      <c r="W33" s="200">
        <f t="shared" si="6"/>
        <v>16915</v>
      </c>
      <c r="X33" s="200">
        <f t="shared" si="6"/>
        <v>16915</v>
      </c>
      <c r="Y33" s="200">
        <f t="shared" si="6"/>
        <v>11815</v>
      </c>
      <c r="Z33" s="200">
        <f t="shared" si="6"/>
        <v>14025</v>
      </c>
      <c r="AA33" s="200">
        <f t="shared" si="6"/>
        <v>15045</v>
      </c>
      <c r="AB33" s="200">
        <f t="shared" si="6"/>
        <v>13005</v>
      </c>
      <c r="AC33" s="200">
        <f t="shared" si="6"/>
        <v>14025</v>
      </c>
      <c r="AD33" s="200">
        <f t="shared" si="6"/>
        <v>18360</v>
      </c>
      <c r="AE33" s="200">
        <f t="shared" si="6"/>
        <v>16915</v>
      </c>
      <c r="AF33" s="200">
        <f t="shared" si="6"/>
        <v>13005</v>
      </c>
      <c r="AG33" s="200">
        <f t="shared" si="6"/>
        <v>18360</v>
      </c>
      <c r="AH33" s="200">
        <f t="shared" si="6"/>
        <v>13005</v>
      </c>
      <c r="AI33" s="200">
        <f t="shared" si="6"/>
        <v>14025</v>
      </c>
      <c r="AJ33" s="200">
        <f t="shared" si="6"/>
        <v>16065</v>
      </c>
      <c r="AK33" s="200">
        <f t="shared" si="6"/>
        <v>16915</v>
      </c>
      <c r="AL33" s="200">
        <f t="shared" si="6"/>
        <v>16065</v>
      </c>
      <c r="AM33" s="200">
        <f t="shared" si="6"/>
        <v>15045</v>
      </c>
      <c r="AN33" s="200">
        <f t="shared" si="6"/>
        <v>16915</v>
      </c>
      <c r="AO33" s="200">
        <f t="shared" si="6"/>
        <v>15045</v>
      </c>
      <c r="AP33" s="200">
        <f t="shared" si="6"/>
        <v>16065</v>
      </c>
      <c r="AQ33" s="200">
        <f t="shared" si="6"/>
        <v>16915</v>
      </c>
      <c r="AR33" s="200">
        <f t="shared" si="6"/>
        <v>16065</v>
      </c>
      <c r="AS33" s="200">
        <f t="shared" si="6"/>
        <v>16915</v>
      </c>
      <c r="AT33" s="200">
        <f t="shared" si="6"/>
        <v>16065</v>
      </c>
      <c r="AU33" s="200">
        <f t="shared" si="6"/>
        <v>16915</v>
      </c>
      <c r="AV33" s="200">
        <f t="shared" si="6"/>
        <v>15045</v>
      </c>
      <c r="AW33" s="200">
        <f t="shared" si="6"/>
        <v>13005</v>
      </c>
      <c r="AX33" s="200">
        <f t="shared" si="6"/>
        <v>15045</v>
      </c>
      <c r="AY33" s="200">
        <f t="shared" si="6"/>
        <v>13005</v>
      </c>
      <c r="AZ33" s="200">
        <f t="shared" si="6"/>
        <v>13005</v>
      </c>
      <c r="BA33" s="200">
        <f t="shared" si="6"/>
        <v>15045</v>
      </c>
      <c r="BB33" s="200">
        <f t="shared" si="6"/>
        <v>13005</v>
      </c>
    </row>
    <row r="34" spans="1:54" s="50" customFormat="1" x14ac:dyDescent="0.2">
      <c r="A34" s="88">
        <f>A28</f>
        <v>2</v>
      </c>
      <c r="B34" s="200">
        <f t="shared" ref="B34:BB34" si="7">ROUND(B14*0.85,)</f>
        <v>13685</v>
      </c>
      <c r="C34" s="200">
        <f t="shared" si="7"/>
        <v>15385</v>
      </c>
      <c r="D34" s="200">
        <f t="shared" si="7"/>
        <v>13685</v>
      </c>
      <c r="E34" s="200">
        <f t="shared" si="7"/>
        <v>15385</v>
      </c>
      <c r="F34" s="200">
        <f t="shared" si="7"/>
        <v>15385</v>
      </c>
      <c r="G34" s="200">
        <f t="shared" si="7"/>
        <v>16490</v>
      </c>
      <c r="H34" s="200">
        <f t="shared" si="7"/>
        <v>13685</v>
      </c>
      <c r="I34" s="200">
        <f t="shared" si="7"/>
        <v>13685</v>
      </c>
      <c r="J34" s="200">
        <f t="shared" si="7"/>
        <v>16490</v>
      </c>
      <c r="K34" s="200">
        <f t="shared" si="7"/>
        <v>16490</v>
      </c>
      <c r="L34" s="200">
        <f t="shared" si="7"/>
        <v>16490</v>
      </c>
      <c r="M34" s="200">
        <f t="shared" si="7"/>
        <v>13685</v>
      </c>
      <c r="N34" s="200">
        <f t="shared" si="7"/>
        <v>12240</v>
      </c>
      <c r="O34" s="200">
        <f t="shared" si="7"/>
        <v>12240</v>
      </c>
      <c r="P34" s="200">
        <f t="shared" si="7"/>
        <v>11645</v>
      </c>
      <c r="Q34" s="200">
        <f t="shared" si="7"/>
        <v>12240</v>
      </c>
      <c r="R34" s="200">
        <f t="shared" si="7"/>
        <v>11645</v>
      </c>
      <c r="S34" s="200">
        <f t="shared" si="7"/>
        <v>12835</v>
      </c>
      <c r="T34" s="200">
        <f t="shared" si="7"/>
        <v>12240</v>
      </c>
      <c r="U34" s="200">
        <f t="shared" si="7"/>
        <v>11645</v>
      </c>
      <c r="V34" s="200">
        <f t="shared" si="7"/>
        <v>16490</v>
      </c>
      <c r="W34" s="200">
        <f t="shared" si="7"/>
        <v>18360</v>
      </c>
      <c r="X34" s="200">
        <f t="shared" si="7"/>
        <v>18360</v>
      </c>
      <c r="Y34" s="200">
        <f t="shared" si="7"/>
        <v>13260</v>
      </c>
      <c r="Z34" s="200">
        <f t="shared" si="7"/>
        <v>15470</v>
      </c>
      <c r="AA34" s="200">
        <f t="shared" si="7"/>
        <v>16490</v>
      </c>
      <c r="AB34" s="200">
        <f t="shared" si="7"/>
        <v>14450</v>
      </c>
      <c r="AC34" s="200">
        <f t="shared" si="7"/>
        <v>15470</v>
      </c>
      <c r="AD34" s="200">
        <f t="shared" si="7"/>
        <v>19805</v>
      </c>
      <c r="AE34" s="200">
        <f t="shared" si="7"/>
        <v>18360</v>
      </c>
      <c r="AF34" s="200">
        <f t="shared" si="7"/>
        <v>14450</v>
      </c>
      <c r="AG34" s="200">
        <f t="shared" si="7"/>
        <v>19805</v>
      </c>
      <c r="AH34" s="200">
        <f t="shared" si="7"/>
        <v>14450</v>
      </c>
      <c r="AI34" s="200">
        <f t="shared" si="7"/>
        <v>15470</v>
      </c>
      <c r="AJ34" s="200">
        <f t="shared" si="7"/>
        <v>17510</v>
      </c>
      <c r="AK34" s="200">
        <f t="shared" si="7"/>
        <v>18360</v>
      </c>
      <c r="AL34" s="200">
        <f t="shared" si="7"/>
        <v>17510</v>
      </c>
      <c r="AM34" s="200">
        <f t="shared" si="7"/>
        <v>16490</v>
      </c>
      <c r="AN34" s="200">
        <f t="shared" si="7"/>
        <v>18360</v>
      </c>
      <c r="AO34" s="200">
        <f t="shared" si="7"/>
        <v>16490</v>
      </c>
      <c r="AP34" s="200">
        <f t="shared" si="7"/>
        <v>17510</v>
      </c>
      <c r="AQ34" s="200">
        <f t="shared" si="7"/>
        <v>18360</v>
      </c>
      <c r="AR34" s="200">
        <f t="shared" si="7"/>
        <v>17510</v>
      </c>
      <c r="AS34" s="200">
        <f t="shared" si="7"/>
        <v>18360</v>
      </c>
      <c r="AT34" s="200">
        <f t="shared" si="7"/>
        <v>17510</v>
      </c>
      <c r="AU34" s="200">
        <f t="shared" si="7"/>
        <v>18360</v>
      </c>
      <c r="AV34" s="200">
        <f t="shared" si="7"/>
        <v>16490</v>
      </c>
      <c r="AW34" s="200">
        <f t="shared" si="7"/>
        <v>14450</v>
      </c>
      <c r="AX34" s="200">
        <f t="shared" si="7"/>
        <v>16490</v>
      </c>
      <c r="AY34" s="200">
        <f t="shared" si="7"/>
        <v>14450</v>
      </c>
      <c r="AZ34" s="200">
        <f t="shared" si="7"/>
        <v>14450</v>
      </c>
      <c r="BA34" s="200">
        <f t="shared" si="7"/>
        <v>16490</v>
      </c>
      <c r="BB34" s="200">
        <f t="shared" si="7"/>
        <v>14450</v>
      </c>
    </row>
    <row r="35" spans="1:54" s="50" customFormat="1" x14ac:dyDescent="0.2">
      <c r="A35" s="42" t="s">
        <v>85</v>
      </c>
      <c r="B35" s="200"/>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0"/>
    </row>
    <row r="36" spans="1:54" s="50" customFormat="1" x14ac:dyDescent="0.2">
      <c r="A36" s="88">
        <f>A27</f>
        <v>1</v>
      </c>
      <c r="B36" s="200">
        <f t="shared" ref="B36:BB36" si="8">ROUND(B16*0.85,)</f>
        <v>13685</v>
      </c>
      <c r="C36" s="200">
        <f t="shared" si="8"/>
        <v>15385</v>
      </c>
      <c r="D36" s="200">
        <f t="shared" si="8"/>
        <v>13685</v>
      </c>
      <c r="E36" s="200">
        <f t="shared" si="8"/>
        <v>15385</v>
      </c>
      <c r="F36" s="200">
        <f t="shared" si="8"/>
        <v>15385</v>
      </c>
      <c r="G36" s="200">
        <f t="shared" si="8"/>
        <v>16490</v>
      </c>
      <c r="H36" s="200">
        <f t="shared" si="8"/>
        <v>13685</v>
      </c>
      <c r="I36" s="200">
        <f t="shared" si="8"/>
        <v>13685</v>
      </c>
      <c r="J36" s="200">
        <f t="shared" si="8"/>
        <v>16490</v>
      </c>
      <c r="K36" s="200">
        <f t="shared" si="8"/>
        <v>16490</v>
      </c>
      <c r="L36" s="200">
        <f t="shared" si="8"/>
        <v>16490</v>
      </c>
      <c r="M36" s="200">
        <f t="shared" si="8"/>
        <v>13685</v>
      </c>
      <c r="N36" s="200">
        <f t="shared" si="8"/>
        <v>12240</v>
      </c>
      <c r="O36" s="200">
        <f t="shared" si="8"/>
        <v>12240</v>
      </c>
      <c r="P36" s="200">
        <f t="shared" si="8"/>
        <v>11645</v>
      </c>
      <c r="Q36" s="200">
        <f t="shared" si="8"/>
        <v>12240</v>
      </c>
      <c r="R36" s="200">
        <f t="shared" si="8"/>
        <v>11645</v>
      </c>
      <c r="S36" s="200">
        <f t="shared" si="8"/>
        <v>12835</v>
      </c>
      <c r="T36" s="200">
        <f t="shared" si="8"/>
        <v>12240</v>
      </c>
      <c r="U36" s="200">
        <f t="shared" si="8"/>
        <v>11645</v>
      </c>
      <c r="V36" s="200">
        <f t="shared" si="8"/>
        <v>16490</v>
      </c>
      <c r="W36" s="200">
        <f t="shared" si="8"/>
        <v>18360</v>
      </c>
      <c r="X36" s="200">
        <f t="shared" si="8"/>
        <v>18360</v>
      </c>
      <c r="Y36" s="200">
        <f t="shared" si="8"/>
        <v>13260</v>
      </c>
      <c r="Z36" s="200">
        <f t="shared" si="8"/>
        <v>15470</v>
      </c>
      <c r="AA36" s="200">
        <f t="shared" si="8"/>
        <v>16490</v>
      </c>
      <c r="AB36" s="200">
        <f t="shared" si="8"/>
        <v>14450</v>
      </c>
      <c r="AC36" s="200">
        <f t="shared" si="8"/>
        <v>15470</v>
      </c>
      <c r="AD36" s="200">
        <f t="shared" si="8"/>
        <v>19805</v>
      </c>
      <c r="AE36" s="200">
        <f t="shared" si="8"/>
        <v>18360</v>
      </c>
      <c r="AF36" s="200">
        <f t="shared" si="8"/>
        <v>14450</v>
      </c>
      <c r="AG36" s="200">
        <f t="shared" si="8"/>
        <v>19805</v>
      </c>
      <c r="AH36" s="200">
        <f t="shared" si="8"/>
        <v>14450</v>
      </c>
      <c r="AI36" s="200">
        <f t="shared" si="8"/>
        <v>15470</v>
      </c>
      <c r="AJ36" s="200">
        <f t="shared" si="8"/>
        <v>17510</v>
      </c>
      <c r="AK36" s="200">
        <f t="shared" si="8"/>
        <v>18360</v>
      </c>
      <c r="AL36" s="200">
        <f t="shared" si="8"/>
        <v>17510</v>
      </c>
      <c r="AM36" s="200">
        <f t="shared" si="8"/>
        <v>16490</v>
      </c>
      <c r="AN36" s="200">
        <f t="shared" si="8"/>
        <v>18360</v>
      </c>
      <c r="AO36" s="200">
        <f t="shared" si="8"/>
        <v>16490</v>
      </c>
      <c r="AP36" s="200">
        <f t="shared" si="8"/>
        <v>17510</v>
      </c>
      <c r="AQ36" s="200">
        <f t="shared" si="8"/>
        <v>18360</v>
      </c>
      <c r="AR36" s="200">
        <f t="shared" si="8"/>
        <v>17510</v>
      </c>
      <c r="AS36" s="200">
        <f t="shared" si="8"/>
        <v>18360</v>
      </c>
      <c r="AT36" s="200">
        <f t="shared" si="8"/>
        <v>17510</v>
      </c>
      <c r="AU36" s="200">
        <f t="shared" si="8"/>
        <v>18360</v>
      </c>
      <c r="AV36" s="200">
        <f t="shared" si="8"/>
        <v>16490</v>
      </c>
      <c r="AW36" s="200">
        <f t="shared" si="8"/>
        <v>14450</v>
      </c>
      <c r="AX36" s="200">
        <f t="shared" si="8"/>
        <v>16490</v>
      </c>
      <c r="AY36" s="200">
        <f t="shared" si="8"/>
        <v>14450</v>
      </c>
      <c r="AZ36" s="200">
        <f t="shared" si="8"/>
        <v>14450</v>
      </c>
      <c r="BA36" s="200">
        <f t="shared" si="8"/>
        <v>16490</v>
      </c>
      <c r="BB36" s="200">
        <f t="shared" si="8"/>
        <v>14450</v>
      </c>
    </row>
    <row r="37" spans="1:54" s="50" customFormat="1" x14ac:dyDescent="0.2">
      <c r="A37" s="88">
        <f>A28</f>
        <v>2</v>
      </c>
      <c r="B37" s="200">
        <f t="shared" ref="B37:BB37" si="9">ROUND(B17*0.85,)</f>
        <v>15130</v>
      </c>
      <c r="C37" s="200">
        <f t="shared" si="9"/>
        <v>16830</v>
      </c>
      <c r="D37" s="200">
        <f t="shared" si="9"/>
        <v>15130</v>
      </c>
      <c r="E37" s="200">
        <f t="shared" si="9"/>
        <v>16830</v>
      </c>
      <c r="F37" s="200">
        <f t="shared" si="9"/>
        <v>16830</v>
      </c>
      <c r="G37" s="200">
        <f t="shared" si="9"/>
        <v>17935</v>
      </c>
      <c r="H37" s="200">
        <f t="shared" si="9"/>
        <v>15130</v>
      </c>
      <c r="I37" s="200">
        <f t="shared" si="9"/>
        <v>15130</v>
      </c>
      <c r="J37" s="200">
        <f t="shared" si="9"/>
        <v>17935</v>
      </c>
      <c r="K37" s="200">
        <f t="shared" si="9"/>
        <v>17935</v>
      </c>
      <c r="L37" s="200">
        <f t="shared" si="9"/>
        <v>17935</v>
      </c>
      <c r="M37" s="200">
        <f t="shared" si="9"/>
        <v>15130</v>
      </c>
      <c r="N37" s="200">
        <f t="shared" si="9"/>
        <v>13685</v>
      </c>
      <c r="O37" s="200">
        <f t="shared" si="9"/>
        <v>13685</v>
      </c>
      <c r="P37" s="200">
        <f t="shared" si="9"/>
        <v>13090</v>
      </c>
      <c r="Q37" s="200">
        <f t="shared" si="9"/>
        <v>13685</v>
      </c>
      <c r="R37" s="200">
        <f t="shared" si="9"/>
        <v>13090</v>
      </c>
      <c r="S37" s="200">
        <f t="shared" si="9"/>
        <v>14280</v>
      </c>
      <c r="T37" s="200">
        <f t="shared" si="9"/>
        <v>13685</v>
      </c>
      <c r="U37" s="200">
        <f t="shared" si="9"/>
        <v>13090</v>
      </c>
      <c r="V37" s="200">
        <f t="shared" si="9"/>
        <v>17935</v>
      </c>
      <c r="W37" s="200">
        <f t="shared" si="9"/>
        <v>19805</v>
      </c>
      <c r="X37" s="200">
        <f t="shared" si="9"/>
        <v>19805</v>
      </c>
      <c r="Y37" s="200">
        <f t="shared" si="9"/>
        <v>14705</v>
      </c>
      <c r="Z37" s="200">
        <f t="shared" si="9"/>
        <v>16915</v>
      </c>
      <c r="AA37" s="200">
        <f t="shared" si="9"/>
        <v>17935</v>
      </c>
      <c r="AB37" s="200">
        <f t="shared" si="9"/>
        <v>15895</v>
      </c>
      <c r="AC37" s="200">
        <f t="shared" si="9"/>
        <v>16915</v>
      </c>
      <c r="AD37" s="200">
        <f t="shared" si="9"/>
        <v>21250</v>
      </c>
      <c r="AE37" s="200">
        <f t="shared" si="9"/>
        <v>19805</v>
      </c>
      <c r="AF37" s="200">
        <f t="shared" si="9"/>
        <v>15895</v>
      </c>
      <c r="AG37" s="200">
        <f t="shared" si="9"/>
        <v>21250</v>
      </c>
      <c r="AH37" s="200">
        <f t="shared" si="9"/>
        <v>15895</v>
      </c>
      <c r="AI37" s="200">
        <f t="shared" si="9"/>
        <v>16915</v>
      </c>
      <c r="AJ37" s="200">
        <f t="shared" si="9"/>
        <v>18955</v>
      </c>
      <c r="AK37" s="200">
        <f t="shared" si="9"/>
        <v>19805</v>
      </c>
      <c r="AL37" s="200">
        <f t="shared" si="9"/>
        <v>18955</v>
      </c>
      <c r="AM37" s="200">
        <f t="shared" si="9"/>
        <v>17935</v>
      </c>
      <c r="AN37" s="200">
        <f t="shared" si="9"/>
        <v>19805</v>
      </c>
      <c r="AO37" s="200">
        <f t="shared" si="9"/>
        <v>17935</v>
      </c>
      <c r="AP37" s="200">
        <f t="shared" si="9"/>
        <v>18955</v>
      </c>
      <c r="AQ37" s="200">
        <f t="shared" si="9"/>
        <v>19805</v>
      </c>
      <c r="AR37" s="200">
        <f t="shared" si="9"/>
        <v>18955</v>
      </c>
      <c r="AS37" s="200">
        <f t="shared" si="9"/>
        <v>19805</v>
      </c>
      <c r="AT37" s="200">
        <f t="shared" si="9"/>
        <v>18955</v>
      </c>
      <c r="AU37" s="200">
        <f t="shared" si="9"/>
        <v>19805</v>
      </c>
      <c r="AV37" s="200">
        <f t="shared" si="9"/>
        <v>17935</v>
      </c>
      <c r="AW37" s="200">
        <f t="shared" si="9"/>
        <v>15895</v>
      </c>
      <c r="AX37" s="200">
        <f t="shared" si="9"/>
        <v>17935</v>
      </c>
      <c r="AY37" s="200">
        <f t="shared" si="9"/>
        <v>15895</v>
      </c>
      <c r="AZ37" s="200">
        <f t="shared" si="9"/>
        <v>15895</v>
      </c>
      <c r="BA37" s="200">
        <f t="shared" si="9"/>
        <v>17935</v>
      </c>
      <c r="BB37" s="200">
        <f t="shared" si="9"/>
        <v>15895</v>
      </c>
    </row>
    <row r="38" spans="1:54" s="50" customFormat="1" x14ac:dyDescent="0.2">
      <c r="A38" s="42" t="s">
        <v>86</v>
      </c>
      <c r="B38" s="200"/>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row>
    <row r="39" spans="1:54" s="50" customFormat="1" x14ac:dyDescent="0.2">
      <c r="A39" s="88">
        <f>A27</f>
        <v>1</v>
      </c>
      <c r="B39" s="200">
        <f t="shared" ref="B39:BB39" si="10">ROUND(B19*0.85,)</f>
        <v>31790</v>
      </c>
      <c r="C39" s="200">
        <f t="shared" si="10"/>
        <v>33490</v>
      </c>
      <c r="D39" s="200">
        <f t="shared" si="10"/>
        <v>31790</v>
      </c>
      <c r="E39" s="200">
        <f t="shared" si="10"/>
        <v>33490</v>
      </c>
      <c r="F39" s="200">
        <f t="shared" si="10"/>
        <v>33490</v>
      </c>
      <c r="G39" s="200">
        <f t="shared" si="10"/>
        <v>34595</v>
      </c>
      <c r="H39" s="200">
        <f t="shared" si="10"/>
        <v>31790</v>
      </c>
      <c r="I39" s="200">
        <f t="shared" si="10"/>
        <v>31790</v>
      </c>
      <c r="J39" s="200">
        <f t="shared" si="10"/>
        <v>34595</v>
      </c>
      <c r="K39" s="200">
        <f t="shared" si="10"/>
        <v>34595</v>
      </c>
      <c r="L39" s="200">
        <f t="shared" si="10"/>
        <v>34595</v>
      </c>
      <c r="M39" s="200">
        <f t="shared" si="10"/>
        <v>31790</v>
      </c>
      <c r="N39" s="200">
        <f t="shared" si="10"/>
        <v>30345</v>
      </c>
      <c r="O39" s="200">
        <f t="shared" si="10"/>
        <v>30345</v>
      </c>
      <c r="P39" s="200">
        <f t="shared" si="10"/>
        <v>29750</v>
      </c>
      <c r="Q39" s="200">
        <f t="shared" si="10"/>
        <v>30345</v>
      </c>
      <c r="R39" s="200">
        <f t="shared" si="10"/>
        <v>29750</v>
      </c>
      <c r="S39" s="200">
        <f t="shared" si="10"/>
        <v>30940</v>
      </c>
      <c r="T39" s="200">
        <f t="shared" si="10"/>
        <v>30345</v>
      </c>
      <c r="U39" s="200">
        <f t="shared" si="10"/>
        <v>29750</v>
      </c>
      <c r="V39" s="200">
        <f t="shared" si="10"/>
        <v>34595</v>
      </c>
      <c r="W39" s="200">
        <f t="shared" si="10"/>
        <v>35615</v>
      </c>
      <c r="X39" s="200">
        <f t="shared" si="10"/>
        <v>35615</v>
      </c>
      <c r="Y39" s="200">
        <f t="shared" si="10"/>
        <v>30515</v>
      </c>
      <c r="Z39" s="200">
        <f t="shared" si="10"/>
        <v>32725</v>
      </c>
      <c r="AA39" s="200">
        <f t="shared" si="10"/>
        <v>33745</v>
      </c>
      <c r="AB39" s="200">
        <f t="shared" si="10"/>
        <v>31705</v>
      </c>
      <c r="AC39" s="200">
        <f t="shared" si="10"/>
        <v>32725</v>
      </c>
      <c r="AD39" s="200">
        <f t="shared" si="10"/>
        <v>37060</v>
      </c>
      <c r="AE39" s="200">
        <f t="shared" si="10"/>
        <v>35615</v>
      </c>
      <c r="AF39" s="200">
        <f t="shared" si="10"/>
        <v>31705</v>
      </c>
      <c r="AG39" s="200">
        <f t="shared" si="10"/>
        <v>37060</v>
      </c>
      <c r="AH39" s="200">
        <f t="shared" si="10"/>
        <v>31705</v>
      </c>
      <c r="AI39" s="200">
        <f t="shared" si="10"/>
        <v>32725</v>
      </c>
      <c r="AJ39" s="200">
        <f t="shared" si="10"/>
        <v>34765</v>
      </c>
      <c r="AK39" s="200">
        <f t="shared" si="10"/>
        <v>35615</v>
      </c>
      <c r="AL39" s="200">
        <f t="shared" si="10"/>
        <v>34765</v>
      </c>
      <c r="AM39" s="200">
        <f t="shared" si="10"/>
        <v>33745</v>
      </c>
      <c r="AN39" s="200">
        <f t="shared" si="10"/>
        <v>35615</v>
      </c>
      <c r="AO39" s="200">
        <f t="shared" si="10"/>
        <v>33745</v>
      </c>
      <c r="AP39" s="200">
        <f t="shared" si="10"/>
        <v>34765</v>
      </c>
      <c r="AQ39" s="200">
        <f t="shared" si="10"/>
        <v>35615</v>
      </c>
      <c r="AR39" s="200">
        <f t="shared" si="10"/>
        <v>34765</v>
      </c>
      <c r="AS39" s="200">
        <f t="shared" si="10"/>
        <v>35615</v>
      </c>
      <c r="AT39" s="200">
        <f t="shared" si="10"/>
        <v>34765</v>
      </c>
      <c r="AU39" s="200">
        <f t="shared" si="10"/>
        <v>35615</v>
      </c>
      <c r="AV39" s="200">
        <f t="shared" si="10"/>
        <v>33745</v>
      </c>
      <c r="AW39" s="200">
        <f t="shared" si="10"/>
        <v>31705</v>
      </c>
      <c r="AX39" s="200">
        <f t="shared" si="10"/>
        <v>33745</v>
      </c>
      <c r="AY39" s="200">
        <f t="shared" si="10"/>
        <v>31705</v>
      </c>
      <c r="AZ39" s="200">
        <f t="shared" si="10"/>
        <v>31705</v>
      </c>
      <c r="BA39" s="200">
        <f t="shared" si="10"/>
        <v>33745</v>
      </c>
      <c r="BB39" s="200">
        <f t="shared" si="10"/>
        <v>31705</v>
      </c>
    </row>
    <row r="40" spans="1:54" s="50" customFormat="1" x14ac:dyDescent="0.2">
      <c r="A40" s="88">
        <f>A28</f>
        <v>2</v>
      </c>
      <c r="B40" s="200">
        <f t="shared" ref="B40:BB40" si="11">ROUND(B20*0.85,)</f>
        <v>33235</v>
      </c>
      <c r="C40" s="200">
        <f t="shared" si="11"/>
        <v>34935</v>
      </c>
      <c r="D40" s="200">
        <f t="shared" si="11"/>
        <v>33235</v>
      </c>
      <c r="E40" s="200">
        <f t="shared" si="11"/>
        <v>34935</v>
      </c>
      <c r="F40" s="200">
        <f t="shared" si="11"/>
        <v>34935</v>
      </c>
      <c r="G40" s="200">
        <f t="shared" si="11"/>
        <v>36040</v>
      </c>
      <c r="H40" s="200">
        <f t="shared" si="11"/>
        <v>33235</v>
      </c>
      <c r="I40" s="200">
        <f t="shared" si="11"/>
        <v>33235</v>
      </c>
      <c r="J40" s="200">
        <f t="shared" si="11"/>
        <v>36040</v>
      </c>
      <c r="K40" s="200">
        <f t="shared" si="11"/>
        <v>36040</v>
      </c>
      <c r="L40" s="200">
        <f t="shared" si="11"/>
        <v>36040</v>
      </c>
      <c r="M40" s="200">
        <f t="shared" si="11"/>
        <v>33235</v>
      </c>
      <c r="N40" s="200">
        <f t="shared" si="11"/>
        <v>31790</v>
      </c>
      <c r="O40" s="200">
        <f t="shared" si="11"/>
        <v>31790</v>
      </c>
      <c r="P40" s="200">
        <f t="shared" si="11"/>
        <v>31195</v>
      </c>
      <c r="Q40" s="200">
        <f t="shared" si="11"/>
        <v>31790</v>
      </c>
      <c r="R40" s="200">
        <f t="shared" si="11"/>
        <v>31195</v>
      </c>
      <c r="S40" s="200">
        <f t="shared" si="11"/>
        <v>32385</v>
      </c>
      <c r="T40" s="200">
        <f t="shared" si="11"/>
        <v>31790</v>
      </c>
      <c r="U40" s="200">
        <f t="shared" si="11"/>
        <v>31195</v>
      </c>
      <c r="V40" s="200">
        <f t="shared" si="11"/>
        <v>36040</v>
      </c>
      <c r="W40" s="200">
        <f t="shared" si="11"/>
        <v>37060</v>
      </c>
      <c r="X40" s="200">
        <f t="shared" si="11"/>
        <v>37060</v>
      </c>
      <c r="Y40" s="200">
        <f t="shared" si="11"/>
        <v>31960</v>
      </c>
      <c r="Z40" s="200">
        <f t="shared" si="11"/>
        <v>34170</v>
      </c>
      <c r="AA40" s="200">
        <f t="shared" si="11"/>
        <v>35190</v>
      </c>
      <c r="AB40" s="200">
        <f t="shared" si="11"/>
        <v>33150</v>
      </c>
      <c r="AC40" s="200">
        <f t="shared" si="11"/>
        <v>34170</v>
      </c>
      <c r="AD40" s="200">
        <f t="shared" si="11"/>
        <v>38505</v>
      </c>
      <c r="AE40" s="200">
        <f t="shared" si="11"/>
        <v>37060</v>
      </c>
      <c r="AF40" s="200">
        <f t="shared" si="11"/>
        <v>33150</v>
      </c>
      <c r="AG40" s="200">
        <f t="shared" si="11"/>
        <v>38505</v>
      </c>
      <c r="AH40" s="200">
        <f t="shared" si="11"/>
        <v>33150</v>
      </c>
      <c r="AI40" s="200">
        <f t="shared" si="11"/>
        <v>34170</v>
      </c>
      <c r="AJ40" s="200">
        <f t="shared" si="11"/>
        <v>36210</v>
      </c>
      <c r="AK40" s="200">
        <f t="shared" si="11"/>
        <v>37060</v>
      </c>
      <c r="AL40" s="200">
        <f t="shared" si="11"/>
        <v>36210</v>
      </c>
      <c r="AM40" s="200">
        <f t="shared" si="11"/>
        <v>35190</v>
      </c>
      <c r="AN40" s="200">
        <f t="shared" si="11"/>
        <v>37060</v>
      </c>
      <c r="AO40" s="200">
        <f t="shared" si="11"/>
        <v>35190</v>
      </c>
      <c r="AP40" s="200">
        <f t="shared" si="11"/>
        <v>36210</v>
      </c>
      <c r="AQ40" s="200">
        <f t="shared" si="11"/>
        <v>37060</v>
      </c>
      <c r="AR40" s="200">
        <f t="shared" si="11"/>
        <v>36210</v>
      </c>
      <c r="AS40" s="200">
        <f t="shared" si="11"/>
        <v>37060</v>
      </c>
      <c r="AT40" s="200">
        <f t="shared" si="11"/>
        <v>36210</v>
      </c>
      <c r="AU40" s="200">
        <f t="shared" si="11"/>
        <v>37060</v>
      </c>
      <c r="AV40" s="200">
        <f t="shared" si="11"/>
        <v>35190</v>
      </c>
      <c r="AW40" s="200">
        <f t="shared" si="11"/>
        <v>33150</v>
      </c>
      <c r="AX40" s="200">
        <f t="shared" si="11"/>
        <v>35190</v>
      </c>
      <c r="AY40" s="200">
        <f t="shared" si="11"/>
        <v>33150</v>
      </c>
      <c r="AZ40" s="200">
        <f t="shared" si="11"/>
        <v>33150</v>
      </c>
      <c r="BA40" s="200">
        <f t="shared" si="11"/>
        <v>35190</v>
      </c>
      <c r="BB40" s="200">
        <f t="shared" si="11"/>
        <v>33150</v>
      </c>
    </row>
    <row r="41" spans="1:54" s="50" customFormat="1" x14ac:dyDescent="0.2">
      <c r="A41" s="42" t="s">
        <v>87</v>
      </c>
      <c r="B41" s="200"/>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row>
    <row r="42" spans="1:54" s="50" customFormat="1" x14ac:dyDescent="0.2">
      <c r="A42" s="88" t="s">
        <v>88</v>
      </c>
      <c r="B42" s="8">
        <f t="shared" ref="B42:BB42" si="12">ROUND(B22*0.85,)</f>
        <v>45985</v>
      </c>
      <c r="C42" s="8">
        <f t="shared" si="12"/>
        <v>47685</v>
      </c>
      <c r="D42" s="8">
        <f t="shared" si="12"/>
        <v>45985</v>
      </c>
      <c r="E42" s="8">
        <f t="shared" si="12"/>
        <v>47685</v>
      </c>
      <c r="F42" s="8">
        <f t="shared" si="12"/>
        <v>47685</v>
      </c>
      <c r="G42" s="8">
        <f t="shared" si="12"/>
        <v>48790</v>
      </c>
      <c r="H42" s="8">
        <f t="shared" si="12"/>
        <v>45985</v>
      </c>
      <c r="I42" s="8">
        <f t="shared" si="12"/>
        <v>45985</v>
      </c>
      <c r="J42" s="8">
        <f t="shared" si="12"/>
        <v>48790</v>
      </c>
      <c r="K42" s="8">
        <f t="shared" si="12"/>
        <v>48790</v>
      </c>
      <c r="L42" s="8">
        <f t="shared" si="12"/>
        <v>48790</v>
      </c>
      <c r="M42" s="8">
        <f t="shared" si="12"/>
        <v>45985</v>
      </c>
      <c r="N42" s="8">
        <f t="shared" si="12"/>
        <v>44540</v>
      </c>
      <c r="O42" s="8">
        <f t="shared" si="12"/>
        <v>44540</v>
      </c>
      <c r="P42" s="8">
        <f t="shared" si="12"/>
        <v>43945</v>
      </c>
      <c r="Q42" s="8">
        <f t="shared" si="12"/>
        <v>44540</v>
      </c>
      <c r="R42" s="8">
        <f t="shared" si="12"/>
        <v>43945</v>
      </c>
      <c r="S42" s="8">
        <f t="shared" si="12"/>
        <v>45135</v>
      </c>
      <c r="T42" s="8">
        <f t="shared" si="12"/>
        <v>44540</v>
      </c>
      <c r="U42" s="8">
        <f t="shared" si="12"/>
        <v>43945</v>
      </c>
      <c r="V42" s="8">
        <f t="shared" si="12"/>
        <v>54995</v>
      </c>
      <c r="W42" s="8">
        <f t="shared" si="12"/>
        <v>56015</v>
      </c>
      <c r="X42" s="8">
        <f t="shared" si="12"/>
        <v>56015</v>
      </c>
      <c r="Y42" s="8">
        <f t="shared" si="12"/>
        <v>48960</v>
      </c>
      <c r="Z42" s="8">
        <f t="shared" si="12"/>
        <v>51170</v>
      </c>
      <c r="AA42" s="8">
        <f t="shared" si="12"/>
        <v>52190</v>
      </c>
      <c r="AB42" s="8">
        <f t="shared" si="12"/>
        <v>50150</v>
      </c>
      <c r="AC42" s="8">
        <f t="shared" si="12"/>
        <v>51170</v>
      </c>
      <c r="AD42" s="8">
        <f t="shared" si="12"/>
        <v>55505</v>
      </c>
      <c r="AE42" s="8">
        <f t="shared" si="12"/>
        <v>54060</v>
      </c>
      <c r="AF42" s="8">
        <f t="shared" si="12"/>
        <v>50150</v>
      </c>
      <c r="AG42" s="8">
        <f t="shared" si="12"/>
        <v>55505</v>
      </c>
      <c r="AH42" s="8">
        <f t="shared" si="12"/>
        <v>50150</v>
      </c>
      <c r="AI42" s="8">
        <f t="shared" si="12"/>
        <v>51170</v>
      </c>
      <c r="AJ42" s="8">
        <f t="shared" si="12"/>
        <v>53210</v>
      </c>
      <c r="AK42" s="8">
        <f t="shared" si="12"/>
        <v>54060</v>
      </c>
      <c r="AL42" s="8">
        <f t="shared" si="12"/>
        <v>53210</v>
      </c>
      <c r="AM42" s="8">
        <f t="shared" si="12"/>
        <v>52190</v>
      </c>
      <c r="AN42" s="8">
        <f t="shared" si="12"/>
        <v>54060</v>
      </c>
      <c r="AO42" s="8">
        <f t="shared" si="12"/>
        <v>52190</v>
      </c>
      <c r="AP42" s="8">
        <f t="shared" si="12"/>
        <v>53210</v>
      </c>
      <c r="AQ42" s="8">
        <f t="shared" si="12"/>
        <v>54060</v>
      </c>
      <c r="AR42" s="8">
        <f t="shared" si="12"/>
        <v>53210</v>
      </c>
      <c r="AS42" s="8">
        <f t="shared" si="12"/>
        <v>54060</v>
      </c>
      <c r="AT42" s="8">
        <f t="shared" si="12"/>
        <v>53210</v>
      </c>
      <c r="AU42" s="8">
        <f t="shared" si="12"/>
        <v>54060</v>
      </c>
      <c r="AV42" s="8">
        <f t="shared" si="12"/>
        <v>52190</v>
      </c>
      <c r="AW42" s="8">
        <f t="shared" si="12"/>
        <v>50150</v>
      </c>
      <c r="AX42" s="8">
        <f t="shared" si="12"/>
        <v>52190</v>
      </c>
      <c r="AY42" s="8">
        <f t="shared" si="12"/>
        <v>50150</v>
      </c>
      <c r="AZ42" s="8">
        <f t="shared" si="12"/>
        <v>50150</v>
      </c>
      <c r="BA42" s="8">
        <f t="shared" si="12"/>
        <v>52190</v>
      </c>
      <c r="BB42" s="8">
        <f t="shared" si="12"/>
        <v>50150</v>
      </c>
    </row>
    <row r="43" spans="1:54" s="50" customFormat="1" x14ac:dyDescent="0.2">
      <c r="A43" s="183" t="s">
        <v>223</v>
      </c>
    </row>
    <row r="44" spans="1:54" s="50" customFormat="1" ht="12.75" hidden="1" thickBot="1" x14ac:dyDescent="0.25">
      <c r="A44" s="163" t="s">
        <v>182</v>
      </c>
    </row>
    <row r="45" spans="1:54" s="50" customFormat="1" ht="12.75" hidden="1" x14ac:dyDescent="0.2">
      <c r="A45" s="161" t="s">
        <v>181</v>
      </c>
    </row>
    <row r="46" spans="1:54" s="50" customFormat="1" hidden="1" x14ac:dyDescent="0.2">
      <c r="A46" s="48"/>
    </row>
    <row r="47" spans="1:54" s="50" customFormat="1" ht="24" hidden="1" x14ac:dyDescent="0.2">
      <c r="A47" s="164" t="s">
        <v>183</v>
      </c>
    </row>
    <row r="48" spans="1:54" s="50" customFormat="1" ht="25.5" hidden="1" x14ac:dyDescent="0.2">
      <c r="A48" s="162" t="s">
        <v>184</v>
      </c>
    </row>
    <row r="49" spans="1:1" s="50" customFormat="1" hidden="1" x14ac:dyDescent="0.2">
      <c r="A49" s="164" t="s">
        <v>185</v>
      </c>
    </row>
    <row r="50" spans="1:1" s="50" customFormat="1" x14ac:dyDescent="0.2">
      <c r="A50" s="165"/>
    </row>
    <row r="51" spans="1:1" s="50" customFormat="1" x14ac:dyDescent="0.2">
      <c r="A51" s="45"/>
    </row>
    <row r="52" spans="1:1" s="50" customFormat="1" x14ac:dyDescent="0.2">
      <c r="A52" s="71" t="s">
        <v>66</v>
      </c>
    </row>
    <row r="53" spans="1:1" ht="9" hidden="1" customHeight="1" x14ac:dyDescent="0.2">
      <c r="A53" s="63" t="s">
        <v>78</v>
      </c>
    </row>
    <row r="54" spans="1:1" ht="10.7" customHeight="1" x14ac:dyDescent="0.2">
      <c r="A54" s="43" t="s">
        <v>67</v>
      </c>
    </row>
    <row r="55" spans="1:1" x14ac:dyDescent="0.2">
      <c r="A55" s="43" t="s">
        <v>89</v>
      </c>
    </row>
    <row r="56" spans="1:1" ht="13.35" customHeight="1" x14ac:dyDescent="0.2">
      <c r="A56" s="43" t="s">
        <v>68</v>
      </c>
    </row>
    <row r="57" spans="1:1" ht="13.35" customHeight="1" x14ac:dyDescent="0.2">
      <c r="A57" s="43" t="s">
        <v>69</v>
      </c>
    </row>
    <row r="58" spans="1:1" ht="12.6" customHeight="1" x14ac:dyDescent="0.2">
      <c r="A58" s="159" t="s">
        <v>162</v>
      </c>
    </row>
    <row r="59" spans="1:1" ht="13.35" customHeight="1" thickBot="1" x14ac:dyDescent="0.25"/>
    <row r="60" spans="1:1" ht="11.45" hidden="1" customHeight="1" x14ac:dyDescent="0.2">
      <c r="A60" s="99" t="s">
        <v>70</v>
      </c>
    </row>
    <row r="61" spans="1:1" ht="72.75" hidden="1" thickBot="1" x14ac:dyDescent="0.25">
      <c r="A61" s="112" t="s">
        <v>103</v>
      </c>
    </row>
    <row r="62" spans="1:1" ht="12.75" thickBot="1" x14ac:dyDescent="0.25">
      <c r="A62" s="99" t="s">
        <v>70</v>
      </c>
    </row>
    <row r="63" spans="1:1" ht="144.75" thickBot="1" x14ac:dyDescent="0.25">
      <c r="A63" s="167" t="s">
        <v>252</v>
      </c>
    </row>
  </sheetData>
  <mergeCells count="1">
    <mergeCell ref="A1:A2"/>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workbookViewId="0">
      <pane xSplit="1" topLeftCell="B1" activePane="topRight" state="frozen"/>
      <selection pane="topRight" activeCell="D8" sqref="D8"/>
    </sheetView>
  </sheetViews>
  <sheetFormatPr defaultColWidth="9" defaultRowHeight="12" x14ac:dyDescent="0.2"/>
  <cols>
    <col min="1" max="1" width="84.5703125" style="48" customWidth="1"/>
    <col min="2" max="8" width="9" style="48"/>
    <col min="9" max="13" width="0" style="48" hidden="1" customWidth="1"/>
    <col min="14" max="16384" width="9" style="48"/>
  </cols>
  <sheetData>
    <row r="1" spans="1:22" s="51" customFormat="1" ht="12" customHeight="1" x14ac:dyDescent="0.2">
      <c r="A1" s="207" t="s">
        <v>82</v>
      </c>
    </row>
    <row r="2" spans="1:22" s="51" customFormat="1" ht="12" customHeight="1" x14ac:dyDescent="0.2">
      <c r="A2" s="207"/>
    </row>
    <row r="3" spans="1:22" s="51" customFormat="1" ht="11.1" customHeight="1" x14ac:dyDescent="0.2">
      <c r="A3" s="97" t="s">
        <v>102</v>
      </c>
    </row>
    <row r="4" spans="1:22" s="52" customFormat="1" ht="32.1" customHeight="1" x14ac:dyDescent="0.2">
      <c r="A4" s="98" t="s">
        <v>64</v>
      </c>
      <c r="B4" s="92" t="e">
        <f>#REF!</f>
        <v>#REF!</v>
      </c>
      <c r="C4" s="92" t="e">
        <f>#REF!</f>
        <v>#REF!</v>
      </c>
      <c r="D4" s="92" t="e">
        <f>#REF!</f>
        <v>#REF!</v>
      </c>
      <c r="E4" s="92" t="e">
        <f>#REF!</f>
        <v>#REF!</v>
      </c>
      <c r="F4" s="92" t="e">
        <f>#REF!</f>
        <v>#REF!</v>
      </c>
      <c r="G4" s="92" t="e">
        <f>#REF!</f>
        <v>#REF!</v>
      </c>
      <c r="H4" s="92" t="e">
        <f>#REF!</f>
        <v>#REF!</v>
      </c>
      <c r="I4" s="92" t="e">
        <f>#REF!</f>
        <v>#REF!</v>
      </c>
      <c r="J4" s="92" t="e">
        <f>#REF!</f>
        <v>#REF!</v>
      </c>
      <c r="K4" s="92" t="e">
        <f>#REF!</f>
        <v>#REF!</v>
      </c>
      <c r="L4" s="92" t="e">
        <f>#REF!</f>
        <v>#REF!</v>
      </c>
      <c r="M4" s="92" t="e">
        <f>#REF!</f>
        <v>#REF!</v>
      </c>
      <c r="N4" s="92" t="e">
        <f>#REF!</f>
        <v>#REF!</v>
      </c>
      <c r="O4" s="92" t="e">
        <f>#REF!</f>
        <v>#REF!</v>
      </c>
      <c r="P4" s="92" t="e">
        <f>#REF!</f>
        <v>#REF!</v>
      </c>
      <c r="Q4" s="92" t="e">
        <f>#REF!</f>
        <v>#REF!</v>
      </c>
      <c r="R4" s="92" t="e">
        <f>#REF!</f>
        <v>#REF!</v>
      </c>
      <c r="S4" s="92" t="e">
        <f>#REF!</f>
        <v>#REF!</v>
      </c>
      <c r="T4" s="92" t="e">
        <f>#REF!</f>
        <v>#REF!</v>
      </c>
      <c r="U4" s="92" t="e">
        <f>#REF!</f>
        <v>#REF!</v>
      </c>
      <c r="V4" s="92" t="e">
        <f>#REF!</f>
        <v>#REF!</v>
      </c>
    </row>
    <row r="5" spans="1:22" s="53" customFormat="1" ht="21.95" customHeight="1" x14ac:dyDescent="0.2">
      <c r="A5" s="98"/>
      <c r="B5" s="92" t="e">
        <f>#REF!</f>
        <v>#REF!</v>
      </c>
      <c r="C5" s="92" t="e">
        <f>#REF!</f>
        <v>#REF!</v>
      </c>
      <c r="D5" s="92" t="e">
        <f>#REF!</f>
        <v>#REF!</v>
      </c>
      <c r="E5" s="92" t="e">
        <f>#REF!</f>
        <v>#REF!</v>
      </c>
      <c r="F5" s="92" t="e">
        <f>#REF!</f>
        <v>#REF!</v>
      </c>
      <c r="G5" s="92" t="e">
        <f>#REF!</f>
        <v>#REF!</v>
      </c>
      <c r="H5" s="92" t="e">
        <f>#REF!</f>
        <v>#REF!</v>
      </c>
      <c r="I5" s="92" t="e">
        <f>#REF!</f>
        <v>#REF!</v>
      </c>
      <c r="J5" s="92" t="e">
        <f>#REF!</f>
        <v>#REF!</v>
      </c>
      <c r="K5" s="92" t="e">
        <f>#REF!</f>
        <v>#REF!</v>
      </c>
      <c r="L5" s="92" t="e">
        <f>#REF!</f>
        <v>#REF!</v>
      </c>
      <c r="M5" s="92" t="e">
        <f>#REF!</f>
        <v>#REF!</v>
      </c>
      <c r="N5" s="92" t="e">
        <f>#REF!</f>
        <v>#REF!</v>
      </c>
      <c r="O5" s="92" t="e">
        <f>#REF!</f>
        <v>#REF!</v>
      </c>
      <c r="P5" s="92" t="e">
        <f>#REF!</f>
        <v>#REF!</v>
      </c>
      <c r="Q5" s="92" t="e">
        <f>#REF!</f>
        <v>#REF!</v>
      </c>
      <c r="R5" s="92" t="e">
        <f>#REF!</f>
        <v>#REF!</v>
      </c>
      <c r="S5" s="92" t="e">
        <f>#REF!</f>
        <v>#REF!</v>
      </c>
      <c r="T5" s="92" t="e">
        <f>#REF!</f>
        <v>#REF!</v>
      </c>
      <c r="U5" s="92" t="e">
        <f>#REF!</f>
        <v>#REF!</v>
      </c>
      <c r="V5" s="92" t="e">
        <f>#REF!</f>
        <v>#REF!</v>
      </c>
    </row>
    <row r="6" spans="1:22" s="53" customFormat="1" x14ac:dyDescent="0.2">
      <c r="A6" s="42" t="s">
        <v>83</v>
      </c>
    </row>
    <row r="7" spans="1:22" s="53" customFormat="1" x14ac:dyDescent="0.2">
      <c r="A7" s="88">
        <v>1</v>
      </c>
      <c r="B7" s="42" t="e">
        <f>#REF!</f>
        <v>#REF!</v>
      </c>
      <c r="C7" s="42" t="e">
        <f>#REF!</f>
        <v>#REF!</v>
      </c>
      <c r="D7" s="42" t="e">
        <f>#REF!</f>
        <v>#REF!</v>
      </c>
      <c r="E7" s="42" t="e">
        <f>#REF!</f>
        <v>#REF!</v>
      </c>
      <c r="F7" s="42" t="e">
        <f>#REF!</f>
        <v>#REF!</v>
      </c>
      <c r="G7" s="42" t="e">
        <f>#REF!</f>
        <v>#REF!</v>
      </c>
      <c r="H7" s="42" t="e">
        <f>#REF!</f>
        <v>#REF!</v>
      </c>
      <c r="I7" s="42" t="e">
        <f>#REF!</f>
        <v>#REF!</v>
      </c>
      <c r="J7" s="42" t="e">
        <f>#REF!</f>
        <v>#REF!</v>
      </c>
      <c r="K7" s="42" t="e">
        <f>#REF!</f>
        <v>#REF!</v>
      </c>
      <c r="L7" s="42" t="e">
        <f>#REF!</f>
        <v>#REF!</v>
      </c>
      <c r="M7" s="42" t="e">
        <f>#REF!</f>
        <v>#REF!</v>
      </c>
      <c r="N7" s="42" t="e">
        <f>#REF!</f>
        <v>#REF!</v>
      </c>
      <c r="O7" s="42" t="e">
        <f>#REF!</f>
        <v>#REF!</v>
      </c>
      <c r="P7" s="42" t="e">
        <f>#REF!</f>
        <v>#REF!</v>
      </c>
      <c r="Q7" s="42" t="e">
        <f>#REF!</f>
        <v>#REF!</v>
      </c>
      <c r="R7" s="42" t="e">
        <f>#REF!</f>
        <v>#REF!</v>
      </c>
      <c r="S7" s="42" t="e">
        <f>#REF!</f>
        <v>#REF!</v>
      </c>
      <c r="T7" s="42" t="e">
        <f>#REF!</f>
        <v>#REF!</v>
      </c>
      <c r="U7" s="42" t="e">
        <f>#REF!</f>
        <v>#REF!</v>
      </c>
      <c r="V7" s="42" t="e">
        <f>#REF!</f>
        <v>#REF!</v>
      </c>
    </row>
    <row r="8" spans="1:22" s="53" customFormat="1" x14ac:dyDescent="0.2">
      <c r="A8" s="88">
        <v>2</v>
      </c>
      <c r="B8" s="42" t="e">
        <f>#REF!</f>
        <v>#REF!</v>
      </c>
      <c r="C8" s="42" t="e">
        <f>#REF!</f>
        <v>#REF!</v>
      </c>
      <c r="D8" s="42" t="e">
        <f>#REF!</f>
        <v>#REF!</v>
      </c>
      <c r="E8" s="42" t="e">
        <f>#REF!</f>
        <v>#REF!</v>
      </c>
      <c r="F8" s="42" t="e">
        <f>#REF!</f>
        <v>#REF!</v>
      </c>
      <c r="G8" s="42" t="e">
        <f>#REF!</f>
        <v>#REF!</v>
      </c>
      <c r="H8" s="42" t="e">
        <f>#REF!</f>
        <v>#REF!</v>
      </c>
      <c r="I8" s="42" t="e">
        <f>#REF!</f>
        <v>#REF!</v>
      </c>
      <c r="J8" s="42" t="e">
        <f>#REF!</f>
        <v>#REF!</v>
      </c>
      <c r="K8" s="42" t="e">
        <f>#REF!</f>
        <v>#REF!</v>
      </c>
      <c r="L8" s="42" t="e">
        <f>#REF!</f>
        <v>#REF!</v>
      </c>
      <c r="M8" s="42" t="e">
        <f>#REF!</f>
        <v>#REF!</v>
      </c>
      <c r="N8" s="42" t="e">
        <f>#REF!</f>
        <v>#REF!</v>
      </c>
      <c r="O8" s="42" t="e">
        <f>#REF!</f>
        <v>#REF!</v>
      </c>
      <c r="P8" s="42" t="e">
        <f>#REF!</f>
        <v>#REF!</v>
      </c>
      <c r="Q8" s="42" t="e">
        <f>#REF!</f>
        <v>#REF!</v>
      </c>
      <c r="R8" s="42" t="e">
        <f>#REF!</f>
        <v>#REF!</v>
      </c>
      <c r="S8" s="42" t="e">
        <f>#REF!</f>
        <v>#REF!</v>
      </c>
      <c r="T8" s="42" t="e">
        <f>#REF!</f>
        <v>#REF!</v>
      </c>
      <c r="U8" s="42" t="e">
        <f>#REF!</f>
        <v>#REF!</v>
      </c>
      <c r="V8" s="42" t="e">
        <f>#REF!</f>
        <v>#REF!</v>
      </c>
    </row>
    <row r="9" spans="1:22" s="53" customFormat="1" x14ac:dyDescent="0.2">
      <c r="A9" s="42" t="s">
        <v>84</v>
      </c>
      <c r="B9" s="42"/>
      <c r="C9" s="42"/>
      <c r="D9" s="42"/>
      <c r="E9" s="42"/>
      <c r="F9" s="42"/>
      <c r="G9" s="42"/>
      <c r="H9" s="42"/>
      <c r="I9" s="42"/>
      <c r="J9" s="42"/>
      <c r="K9" s="42"/>
      <c r="L9" s="42"/>
      <c r="M9" s="42"/>
      <c r="N9" s="42"/>
      <c r="O9" s="42"/>
      <c r="P9" s="42"/>
      <c r="Q9" s="42"/>
      <c r="R9" s="42"/>
      <c r="S9" s="42"/>
      <c r="T9" s="42"/>
      <c r="U9" s="42"/>
      <c r="V9" s="42"/>
    </row>
    <row r="10" spans="1:22" s="53" customFormat="1" x14ac:dyDescent="0.2">
      <c r="A10" s="88">
        <f>A7</f>
        <v>1</v>
      </c>
      <c r="B10" s="42" t="e">
        <f>#REF!</f>
        <v>#REF!</v>
      </c>
      <c r="C10" s="42" t="e">
        <f>#REF!</f>
        <v>#REF!</v>
      </c>
      <c r="D10" s="42" t="e">
        <f>#REF!</f>
        <v>#REF!</v>
      </c>
      <c r="E10" s="42" t="e">
        <f>#REF!</f>
        <v>#REF!</v>
      </c>
      <c r="F10" s="42" t="e">
        <f>#REF!</f>
        <v>#REF!</v>
      </c>
      <c r="G10" s="42" t="e">
        <f>#REF!</f>
        <v>#REF!</v>
      </c>
      <c r="H10" s="42" t="e">
        <f>#REF!</f>
        <v>#REF!</v>
      </c>
      <c r="I10" s="42" t="e">
        <f>#REF!</f>
        <v>#REF!</v>
      </c>
      <c r="J10" s="42" t="e">
        <f>#REF!</f>
        <v>#REF!</v>
      </c>
      <c r="K10" s="42" t="e">
        <f>#REF!</f>
        <v>#REF!</v>
      </c>
      <c r="L10" s="42" t="e">
        <f>#REF!</f>
        <v>#REF!</v>
      </c>
      <c r="M10" s="42" t="e">
        <f>#REF!</f>
        <v>#REF!</v>
      </c>
      <c r="N10" s="42" t="e">
        <f>#REF!</f>
        <v>#REF!</v>
      </c>
      <c r="O10" s="42" t="e">
        <f>#REF!</f>
        <v>#REF!</v>
      </c>
      <c r="P10" s="42" t="e">
        <f>#REF!</f>
        <v>#REF!</v>
      </c>
      <c r="Q10" s="42" t="e">
        <f>#REF!</f>
        <v>#REF!</v>
      </c>
      <c r="R10" s="42" t="e">
        <f>#REF!</f>
        <v>#REF!</v>
      </c>
      <c r="S10" s="42" t="e">
        <f>#REF!</f>
        <v>#REF!</v>
      </c>
      <c r="T10" s="42" t="e">
        <f>#REF!</f>
        <v>#REF!</v>
      </c>
      <c r="U10" s="42" t="e">
        <f>#REF!</f>
        <v>#REF!</v>
      </c>
      <c r="V10" s="42" t="e">
        <f>#REF!</f>
        <v>#REF!</v>
      </c>
    </row>
    <row r="11" spans="1:22" s="53" customFormat="1" x14ac:dyDescent="0.2">
      <c r="A11" s="88">
        <f>A8</f>
        <v>2</v>
      </c>
      <c r="B11" s="42" t="e">
        <f>#REF!</f>
        <v>#REF!</v>
      </c>
      <c r="C11" s="42" t="e">
        <f>#REF!</f>
        <v>#REF!</v>
      </c>
      <c r="D11" s="42" t="e">
        <f>#REF!</f>
        <v>#REF!</v>
      </c>
      <c r="E11" s="42" t="e">
        <f>#REF!</f>
        <v>#REF!</v>
      </c>
      <c r="F11" s="42" t="e">
        <f>#REF!</f>
        <v>#REF!</v>
      </c>
      <c r="G11" s="42" t="e">
        <f>#REF!</f>
        <v>#REF!</v>
      </c>
      <c r="H11" s="42" t="e">
        <f>#REF!</f>
        <v>#REF!</v>
      </c>
      <c r="I11" s="42" t="e">
        <f>#REF!</f>
        <v>#REF!</v>
      </c>
      <c r="J11" s="42" t="e">
        <f>#REF!</f>
        <v>#REF!</v>
      </c>
      <c r="K11" s="42" t="e">
        <f>#REF!</f>
        <v>#REF!</v>
      </c>
      <c r="L11" s="42" t="e">
        <f>#REF!</f>
        <v>#REF!</v>
      </c>
      <c r="M11" s="42" t="e">
        <f>#REF!</f>
        <v>#REF!</v>
      </c>
      <c r="N11" s="42" t="e">
        <f>#REF!</f>
        <v>#REF!</v>
      </c>
      <c r="O11" s="42" t="e">
        <f>#REF!</f>
        <v>#REF!</v>
      </c>
      <c r="P11" s="42" t="e">
        <f>#REF!</f>
        <v>#REF!</v>
      </c>
      <c r="Q11" s="42" t="e">
        <f>#REF!</f>
        <v>#REF!</v>
      </c>
      <c r="R11" s="42" t="e">
        <f>#REF!</f>
        <v>#REF!</v>
      </c>
      <c r="S11" s="42" t="e">
        <f>#REF!</f>
        <v>#REF!</v>
      </c>
      <c r="T11" s="42" t="e">
        <f>#REF!</f>
        <v>#REF!</v>
      </c>
      <c r="U11" s="42" t="e">
        <f>#REF!</f>
        <v>#REF!</v>
      </c>
      <c r="V11" s="42" t="e">
        <f>#REF!</f>
        <v>#REF!</v>
      </c>
    </row>
    <row r="12" spans="1:22" s="53" customFormat="1" x14ac:dyDescent="0.2">
      <c r="A12" s="42" t="s">
        <v>85</v>
      </c>
      <c r="B12" s="42"/>
      <c r="C12" s="42"/>
      <c r="D12" s="42"/>
      <c r="E12" s="42"/>
      <c r="F12" s="42"/>
      <c r="G12" s="42"/>
      <c r="H12" s="42"/>
      <c r="I12" s="42"/>
      <c r="J12" s="42"/>
      <c r="K12" s="42"/>
      <c r="L12" s="42"/>
      <c r="M12" s="42"/>
      <c r="N12" s="42"/>
      <c r="O12" s="42"/>
      <c r="P12" s="42"/>
      <c r="Q12" s="42"/>
      <c r="R12" s="42"/>
      <c r="S12" s="42"/>
      <c r="T12" s="42"/>
      <c r="U12" s="42"/>
      <c r="V12" s="42"/>
    </row>
    <row r="13" spans="1:22" s="53" customFormat="1" x14ac:dyDescent="0.2">
      <c r="A13" s="88">
        <f>A7</f>
        <v>1</v>
      </c>
      <c r="B13" s="42" t="e">
        <f>#REF!</f>
        <v>#REF!</v>
      </c>
      <c r="C13" s="42" t="e">
        <f>#REF!</f>
        <v>#REF!</v>
      </c>
      <c r="D13" s="42" t="e">
        <f>#REF!</f>
        <v>#REF!</v>
      </c>
      <c r="E13" s="42" t="e">
        <f>#REF!</f>
        <v>#REF!</v>
      </c>
      <c r="F13" s="42" t="e">
        <f>#REF!</f>
        <v>#REF!</v>
      </c>
      <c r="G13" s="42" t="e">
        <f>#REF!</f>
        <v>#REF!</v>
      </c>
      <c r="H13" s="42" t="e">
        <f>#REF!</f>
        <v>#REF!</v>
      </c>
      <c r="I13" s="42" t="e">
        <f>#REF!</f>
        <v>#REF!</v>
      </c>
      <c r="J13" s="42" t="e">
        <f>#REF!</f>
        <v>#REF!</v>
      </c>
      <c r="K13" s="42" t="e">
        <f>#REF!</f>
        <v>#REF!</v>
      </c>
      <c r="L13" s="42" t="e">
        <f>#REF!</f>
        <v>#REF!</v>
      </c>
      <c r="M13" s="42" t="e">
        <f>#REF!</f>
        <v>#REF!</v>
      </c>
      <c r="N13" s="42" t="e">
        <f>#REF!</f>
        <v>#REF!</v>
      </c>
      <c r="O13" s="42" t="e">
        <f>#REF!</f>
        <v>#REF!</v>
      </c>
      <c r="P13" s="42" t="e">
        <f>#REF!</f>
        <v>#REF!</v>
      </c>
      <c r="Q13" s="42" t="e">
        <f>#REF!</f>
        <v>#REF!</v>
      </c>
      <c r="R13" s="42" t="e">
        <f>#REF!</f>
        <v>#REF!</v>
      </c>
      <c r="S13" s="42" t="e">
        <f>#REF!</f>
        <v>#REF!</v>
      </c>
      <c r="T13" s="42" t="e">
        <f>#REF!</f>
        <v>#REF!</v>
      </c>
      <c r="U13" s="42" t="e">
        <f>#REF!</f>
        <v>#REF!</v>
      </c>
      <c r="V13" s="42" t="e">
        <f>#REF!</f>
        <v>#REF!</v>
      </c>
    </row>
    <row r="14" spans="1:22" s="53" customFormat="1" x14ac:dyDescent="0.2">
      <c r="A14" s="88">
        <f>A8</f>
        <v>2</v>
      </c>
      <c r="B14" s="42" t="e">
        <f>#REF!</f>
        <v>#REF!</v>
      </c>
      <c r="C14" s="42" t="e">
        <f>#REF!</f>
        <v>#REF!</v>
      </c>
      <c r="D14" s="42" t="e">
        <f>#REF!</f>
        <v>#REF!</v>
      </c>
      <c r="E14" s="42" t="e">
        <f>#REF!</f>
        <v>#REF!</v>
      </c>
      <c r="F14" s="42" t="e">
        <f>#REF!</f>
        <v>#REF!</v>
      </c>
      <c r="G14" s="42" t="e">
        <f>#REF!</f>
        <v>#REF!</v>
      </c>
      <c r="H14" s="42" t="e">
        <f>#REF!</f>
        <v>#REF!</v>
      </c>
      <c r="I14" s="42" t="e">
        <f>#REF!</f>
        <v>#REF!</v>
      </c>
      <c r="J14" s="42" t="e">
        <f>#REF!</f>
        <v>#REF!</v>
      </c>
      <c r="K14" s="42" t="e">
        <f>#REF!</f>
        <v>#REF!</v>
      </c>
      <c r="L14" s="42" t="e">
        <f>#REF!</f>
        <v>#REF!</v>
      </c>
      <c r="M14" s="42" t="e">
        <f>#REF!</f>
        <v>#REF!</v>
      </c>
      <c r="N14" s="42" t="e">
        <f>#REF!</f>
        <v>#REF!</v>
      </c>
      <c r="O14" s="42" t="e">
        <f>#REF!</f>
        <v>#REF!</v>
      </c>
      <c r="P14" s="42" t="e">
        <f>#REF!</f>
        <v>#REF!</v>
      </c>
      <c r="Q14" s="42" t="e">
        <f>#REF!</f>
        <v>#REF!</v>
      </c>
      <c r="R14" s="42" t="e">
        <f>#REF!</f>
        <v>#REF!</v>
      </c>
      <c r="S14" s="42" t="e">
        <f>#REF!</f>
        <v>#REF!</v>
      </c>
      <c r="T14" s="42" t="e">
        <f>#REF!</f>
        <v>#REF!</v>
      </c>
      <c r="U14" s="42" t="e">
        <f>#REF!</f>
        <v>#REF!</v>
      </c>
      <c r="V14" s="42" t="e">
        <f>#REF!</f>
        <v>#REF!</v>
      </c>
    </row>
    <row r="15" spans="1:22" s="53" customFormat="1" x14ac:dyDescent="0.2">
      <c r="A15" s="42" t="s">
        <v>86</v>
      </c>
      <c r="B15" s="42"/>
      <c r="C15" s="42"/>
      <c r="D15" s="42"/>
      <c r="E15" s="42"/>
      <c r="F15" s="42"/>
      <c r="G15" s="42"/>
      <c r="H15" s="42"/>
      <c r="I15" s="42"/>
      <c r="J15" s="42"/>
      <c r="K15" s="42"/>
      <c r="L15" s="42"/>
      <c r="M15" s="42"/>
      <c r="N15" s="42"/>
      <c r="O15" s="42"/>
      <c r="P15" s="42"/>
      <c r="Q15" s="42"/>
      <c r="R15" s="42"/>
      <c r="S15" s="42"/>
      <c r="T15" s="42"/>
      <c r="U15" s="42"/>
      <c r="V15" s="42"/>
    </row>
    <row r="16" spans="1:22" s="53" customFormat="1" x14ac:dyDescent="0.2">
      <c r="A16" s="88">
        <f>A7</f>
        <v>1</v>
      </c>
      <c r="B16" s="42" t="e">
        <f>#REF!</f>
        <v>#REF!</v>
      </c>
      <c r="C16" s="42" t="e">
        <f>#REF!</f>
        <v>#REF!</v>
      </c>
      <c r="D16" s="42" t="e">
        <f>#REF!</f>
        <v>#REF!</v>
      </c>
      <c r="E16" s="42" t="e">
        <f>#REF!</f>
        <v>#REF!</v>
      </c>
      <c r="F16" s="42" t="e">
        <f>#REF!</f>
        <v>#REF!</v>
      </c>
      <c r="G16" s="42" t="e">
        <f>#REF!</f>
        <v>#REF!</v>
      </c>
      <c r="H16" s="42" t="e">
        <f>#REF!</f>
        <v>#REF!</v>
      </c>
      <c r="I16" s="42" t="e">
        <f>#REF!</f>
        <v>#REF!</v>
      </c>
      <c r="J16" s="42" t="e">
        <f>#REF!</f>
        <v>#REF!</v>
      </c>
      <c r="K16" s="42" t="e">
        <f>#REF!</f>
        <v>#REF!</v>
      </c>
      <c r="L16" s="42" t="e">
        <f>#REF!</f>
        <v>#REF!</v>
      </c>
      <c r="M16" s="42" t="e">
        <f>#REF!</f>
        <v>#REF!</v>
      </c>
      <c r="N16" s="42" t="e">
        <f>#REF!</f>
        <v>#REF!</v>
      </c>
      <c r="O16" s="42" t="e">
        <f>#REF!</f>
        <v>#REF!</v>
      </c>
      <c r="P16" s="42" t="e">
        <f>#REF!</f>
        <v>#REF!</v>
      </c>
      <c r="Q16" s="42" t="e">
        <f>#REF!</f>
        <v>#REF!</v>
      </c>
      <c r="R16" s="42" t="e">
        <f>#REF!</f>
        <v>#REF!</v>
      </c>
      <c r="S16" s="42" t="e">
        <f>#REF!</f>
        <v>#REF!</v>
      </c>
      <c r="T16" s="42" t="e">
        <f>#REF!</f>
        <v>#REF!</v>
      </c>
      <c r="U16" s="42" t="e">
        <f>#REF!</f>
        <v>#REF!</v>
      </c>
      <c r="V16" s="42" t="e">
        <f>#REF!</f>
        <v>#REF!</v>
      </c>
    </row>
    <row r="17" spans="1:22" s="53" customFormat="1" x14ac:dyDescent="0.2">
      <c r="A17" s="88">
        <f>A8</f>
        <v>2</v>
      </c>
      <c r="B17" s="42" t="e">
        <f>#REF!</f>
        <v>#REF!</v>
      </c>
      <c r="C17" s="42" t="e">
        <f>#REF!</f>
        <v>#REF!</v>
      </c>
      <c r="D17" s="42" t="e">
        <f>#REF!</f>
        <v>#REF!</v>
      </c>
      <c r="E17" s="42" t="e">
        <f>#REF!</f>
        <v>#REF!</v>
      </c>
      <c r="F17" s="42" t="e">
        <f>#REF!</f>
        <v>#REF!</v>
      </c>
      <c r="G17" s="42" t="e">
        <f>#REF!</f>
        <v>#REF!</v>
      </c>
      <c r="H17" s="42" t="e">
        <f>#REF!</f>
        <v>#REF!</v>
      </c>
      <c r="I17" s="42" t="e">
        <f>#REF!</f>
        <v>#REF!</v>
      </c>
      <c r="J17" s="42" t="e">
        <f>#REF!</f>
        <v>#REF!</v>
      </c>
      <c r="K17" s="42" t="e">
        <f>#REF!</f>
        <v>#REF!</v>
      </c>
      <c r="L17" s="42" t="e">
        <f>#REF!</f>
        <v>#REF!</v>
      </c>
      <c r="M17" s="42" t="e">
        <f>#REF!</f>
        <v>#REF!</v>
      </c>
      <c r="N17" s="42" t="e">
        <f>#REF!</f>
        <v>#REF!</v>
      </c>
      <c r="O17" s="42" t="e">
        <f>#REF!</f>
        <v>#REF!</v>
      </c>
      <c r="P17" s="42" t="e">
        <f>#REF!</f>
        <v>#REF!</v>
      </c>
      <c r="Q17" s="42" t="e">
        <f>#REF!</f>
        <v>#REF!</v>
      </c>
      <c r="R17" s="42" t="e">
        <f>#REF!</f>
        <v>#REF!</v>
      </c>
      <c r="S17" s="42" t="e">
        <f>#REF!</f>
        <v>#REF!</v>
      </c>
      <c r="T17" s="42" t="e">
        <f>#REF!</f>
        <v>#REF!</v>
      </c>
      <c r="U17" s="42" t="e">
        <f>#REF!</f>
        <v>#REF!</v>
      </c>
      <c r="V17" s="42" t="e">
        <f>#REF!</f>
        <v>#REF!</v>
      </c>
    </row>
    <row r="18" spans="1:22" s="53" customFormat="1" x14ac:dyDescent="0.2">
      <c r="A18" s="42" t="s">
        <v>87</v>
      </c>
      <c r="B18" s="42"/>
      <c r="C18" s="42"/>
      <c r="D18" s="42"/>
      <c r="E18" s="42"/>
      <c r="F18" s="42"/>
      <c r="G18" s="42"/>
      <c r="H18" s="42"/>
      <c r="I18" s="42"/>
      <c r="J18" s="42"/>
      <c r="K18" s="42"/>
      <c r="L18" s="42"/>
      <c r="M18" s="42"/>
      <c r="N18" s="42"/>
      <c r="O18" s="42"/>
      <c r="P18" s="42"/>
      <c r="Q18" s="42"/>
      <c r="R18" s="42"/>
      <c r="S18" s="42"/>
      <c r="T18" s="42"/>
      <c r="U18" s="42"/>
      <c r="V18" s="42"/>
    </row>
    <row r="19" spans="1:22" s="53" customFormat="1" x14ac:dyDescent="0.2">
      <c r="A19" s="88" t="s">
        <v>88</v>
      </c>
      <c r="B19" s="42" t="e">
        <f>#REF!</f>
        <v>#REF!</v>
      </c>
      <c r="C19" s="42" t="e">
        <f>#REF!</f>
        <v>#REF!</v>
      </c>
      <c r="D19" s="42" t="e">
        <f>#REF!</f>
        <v>#REF!</v>
      </c>
      <c r="E19" s="42" t="e">
        <f>#REF!</f>
        <v>#REF!</v>
      </c>
      <c r="F19" s="42" t="e">
        <f>#REF!</f>
        <v>#REF!</v>
      </c>
      <c r="G19" s="42" t="e">
        <f>#REF!</f>
        <v>#REF!</v>
      </c>
      <c r="H19" s="42" t="e">
        <f>#REF!</f>
        <v>#REF!</v>
      </c>
      <c r="I19" s="42" t="e">
        <f>#REF!</f>
        <v>#REF!</v>
      </c>
      <c r="J19" s="42" t="e">
        <f>#REF!</f>
        <v>#REF!</v>
      </c>
      <c r="K19" s="42" t="e">
        <f>#REF!</f>
        <v>#REF!</v>
      </c>
      <c r="L19" s="42" t="e">
        <f>#REF!</f>
        <v>#REF!</v>
      </c>
      <c r="M19" s="42" t="e">
        <f>#REF!</f>
        <v>#REF!</v>
      </c>
      <c r="N19" s="42" t="e">
        <f>#REF!</f>
        <v>#REF!</v>
      </c>
      <c r="O19" s="42" t="e">
        <f>#REF!</f>
        <v>#REF!</v>
      </c>
      <c r="P19" s="42" t="e">
        <f>#REF!</f>
        <v>#REF!</v>
      </c>
      <c r="Q19" s="42" t="e">
        <f>#REF!</f>
        <v>#REF!</v>
      </c>
      <c r="R19" s="42" t="e">
        <f>#REF!</f>
        <v>#REF!</v>
      </c>
      <c r="S19" s="42" t="e">
        <f>#REF!</f>
        <v>#REF!</v>
      </c>
      <c r="T19" s="42" t="e">
        <f>#REF!</f>
        <v>#REF!</v>
      </c>
      <c r="U19" s="42" t="e">
        <f>#REF!</f>
        <v>#REF!</v>
      </c>
      <c r="V19" s="42" t="e">
        <f>#REF!</f>
        <v>#REF!</v>
      </c>
    </row>
    <row r="20" spans="1:22" s="53" customFormat="1" x14ac:dyDescent="0.2">
      <c r="A20" s="89"/>
    </row>
    <row r="21" spans="1:22" s="50" customFormat="1" x14ac:dyDescent="0.2">
      <c r="A21" s="100"/>
    </row>
    <row r="22" spans="1:22" s="50" customFormat="1" x14ac:dyDescent="0.2">
      <c r="A22" s="100"/>
    </row>
    <row r="23" spans="1:22" s="50" customFormat="1" x14ac:dyDescent="0.2">
      <c r="A23" s="71" t="s">
        <v>66</v>
      </c>
    </row>
    <row r="24" spans="1:22" x14ac:dyDescent="0.2">
      <c r="A24" s="63" t="s">
        <v>78</v>
      </c>
    </row>
    <row r="25" spans="1:22" ht="9" hidden="1" customHeight="1" x14ac:dyDescent="0.2">
      <c r="A25" s="43" t="s">
        <v>67</v>
      </c>
    </row>
    <row r="26" spans="1:22" ht="10.7" customHeight="1" x14ac:dyDescent="0.2">
      <c r="A26" s="43" t="s">
        <v>89</v>
      </c>
    </row>
    <row r="27" spans="1:22" x14ac:dyDescent="0.2">
      <c r="A27" s="43" t="s">
        <v>68</v>
      </c>
    </row>
    <row r="28" spans="1:22" ht="13.35" customHeight="1" x14ac:dyDescent="0.2">
      <c r="A28" s="43" t="s">
        <v>69</v>
      </c>
    </row>
    <row r="29" spans="1:22" ht="13.35" customHeight="1" x14ac:dyDescent="0.2">
      <c r="A29" s="159" t="s">
        <v>162</v>
      </c>
    </row>
    <row r="30" spans="1:22" ht="13.35" customHeight="1" thickBot="1" x14ac:dyDescent="0.25">
      <c r="A30" s="43"/>
    </row>
    <row r="31" spans="1:22" x14ac:dyDescent="0.2">
      <c r="A31" s="168" t="s">
        <v>70</v>
      </c>
    </row>
    <row r="32" spans="1:22" ht="72.75" thickBot="1" x14ac:dyDescent="0.25">
      <c r="A32" s="112" t="s">
        <v>103</v>
      </c>
    </row>
    <row r="33" spans="1:1" ht="12.75" thickBot="1" x14ac:dyDescent="0.25">
      <c r="A33" s="107" t="s">
        <v>139</v>
      </c>
    </row>
    <row r="34" spans="1:1" ht="12.75" thickBot="1" x14ac:dyDescent="0.25">
      <c r="A34" s="176" t="s">
        <v>221</v>
      </c>
    </row>
    <row r="35" spans="1:1" x14ac:dyDescent="0.2">
      <c r="A35" s="177" t="s">
        <v>220</v>
      </c>
    </row>
    <row r="36" spans="1:1" ht="12.75" thickBot="1" x14ac:dyDescent="0.25">
      <c r="A36" s="166" t="s">
        <v>222</v>
      </c>
    </row>
    <row r="37" spans="1:1" ht="12.75" thickBot="1" x14ac:dyDescent="0.25">
      <c r="A37" s="107" t="s">
        <v>171</v>
      </c>
    </row>
    <row r="38" spans="1:1" x14ac:dyDescent="0.2">
      <c r="A38" s="158" t="s">
        <v>172</v>
      </c>
    </row>
    <row r="39" spans="1:1" x14ac:dyDescent="0.2">
      <c r="A39" s="158" t="s">
        <v>173</v>
      </c>
    </row>
  </sheetData>
  <mergeCells count="1">
    <mergeCell ref="A1:A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dimension ref="A1:B79"/>
  <sheetViews>
    <sheetView zoomScale="90" zoomScaleNormal="90" workbookViewId="0">
      <selection activeCell="B1" sqref="B1:C1048576"/>
    </sheetView>
  </sheetViews>
  <sheetFormatPr defaultColWidth="8.7109375" defaultRowHeight="12.75" x14ac:dyDescent="0.2"/>
  <cols>
    <col min="1" max="1" width="80.28515625" style="55" customWidth="1"/>
    <col min="2" max="16384" width="8.7109375" style="55"/>
  </cols>
  <sheetData>
    <row r="1" spans="1:2" x14ac:dyDescent="0.2">
      <c r="A1" s="207" t="s">
        <v>82</v>
      </c>
    </row>
    <row r="2" spans="1:2" x14ac:dyDescent="0.2">
      <c r="A2" s="207"/>
    </row>
    <row r="3" spans="1:2" x14ac:dyDescent="0.2">
      <c r="A3" s="207"/>
    </row>
    <row r="4" spans="1:2" ht="18.75" customHeight="1" x14ac:dyDescent="0.2">
      <c r="A4" s="147" t="s">
        <v>94</v>
      </c>
    </row>
    <row r="5" spans="1:2" s="52" customFormat="1" ht="32.1" customHeight="1" x14ac:dyDescent="0.2">
      <c r="A5" s="98" t="s">
        <v>64</v>
      </c>
      <c r="B5" s="86" t="e">
        <f>'C завтраками| Bed and breakfast'!#REF!</f>
        <v>#REF!</v>
      </c>
    </row>
    <row r="6" spans="1:2" s="53" customFormat="1" ht="21.95" customHeight="1" x14ac:dyDescent="0.2">
      <c r="A6" s="98"/>
      <c r="B6" s="86"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234</v>
      </c>
      <c r="B10" s="42"/>
    </row>
    <row r="11" spans="1:2" s="53" customFormat="1" ht="12" x14ac:dyDescent="0.2">
      <c r="A11" s="180">
        <v>1</v>
      </c>
      <c r="B11" s="42" t="e">
        <f>'C завтраками| Bed and breakfast'!#REF!*0.9</f>
        <v>#REF!</v>
      </c>
    </row>
    <row r="12" spans="1:2" s="53" customFormat="1" ht="12" x14ac:dyDescent="0.2">
      <c r="A12" s="180">
        <v>2</v>
      </c>
      <c r="B12" s="42" t="e">
        <f>'C завтраками| Bed and breakfast'!#REF!*0.9</f>
        <v>#REF!</v>
      </c>
    </row>
    <row r="13" spans="1:2" s="53" customFormat="1" ht="12" x14ac:dyDescent="0.2">
      <c r="A13" s="42" t="s">
        <v>84</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85</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86</v>
      </c>
      <c r="B19" s="42"/>
    </row>
    <row r="20" spans="1:2" s="53" customFormat="1" ht="12" x14ac:dyDescent="0.2">
      <c r="A20" s="88">
        <f>A8</f>
        <v>1</v>
      </c>
      <c r="B20" s="42" t="e">
        <f>'C завтраками| Bed and breakfast'!#REF!*0.9</f>
        <v>#REF!</v>
      </c>
    </row>
    <row r="21" spans="1:2" s="53" customFormat="1" ht="12" x14ac:dyDescent="0.2">
      <c r="A21" s="88">
        <f>A9</f>
        <v>2</v>
      </c>
      <c r="B21" s="42" t="e">
        <f>'C завтраками| Bed and breakfast'!#REF!*0.9</f>
        <v>#REF!</v>
      </c>
    </row>
    <row r="22" spans="1:2" s="53" customFormat="1" ht="12" x14ac:dyDescent="0.2">
      <c r="A22" s="42" t="s">
        <v>87</v>
      </c>
      <c r="B22" s="42"/>
    </row>
    <row r="23" spans="1:2" s="53" customFormat="1" ht="12" x14ac:dyDescent="0.2">
      <c r="A23" s="88" t="s">
        <v>88</v>
      </c>
      <c r="B23" s="42" t="e">
        <f>'C завтраками| Bed and breakfast'!#REF!*0.9</f>
        <v>#REF!</v>
      </c>
    </row>
    <row r="24" spans="1:2" s="53" customFormat="1" ht="12" x14ac:dyDescent="0.2">
      <c r="A24" s="89"/>
      <c r="B24" s="89"/>
    </row>
    <row r="25" spans="1:2" s="48" customFormat="1" ht="24.75" customHeight="1" x14ac:dyDescent="0.2">
      <c r="A25" s="146" t="s">
        <v>100</v>
      </c>
      <c r="B25" s="135" t="e">
        <f t="shared" ref="B25" si="0">B5</f>
        <v>#REF!</v>
      </c>
    </row>
    <row r="26" spans="1:2" s="48" customFormat="1" ht="26.25" customHeight="1" x14ac:dyDescent="0.2">
      <c r="A26" s="90" t="s">
        <v>64</v>
      </c>
      <c r="B26" s="135" t="e">
        <f t="shared" ref="B26" si="1">B6</f>
        <v>#REF!</v>
      </c>
    </row>
    <row r="27" spans="1:2" s="44" customFormat="1" ht="12" x14ac:dyDescent="0.2">
      <c r="A27" s="42" t="s">
        <v>83</v>
      </c>
      <c r="B27" s="87"/>
    </row>
    <row r="28" spans="1:2" s="50" customFormat="1" ht="12" x14ac:dyDescent="0.2">
      <c r="A28" s="88">
        <v>1</v>
      </c>
      <c r="B28" s="94" t="e">
        <f t="shared" ref="B28" si="2">ROUNDUP(B8*0.9,)</f>
        <v>#REF!</v>
      </c>
    </row>
    <row r="29" spans="1:2" s="50" customFormat="1" ht="12" x14ac:dyDescent="0.2">
      <c r="A29" s="88">
        <v>2</v>
      </c>
      <c r="B29" s="94" t="e">
        <f t="shared" ref="B29" si="3">ROUNDUP(B9*0.9,)</f>
        <v>#REF!</v>
      </c>
    </row>
    <row r="30" spans="1:2" s="50" customFormat="1" ht="12" x14ac:dyDescent="0.2">
      <c r="A30" s="42" t="s">
        <v>234</v>
      </c>
      <c r="B30" s="94"/>
    </row>
    <row r="31" spans="1:2" s="50" customFormat="1" ht="12" x14ac:dyDescent="0.2">
      <c r="A31" s="180">
        <v>1</v>
      </c>
      <c r="B31" s="94" t="e">
        <f t="shared" ref="B31" si="4">ROUNDUP(B11*0.9,)</f>
        <v>#REF!</v>
      </c>
    </row>
    <row r="32" spans="1:2" s="50" customFormat="1" ht="12" x14ac:dyDescent="0.2">
      <c r="A32" s="180">
        <v>2</v>
      </c>
      <c r="B32" s="94" t="e">
        <f t="shared" ref="B32" si="5">ROUNDUP(B12*0.9,)</f>
        <v>#REF!</v>
      </c>
    </row>
    <row r="33" spans="1:2" s="50" customFormat="1" ht="12" x14ac:dyDescent="0.2">
      <c r="A33" s="42" t="s">
        <v>84</v>
      </c>
      <c r="B33" s="94"/>
    </row>
    <row r="34" spans="1:2" s="50" customFormat="1" ht="12" x14ac:dyDescent="0.2">
      <c r="A34" s="88">
        <f>A28</f>
        <v>1</v>
      </c>
      <c r="B34" s="94" t="e">
        <f t="shared" ref="B34" si="6">ROUNDUP(B14*0.9,)</f>
        <v>#REF!</v>
      </c>
    </row>
    <row r="35" spans="1:2" s="50" customFormat="1" ht="12" x14ac:dyDescent="0.2">
      <c r="A35" s="88">
        <f>A29</f>
        <v>2</v>
      </c>
      <c r="B35" s="94" t="e">
        <f t="shared" ref="B35" si="7">ROUNDUP(B15*0.9,)</f>
        <v>#REF!</v>
      </c>
    </row>
    <row r="36" spans="1:2" s="50" customFormat="1" ht="12" x14ac:dyDescent="0.2">
      <c r="A36" s="42" t="s">
        <v>85</v>
      </c>
      <c r="B36" s="94"/>
    </row>
    <row r="37" spans="1:2" s="50" customFormat="1" ht="12" x14ac:dyDescent="0.2">
      <c r="A37" s="88">
        <f>A28</f>
        <v>1</v>
      </c>
      <c r="B37" s="94" t="e">
        <f t="shared" ref="B37" si="8">ROUNDUP(B17*0.9,)</f>
        <v>#REF!</v>
      </c>
    </row>
    <row r="38" spans="1:2" s="50" customFormat="1" ht="12" x14ac:dyDescent="0.2">
      <c r="A38" s="88">
        <f>A29</f>
        <v>2</v>
      </c>
      <c r="B38" s="94" t="e">
        <f t="shared" ref="B38" si="9">ROUNDUP(B18*0.9,)</f>
        <v>#REF!</v>
      </c>
    </row>
    <row r="39" spans="1:2" s="50" customFormat="1" ht="12" x14ac:dyDescent="0.2">
      <c r="A39" s="42" t="s">
        <v>86</v>
      </c>
      <c r="B39" s="94"/>
    </row>
    <row r="40" spans="1:2" s="50" customFormat="1" ht="12" x14ac:dyDescent="0.2">
      <c r="A40" s="88">
        <f>A28</f>
        <v>1</v>
      </c>
      <c r="B40" s="94" t="e">
        <f t="shared" ref="B40" si="10">ROUNDUP(B20*0.9,)</f>
        <v>#REF!</v>
      </c>
    </row>
    <row r="41" spans="1:2" s="50" customFormat="1" ht="12" x14ac:dyDescent="0.2">
      <c r="A41" s="88">
        <f>A29</f>
        <v>2</v>
      </c>
      <c r="B41" s="94" t="e">
        <f t="shared" ref="B41" si="11">ROUNDUP(B21*0.9,)</f>
        <v>#REF!</v>
      </c>
    </row>
    <row r="42" spans="1:2" s="50" customFormat="1" ht="12" x14ac:dyDescent="0.2">
      <c r="A42" s="42" t="s">
        <v>87</v>
      </c>
      <c r="B42" s="94"/>
    </row>
    <row r="43" spans="1:2" s="50" customFormat="1" ht="12" x14ac:dyDescent="0.2">
      <c r="A43" s="88" t="s">
        <v>88</v>
      </c>
      <c r="B43" s="94" t="e">
        <f t="shared" ref="B43" si="12">ROUNDUP(B23*0.9,)</f>
        <v>#REF!</v>
      </c>
    </row>
    <row r="44" spans="1:2" s="50" customFormat="1" ht="12" x14ac:dyDescent="0.2">
      <c r="A44" s="88"/>
    </row>
    <row r="45" spans="1:2" ht="144" customHeight="1" x14ac:dyDescent="0.2">
      <c r="A45" s="156" t="s">
        <v>200</v>
      </c>
    </row>
    <row r="46" spans="1:2" x14ac:dyDescent="0.2">
      <c r="A46" s="144" t="s">
        <v>71</v>
      </c>
    </row>
    <row r="47" spans="1:2" x14ac:dyDescent="0.2">
      <c r="A47" s="57" t="s">
        <v>201</v>
      </c>
    </row>
    <row r="48" spans="1:2" x14ac:dyDescent="0.2">
      <c r="A48" s="57" t="s">
        <v>202</v>
      </c>
    </row>
    <row r="49" spans="1:1" x14ac:dyDescent="0.2">
      <c r="A49" s="93"/>
    </row>
    <row r="50" spans="1:1" x14ac:dyDescent="0.2">
      <c r="A50" s="144" t="s">
        <v>66</v>
      </c>
    </row>
    <row r="52" spans="1:1" x14ac:dyDescent="0.2">
      <c r="A52" s="56" t="s">
        <v>72</v>
      </c>
    </row>
    <row r="53" spans="1:1" x14ac:dyDescent="0.2">
      <c r="A53" s="56" t="s">
        <v>73</v>
      </c>
    </row>
    <row r="54" spans="1:1" x14ac:dyDescent="0.2">
      <c r="A54" s="56" t="s">
        <v>74</v>
      </c>
    </row>
    <row r="55" spans="1:1" x14ac:dyDescent="0.2">
      <c r="A55" s="56" t="s">
        <v>75</v>
      </c>
    </row>
    <row r="56" spans="1:1" x14ac:dyDescent="0.2">
      <c r="A56" s="43" t="s">
        <v>89</v>
      </c>
    </row>
    <row r="57" spans="1:1" x14ac:dyDescent="0.2">
      <c r="A57" s="58" t="s">
        <v>214</v>
      </c>
    </row>
    <row r="58" spans="1:1" x14ac:dyDescent="0.2">
      <c r="A58" s="58" t="s">
        <v>203</v>
      </c>
    </row>
    <row r="59" spans="1:1" x14ac:dyDescent="0.2">
      <c r="A59" s="159" t="s">
        <v>162</v>
      </c>
    </row>
    <row r="60" spans="1:1" ht="29.25" customHeight="1" x14ac:dyDescent="0.2">
      <c r="A60" s="145" t="s">
        <v>104</v>
      </c>
    </row>
    <row r="61" spans="1:1" ht="46.9" customHeight="1" x14ac:dyDescent="0.2">
      <c r="A61" s="175" t="s">
        <v>204</v>
      </c>
    </row>
    <row r="62" spans="1:1" ht="21" x14ac:dyDescent="0.2">
      <c r="A62" s="175" t="s">
        <v>205</v>
      </c>
    </row>
    <row r="63" spans="1:1" ht="31.5" x14ac:dyDescent="0.2">
      <c r="A63" s="175" t="s">
        <v>207</v>
      </c>
    </row>
    <row r="64" spans="1:1" ht="31.5" x14ac:dyDescent="0.2">
      <c r="A64" s="175" t="s">
        <v>208</v>
      </c>
    </row>
    <row r="65" spans="1:1" ht="42" x14ac:dyDescent="0.2">
      <c r="A65" s="175" t="s">
        <v>206</v>
      </c>
    </row>
    <row r="66" spans="1:1" ht="31.5" x14ac:dyDescent="0.2">
      <c r="A66" s="175" t="s">
        <v>209</v>
      </c>
    </row>
    <row r="67" spans="1:1" ht="34.5" x14ac:dyDescent="0.2">
      <c r="A67" s="175" t="s">
        <v>210</v>
      </c>
    </row>
    <row r="68" spans="1:1" ht="23.25" x14ac:dyDescent="0.2">
      <c r="A68" s="175" t="s">
        <v>211</v>
      </c>
    </row>
    <row r="69" spans="1:1" ht="31.5" x14ac:dyDescent="0.2">
      <c r="A69" s="175" t="s">
        <v>212</v>
      </c>
    </row>
    <row r="70" spans="1:1" ht="31.5" x14ac:dyDescent="0.2">
      <c r="A70" s="175" t="s">
        <v>213</v>
      </c>
    </row>
    <row r="71" spans="1:1" ht="30" customHeight="1" x14ac:dyDescent="0.2">
      <c r="A71" s="113" t="s">
        <v>99</v>
      </c>
    </row>
    <row r="72" spans="1:1" ht="63" hidden="1" x14ac:dyDescent="0.2">
      <c r="A72" s="149" t="s">
        <v>156</v>
      </c>
    </row>
    <row r="73" spans="1:1" ht="30" customHeight="1" x14ac:dyDescent="0.2">
      <c r="A73" s="140" t="s">
        <v>95</v>
      </c>
    </row>
    <row r="74" spans="1:1" ht="42.75" x14ac:dyDescent="0.2">
      <c r="A74" s="108" t="s">
        <v>96</v>
      </c>
    </row>
    <row r="75" spans="1:1" ht="21" x14ac:dyDescent="0.2">
      <c r="A75" s="66" t="s">
        <v>97</v>
      </c>
    </row>
    <row r="76" spans="1:1" x14ac:dyDescent="0.2">
      <c r="A76" s="68"/>
    </row>
    <row r="77" spans="1:1" x14ac:dyDescent="0.2">
      <c r="A77" s="69" t="s">
        <v>70</v>
      </c>
    </row>
    <row r="78" spans="1:1" ht="24" x14ac:dyDescent="0.2">
      <c r="A78" s="70" t="s">
        <v>76</v>
      </c>
    </row>
    <row r="79" spans="1:1" ht="24" x14ac:dyDescent="0.2">
      <c r="A79" s="70" t="s">
        <v>77</v>
      </c>
    </row>
  </sheetData>
  <mergeCells count="1">
    <mergeCell ref="A1:A3"/>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zoomScale="90" zoomScaleNormal="90" workbookViewId="0">
      <selection activeCell="B1" sqref="B1:C1048576"/>
    </sheetView>
  </sheetViews>
  <sheetFormatPr defaultColWidth="8.7109375" defaultRowHeight="12.75" x14ac:dyDescent="0.2"/>
  <cols>
    <col min="1" max="1" width="80.28515625" style="55" customWidth="1"/>
    <col min="2" max="16384" width="8.7109375" style="55"/>
  </cols>
  <sheetData>
    <row r="1" spans="1:2" x14ac:dyDescent="0.2">
      <c r="A1" s="207" t="s">
        <v>82</v>
      </c>
    </row>
    <row r="2" spans="1:2" x14ac:dyDescent="0.2">
      <c r="A2" s="207"/>
    </row>
    <row r="3" spans="1:2" x14ac:dyDescent="0.2">
      <c r="A3" s="207"/>
    </row>
    <row r="4" spans="1:2" ht="18.75" customHeight="1" x14ac:dyDescent="0.2">
      <c r="A4" s="147" t="s">
        <v>94</v>
      </c>
    </row>
    <row r="5" spans="1:2" s="52" customFormat="1" ht="32.1" customHeight="1" x14ac:dyDescent="0.2">
      <c r="A5" s="98" t="s">
        <v>64</v>
      </c>
      <c r="B5" s="86" t="e">
        <f>'C завтраками| Bed and breakfast'!#REF!</f>
        <v>#REF!</v>
      </c>
    </row>
    <row r="6" spans="1:2" s="53" customFormat="1" ht="21.95" customHeight="1" x14ac:dyDescent="0.2">
      <c r="A6" s="98"/>
      <c r="B6" s="86"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234</v>
      </c>
      <c r="B10" s="42"/>
    </row>
    <row r="11" spans="1:2" s="53" customFormat="1" ht="12" x14ac:dyDescent="0.2">
      <c r="A11" s="180">
        <v>1</v>
      </c>
      <c r="B11" s="42" t="e">
        <f>'C завтраками| Bed and breakfast'!#REF!*0.9</f>
        <v>#REF!</v>
      </c>
    </row>
    <row r="12" spans="1:2" s="53" customFormat="1" ht="12" x14ac:dyDescent="0.2">
      <c r="A12" s="180">
        <v>2</v>
      </c>
      <c r="B12" s="42" t="e">
        <f>'C завтраками| Bed and breakfast'!#REF!*0.9</f>
        <v>#REF!</v>
      </c>
    </row>
    <row r="13" spans="1:2" s="53" customFormat="1" ht="12" x14ac:dyDescent="0.2">
      <c r="A13" s="42" t="s">
        <v>84</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85</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86</v>
      </c>
      <c r="B19" s="42"/>
    </row>
    <row r="20" spans="1:2" s="53" customFormat="1" ht="12" x14ac:dyDescent="0.2">
      <c r="A20" s="88">
        <f>A8</f>
        <v>1</v>
      </c>
      <c r="B20" s="42" t="e">
        <f>'C завтраками| Bed and breakfast'!#REF!*0.9</f>
        <v>#REF!</v>
      </c>
    </row>
    <row r="21" spans="1:2" s="53" customFormat="1" ht="12" x14ac:dyDescent="0.2">
      <c r="A21" s="88">
        <f>A9</f>
        <v>2</v>
      </c>
      <c r="B21" s="42" t="e">
        <f>'C завтраками| Bed and breakfast'!#REF!*0.9</f>
        <v>#REF!</v>
      </c>
    </row>
    <row r="22" spans="1:2" s="53" customFormat="1" ht="12" x14ac:dyDescent="0.2">
      <c r="A22" s="42" t="s">
        <v>87</v>
      </c>
      <c r="B22" s="42"/>
    </row>
    <row r="23" spans="1:2" s="53" customFormat="1" ht="12" x14ac:dyDescent="0.2">
      <c r="A23" s="88" t="s">
        <v>88</v>
      </c>
      <c r="B23" s="42" t="e">
        <f>'C завтраками| Bed and breakfast'!#REF!*0.9</f>
        <v>#REF!</v>
      </c>
    </row>
    <row r="24" spans="1:2" s="53" customFormat="1" ht="12" x14ac:dyDescent="0.2">
      <c r="A24" s="89"/>
      <c r="B24" s="89"/>
    </row>
    <row r="25" spans="1:2" s="48" customFormat="1" ht="24.75" customHeight="1" x14ac:dyDescent="0.2">
      <c r="A25" s="146" t="s">
        <v>100</v>
      </c>
      <c r="B25" s="135" t="e">
        <f t="shared" ref="B25" si="0">B5</f>
        <v>#REF!</v>
      </c>
    </row>
    <row r="26" spans="1:2" s="48" customFormat="1" ht="26.25" customHeight="1" x14ac:dyDescent="0.2">
      <c r="A26" s="90" t="s">
        <v>64</v>
      </c>
      <c r="B26" s="135" t="e">
        <f t="shared" ref="B26" si="1">B6</f>
        <v>#REF!</v>
      </c>
    </row>
    <row r="27" spans="1:2" s="44" customFormat="1" ht="12" x14ac:dyDescent="0.2">
      <c r="A27" s="42" t="s">
        <v>83</v>
      </c>
      <c r="B27" s="87"/>
    </row>
    <row r="28" spans="1:2" s="50" customFormat="1" ht="12" x14ac:dyDescent="0.2">
      <c r="A28" s="88">
        <v>1</v>
      </c>
      <c r="B28" s="94" t="e">
        <f t="shared" ref="B28" si="2">ROUNDUP(B8*0.87,)</f>
        <v>#REF!</v>
      </c>
    </row>
    <row r="29" spans="1:2" s="50" customFormat="1" ht="12" x14ac:dyDescent="0.2">
      <c r="A29" s="88">
        <v>2</v>
      </c>
      <c r="B29" s="94" t="e">
        <f t="shared" ref="B29" si="3">ROUNDUP(B9*0.87,)</f>
        <v>#REF!</v>
      </c>
    </row>
    <row r="30" spans="1:2" s="50" customFormat="1" ht="12" x14ac:dyDescent="0.2">
      <c r="A30" s="42" t="s">
        <v>234</v>
      </c>
      <c r="B30" s="94"/>
    </row>
    <row r="31" spans="1:2" s="50" customFormat="1" ht="12" x14ac:dyDescent="0.2">
      <c r="A31" s="180">
        <v>1</v>
      </c>
      <c r="B31" s="94" t="e">
        <f t="shared" ref="B31" si="4">ROUNDUP(B11*0.87,)</f>
        <v>#REF!</v>
      </c>
    </row>
    <row r="32" spans="1:2" s="50" customFormat="1" ht="12" x14ac:dyDescent="0.2">
      <c r="A32" s="180">
        <v>2</v>
      </c>
      <c r="B32" s="94" t="e">
        <f t="shared" ref="B32" si="5">ROUNDUP(B12*0.87,)</f>
        <v>#REF!</v>
      </c>
    </row>
    <row r="33" spans="1:2" s="50" customFormat="1" ht="12" x14ac:dyDescent="0.2">
      <c r="A33" s="42" t="s">
        <v>84</v>
      </c>
      <c r="B33" s="94"/>
    </row>
    <row r="34" spans="1:2" s="50" customFormat="1" ht="12" x14ac:dyDescent="0.2">
      <c r="A34" s="88">
        <f>A28</f>
        <v>1</v>
      </c>
      <c r="B34" s="94" t="e">
        <f t="shared" ref="B34" si="6">ROUNDUP(B14*0.87,)</f>
        <v>#REF!</v>
      </c>
    </row>
    <row r="35" spans="1:2" s="50" customFormat="1" ht="12" x14ac:dyDescent="0.2">
      <c r="A35" s="88">
        <f>A29</f>
        <v>2</v>
      </c>
      <c r="B35" s="94" t="e">
        <f t="shared" ref="B35" si="7">ROUNDUP(B15*0.87,)</f>
        <v>#REF!</v>
      </c>
    </row>
    <row r="36" spans="1:2" s="50" customFormat="1" ht="12" x14ac:dyDescent="0.2">
      <c r="A36" s="42" t="s">
        <v>85</v>
      </c>
      <c r="B36" s="94"/>
    </row>
    <row r="37" spans="1:2" s="50" customFormat="1" ht="12" x14ac:dyDescent="0.2">
      <c r="A37" s="88">
        <f>A28</f>
        <v>1</v>
      </c>
      <c r="B37" s="94" t="e">
        <f t="shared" ref="B37" si="8">ROUNDUP(B17*0.87,)</f>
        <v>#REF!</v>
      </c>
    </row>
    <row r="38" spans="1:2" s="50" customFormat="1" ht="12" x14ac:dyDescent="0.2">
      <c r="A38" s="88">
        <f>A29</f>
        <v>2</v>
      </c>
      <c r="B38" s="94" t="e">
        <f t="shared" ref="B38" si="9">ROUNDUP(B18*0.87,)</f>
        <v>#REF!</v>
      </c>
    </row>
    <row r="39" spans="1:2" s="50" customFormat="1" ht="12" x14ac:dyDescent="0.2">
      <c r="A39" s="42" t="s">
        <v>86</v>
      </c>
      <c r="B39" s="94"/>
    </row>
    <row r="40" spans="1:2" s="50" customFormat="1" ht="12" x14ac:dyDescent="0.2">
      <c r="A40" s="88">
        <f>A28</f>
        <v>1</v>
      </c>
      <c r="B40" s="94" t="e">
        <f t="shared" ref="B40" si="10">ROUNDUP(B20*0.87,)</f>
        <v>#REF!</v>
      </c>
    </row>
    <row r="41" spans="1:2" s="50" customFormat="1" ht="12" x14ac:dyDescent="0.2">
      <c r="A41" s="88">
        <f>A29</f>
        <v>2</v>
      </c>
      <c r="B41" s="94" t="e">
        <f t="shared" ref="B41" si="11">ROUNDUP(B21*0.87,)</f>
        <v>#REF!</v>
      </c>
    </row>
    <row r="42" spans="1:2" s="50" customFormat="1" ht="12" x14ac:dyDescent="0.2">
      <c r="A42" s="42" t="s">
        <v>87</v>
      </c>
      <c r="B42" s="94"/>
    </row>
    <row r="43" spans="1:2" s="50" customFormat="1" ht="12" x14ac:dyDescent="0.2">
      <c r="A43" s="88" t="s">
        <v>88</v>
      </c>
      <c r="B43" s="94" t="e">
        <f t="shared" ref="B43" si="12">ROUNDUP(B23*0.87,)</f>
        <v>#REF!</v>
      </c>
    </row>
    <row r="44" spans="1:2" s="50" customFormat="1" ht="12" x14ac:dyDescent="0.2">
      <c r="A44" s="88"/>
    </row>
    <row r="45" spans="1:2" ht="144" customHeight="1" x14ac:dyDescent="0.2">
      <c r="A45" s="156" t="s">
        <v>200</v>
      </c>
    </row>
    <row r="46" spans="1:2" x14ac:dyDescent="0.2">
      <c r="A46" s="144" t="s">
        <v>71</v>
      </c>
    </row>
    <row r="47" spans="1:2" x14ac:dyDescent="0.2">
      <c r="A47" s="57" t="s">
        <v>201</v>
      </c>
    </row>
    <row r="48" spans="1:2" x14ac:dyDescent="0.2">
      <c r="A48" s="57" t="s">
        <v>202</v>
      </c>
    </row>
    <row r="49" spans="1:1" x14ac:dyDescent="0.2">
      <c r="A49" s="93"/>
    </row>
    <row r="50" spans="1:1" x14ac:dyDescent="0.2">
      <c r="A50" s="144" t="s">
        <v>66</v>
      </c>
    </row>
    <row r="52" spans="1:1" x14ac:dyDescent="0.2">
      <c r="A52" s="56" t="s">
        <v>72</v>
      </c>
    </row>
    <row r="53" spans="1:1" x14ac:dyDescent="0.2">
      <c r="A53" s="56" t="s">
        <v>73</v>
      </c>
    </row>
    <row r="54" spans="1:1" x14ac:dyDescent="0.2">
      <c r="A54" s="56" t="s">
        <v>74</v>
      </c>
    </row>
    <row r="55" spans="1:1" x14ac:dyDescent="0.2">
      <c r="A55" s="56" t="s">
        <v>75</v>
      </c>
    </row>
    <row r="56" spans="1:1" x14ac:dyDescent="0.2">
      <c r="A56" s="43" t="s">
        <v>89</v>
      </c>
    </row>
    <row r="57" spans="1:1" x14ac:dyDescent="0.2">
      <c r="A57" s="58" t="s">
        <v>214</v>
      </c>
    </row>
    <row r="58" spans="1:1" x14ac:dyDescent="0.2">
      <c r="A58" s="58" t="s">
        <v>203</v>
      </c>
    </row>
    <row r="59" spans="1:1" x14ac:dyDescent="0.2">
      <c r="A59" s="159" t="s">
        <v>162</v>
      </c>
    </row>
    <row r="60" spans="1:1" ht="29.25" customHeight="1" x14ac:dyDescent="0.2">
      <c r="A60" s="145" t="s">
        <v>104</v>
      </c>
    </row>
    <row r="61" spans="1:1" ht="46.9" customHeight="1" x14ac:dyDescent="0.2">
      <c r="A61" s="175" t="s">
        <v>204</v>
      </c>
    </row>
    <row r="62" spans="1:1" ht="21" x14ac:dyDescent="0.2">
      <c r="A62" s="175" t="s">
        <v>205</v>
      </c>
    </row>
    <row r="63" spans="1:1" ht="31.5" x14ac:dyDescent="0.2">
      <c r="A63" s="175" t="s">
        <v>207</v>
      </c>
    </row>
    <row r="64" spans="1:1" ht="31.5" x14ac:dyDescent="0.2">
      <c r="A64" s="175" t="s">
        <v>208</v>
      </c>
    </row>
    <row r="65" spans="1:1" ht="42" x14ac:dyDescent="0.2">
      <c r="A65" s="175" t="s">
        <v>206</v>
      </c>
    </row>
    <row r="66" spans="1:1" ht="21" x14ac:dyDescent="0.2">
      <c r="A66" s="175" t="s">
        <v>209</v>
      </c>
    </row>
    <row r="67" spans="1:1" ht="34.5" x14ac:dyDescent="0.2">
      <c r="A67" s="175" t="s">
        <v>210</v>
      </c>
    </row>
    <row r="68" spans="1:1" ht="23.25" x14ac:dyDescent="0.2">
      <c r="A68" s="175" t="s">
        <v>211</v>
      </c>
    </row>
    <row r="69" spans="1:1" ht="31.5" x14ac:dyDescent="0.2">
      <c r="A69" s="175" t="s">
        <v>212</v>
      </c>
    </row>
    <row r="70" spans="1:1" ht="31.5" x14ac:dyDescent="0.2">
      <c r="A70" s="175" t="s">
        <v>213</v>
      </c>
    </row>
    <row r="71" spans="1:1" ht="30" customHeight="1" x14ac:dyDescent="0.2">
      <c r="A71" s="113" t="s">
        <v>99</v>
      </c>
    </row>
    <row r="72" spans="1:1" ht="63" hidden="1" x14ac:dyDescent="0.2">
      <c r="A72" s="149" t="s">
        <v>156</v>
      </c>
    </row>
    <row r="73" spans="1:1" ht="30" customHeight="1" x14ac:dyDescent="0.2">
      <c r="A73" s="140" t="s">
        <v>95</v>
      </c>
    </row>
    <row r="74" spans="1:1" ht="42.75" x14ac:dyDescent="0.2">
      <c r="A74" s="108" t="s">
        <v>96</v>
      </c>
    </row>
    <row r="75" spans="1:1" ht="21" x14ac:dyDescent="0.2">
      <c r="A75" s="66" t="s">
        <v>97</v>
      </c>
    </row>
    <row r="76" spans="1:1" x14ac:dyDescent="0.2">
      <c r="A76" s="68"/>
    </row>
    <row r="77" spans="1:1" x14ac:dyDescent="0.2">
      <c r="A77" s="69" t="s">
        <v>70</v>
      </c>
    </row>
    <row r="78" spans="1:1" ht="24" x14ac:dyDescent="0.2">
      <c r="A78" s="70" t="s">
        <v>76</v>
      </c>
    </row>
    <row r="79" spans="1:1" ht="24" x14ac:dyDescent="0.2">
      <c r="A79" s="70" t="s">
        <v>77</v>
      </c>
    </row>
  </sheetData>
  <mergeCells count="1">
    <mergeCell ref="A1:A3"/>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zoomScale="90" zoomScaleNormal="90" workbookViewId="0">
      <selection activeCell="B1" sqref="B1:C1048576"/>
    </sheetView>
  </sheetViews>
  <sheetFormatPr defaultColWidth="8.7109375" defaultRowHeight="12.75" x14ac:dyDescent="0.2"/>
  <cols>
    <col min="1" max="1" width="80.28515625" style="55" customWidth="1"/>
    <col min="2" max="16384" width="8.7109375" style="55"/>
  </cols>
  <sheetData>
    <row r="1" spans="1:2" x14ac:dyDescent="0.2">
      <c r="A1" s="207" t="s">
        <v>82</v>
      </c>
    </row>
    <row r="2" spans="1:2" x14ac:dyDescent="0.2">
      <c r="A2" s="207"/>
    </row>
    <row r="3" spans="1:2" x14ac:dyDescent="0.2">
      <c r="A3" s="207"/>
    </row>
    <row r="4" spans="1:2" ht="18.75" customHeight="1" x14ac:dyDescent="0.2">
      <c r="A4" s="147" t="s">
        <v>94</v>
      </c>
    </row>
    <row r="5" spans="1:2" s="52" customFormat="1" ht="32.1" customHeight="1" x14ac:dyDescent="0.2">
      <c r="A5" s="98" t="s">
        <v>64</v>
      </c>
      <c r="B5" s="86" t="e">
        <f>'C завтраками| Bed and breakfast'!#REF!</f>
        <v>#REF!</v>
      </c>
    </row>
    <row r="6" spans="1:2" s="53" customFormat="1" ht="21.95" customHeight="1" x14ac:dyDescent="0.2">
      <c r="A6" s="98"/>
      <c r="B6" s="86"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234</v>
      </c>
      <c r="B10" s="42"/>
    </row>
    <row r="11" spans="1:2" s="53" customFormat="1" ht="12" x14ac:dyDescent="0.2">
      <c r="A11" s="180">
        <v>1</v>
      </c>
      <c r="B11" s="42" t="e">
        <f>'C завтраками| Bed and breakfast'!#REF!*0.9</f>
        <v>#REF!</v>
      </c>
    </row>
    <row r="12" spans="1:2" s="53" customFormat="1" ht="12" x14ac:dyDescent="0.2">
      <c r="A12" s="180">
        <v>2</v>
      </c>
      <c r="B12" s="42" t="e">
        <f>'C завтраками| Bed and breakfast'!#REF!*0.9</f>
        <v>#REF!</v>
      </c>
    </row>
    <row r="13" spans="1:2" s="53" customFormat="1" ht="12" x14ac:dyDescent="0.2">
      <c r="A13" s="42" t="s">
        <v>84</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85</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86</v>
      </c>
      <c r="B19" s="42"/>
    </row>
    <row r="20" spans="1:2" s="53" customFormat="1" ht="12" x14ac:dyDescent="0.2">
      <c r="A20" s="88">
        <f>A8</f>
        <v>1</v>
      </c>
      <c r="B20" s="42" t="e">
        <f>'C завтраками| Bed and breakfast'!#REF!*0.9</f>
        <v>#REF!</v>
      </c>
    </row>
    <row r="21" spans="1:2" s="53" customFormat="1" ht="12" x14ac:dyDescent="0.2">
      <c r="A21" s="88">
        <f>A9</f>
        <v>2</v>
      </c>
      <c r="B21" s="42" t="e">
        <f>'C завтраками| Bed and breakfast'!#REF!*0.9</f>
        <v>#REF!</v>
      </c>
    </row>
    <row r="22" spans="1:2" s="53" customFormat="1" ht="12" x14ac:dyDescent="0.2">
      <c r="A22" s="42" t="s">
        <v>87</v>
      </c>
      <c r="B22" s="42"/>
    </row>
    <row r="23" spans="1:2" s="53" customFormat="1" ht="12" x14ac:dyDescent="0.2">
      <c r="A23" s="88" t="s">
        <v>88</v>
      </c>
      <c r="B23" s="42" t="e">
        <f>'C завтраками| Bed and breakfast'!#REF!*0.9</f>
        <v>#REF!</v>
      </c>
    </row>
    <row r="24" spans="1:2" s="53" customFormat="1" ht="12" x14ac:dyDescent="0.2">
      <c r="A24" s="89"/>
      <c r="B24" s="89"/>
    </row>
    <row r="25" spans="1:2" ht="144" customHeight="1" x14ac:dyDescent="0.2">
      <c r="A25" s="156" t="s">
        <v>200</v>
      </c>
    </row>
    <row r="26" spans="1:2" x14ac:dyDescent="0.2">
      <c r="A26" s="144" t="s">
        <v>71</v>
      </c>
    </row>
    <row r="27" spans="1:2" x14ac:dyDescent="0.2">
      <c r="A27" s="57" t="s">
        <v>201</v>
      </c>
    </row>
    <row r="28" spans="1:2" x14ac:dyDescent="0.2">
      <c r="A28" s="57" t="s">
        <v>202</v>
      </c>
    </row>
    <row r="29" spans="1:2" x14ac:dyDescent="0.2">
      <c r="A29" s="93"/>
    </row>
    <row r="30" spans="1:2" x14ac:dyDescent="0.2">
      <c r="A30" s="144" t="s">
        <v>66</v>
      </c>
    </row>
    <row r="32" spans="1:2" x14ac:dyDescent="0.2">
      <c r="A32" s="56" t="s">
        <v>72</v>
      </c>
    </row>
    <row r="33" spans="1:1" x14ac:dyDescent="0.2">
      <c r="A33" s="56" t="s">
        <v>73</v>
      </c>
    </row>
    <row r="34" spans="1:1" x14ac:dyDescent="0.2">
      <c r="A34" s="56" t="s">
        <v>74</v>
      </c>
    </row>
    <row r="35" spans="1:1" x14ac:dyDescent="0.2">
      <c r="A35" s="56" t="s">
        <v>75</v>
      </c>
    </row>
    <row r="36" spans="1:1" x14ac:dyDescent="0.2">
      <c r="A36" s="43" t="s">
        <v>89</v>
      </c>
    </row>
    <row r="37" spans="1:1" x14ac:dyDescent="0.2">
      <c r="A37" s="58" t="s">
        <v>214</v>
      </c>
    </row>
    <row r="38" spans="1:1" x14ac:dyDescent="0.2">
      <c r="A38" s="58" t="s">
        <v>203</v>
      </c>
    </row>
    <row r="39" spans="1:1" x14ac:dyDescent="0.2">
      <c r="A39" s="159" t="s">
        <v>162</v>
      </c>
    </row>
    <row r="40" spans="1:1" ht="29.25" customHeight="1" x14ac:dyDescent="0.2">
      <c r="A40" s="145" t="s">
        <v>104</v>
      </c>
    </row>
    <row r="41" spans="1:1" ht="46.9" customHeight="1" x14ac:dyDescent="0.2">
      <c r="A41" s="175" t="s">
        <v>204</v>
      </c>
    </row>
    <row r="42" spans="1:1" ht="21" x14ac:dyDescent="0.2">
      <c r="A42" s="175" t="s">
        <v>205</v>
      </c>
    </row>
    <row r="43" spans="1:1" ht="31.5" x14ac:dyDescent="0.2">
      <c r="A43" s="175" t="s">
        <v>207</v>
      </c>
    </row>
    <row r="44" spans="1:1" ht="31.5" x14ac:dyDescent="0.2">
      <c r="A44" s="175" t="s">
        <v>208</v>
      </c>
    </row>
    <row r="45" spans="1:1" ht="42" x14ac:dyDescent="0.2">
      <c r="A45" s="175" t="s">
        <v>206</v>
      </c>
    </row>
    <row r="46" spans="1:1" ht="21" x14ac:dyDescent="0.2">
      <c r="A46" s="175" t="s">
        <v>209</v>
      </c>
    </row>
    <row r="47" spans="1:1" ht="34.5" x14ac:dyDescent="0.2">
      <c r="A47" s="175" t="s">
        <v>210</v>
      </c>
    </row>
    <row r="48" spans="1:1" ht="23.25" x14ac:dyDescent="0.2">
      <c r="A48" s="175" t="s">
        <v>211</v>
      </c>
    </row>
    <row r="49" spans="1:1" ht="31.5" x14ac:dyDescent="0.2">
      <c r="A49" s="175" t="s">
        <v>212</v>
      </c>
    </row>
    <row r="50" spans="1:1" ht="31.5" x14ac:dyDescent="0.2">
      <c r="A50" s="175" t="s">
        <v>213</v>
      </c>
    </row>
    <row r="51" spans="1:1" ht="30" customHeight="1" x14ac:dyDescent="0.2">
      <c r="A51" s="113" t="s">
        <v>99</v>
      </c>
    </row>
    <row r="52" spans="1:1" ht="63" hidden="1" x14ac:dyDescent="0.2">
      <c r="A52" s="149" t="s">
        <v>156</v>
      </c>
    </row>
    <row r="53" spans="1:1" ht="30" customHeight="1" x14ac:dyDescent="0.2">
      <c r="A53" s="140" t="s">
        <v>95</v>
      </c>
    </row>
    <row r="54" spans="1:1" ht="42.75" x14ac:dyDescent="0.2">
      <c r="A54" s="108" t="s">
        <v>96</v>
      </c>
    </row>
    <row r="55" spans="1:1" ht="21" x14ac:dyDescent="0.2">
      <c r="A55" s="66" t="s">
        <v>97</v>
      </c>
    </row>
    <row r="56" spans="1:1" x14ac:dyDescent="0.2">
      <c r="A56" s="68"/>
    </row>
    <row r="57" spans="1:1" x14ac:dyDescent="0.2">
      <c r="A57" s="69" t="s">
        <v>70</v>
      </c>
    </row>
    <row r="58" spans="1:1" ht="24" x14ac:dyDescent="0.2">
      <c r="A58" s="70" t="s">
        <v>76</v>
      </c>
    </row>
    <row r="59" spans="1:1" ht="24" x14ac:dyDescent="0.2">
      <c r="A59" s="70" t="s">
        <v>77</v>
      </c>
    </row>
  </sheetData>
  <mergeCells count="1">
    <mergeCell ref="A1:A3"/>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5"/>
  <dimension ref="A1:B77"/>
  <sheetViews>
    <sheetView zoomScale="90" zoomScaleNormal="90" workbookViewId="0">
      <selection activeCell="B1" sqref="B1:B1048576"/>
    </sheetView>
  </sheetViews>
  <sheetFormatPr defaultColWidth="8.7109375" defaultRowHeight="12.75" x14ac:dyDescent="0.2"/>
  <cols>
    <col min="1" max="1" width="82.5703125" style="55" customWidth="1"/>
    <col min="2" max="2" width="9.7109375" style="55" bestFit="1" customWidth="1"/>
    <col min="3" max="16384" width="8.7109375" style="55"/>
  </cols>
  <sheetData>
    <row r="1" spans="1:2" x14ac:dyDescent="0.2">
      <c r="A1" s="207" t="s">
        <v>82</v>
      </c>
    </row>
    <row r="2" spans="1:2" x14ac:dyDescent="0.2">
      <c r="A2" s="207"/>
    </row>
    <row r="3" spans="1:2" x14ac:dyDescent="0.2">
      <c r="A3" s="207"/>
    </row>
    <row r="4" spans="1:2" ht="21.75" customHeight="1" x14ac:dyDescent="0.2">
      <c r="A4" s="122" t="s">
        <v>112</v>
      </c>
    </row>
    <row r="5" spans="1:2" s="52" customFormat="1" ht="32.1" customHeight="1" x14ac:dyDescent="0.2">
      <c r="A5" s="98" t="s">
        <v>64</v>
      </c>
      <c r="B5" s="101" t="e">
        <f>'C завтраками| Bed and breakfast'!#REF!</f>
        <v>#REF!</v>
      </c>
    </row>
    <row r="6" spans="1:2" s="53" customFormat="1" ht="21.95" customHeight="1" x14ac:dyDescent="0.2">
      <c r="A6" s="98"/>
      <c r="B6" s="101"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234</v>
      </c>
      <c r="B10" s="42"/>
    </row>
    <row r="11" spans="1:2" s="53" customFormat="1" ht="12" x14ac:dyDescent="0.2">
      <c r="A11" s="180">
        <v>1</v>
      </c>
      <c r="B11" s="42" t="e">
        <f>'C завтраками| Bed and breakfast'!#REF!*0.9</f>
        <v>#REF!</v>
      </c>
    </row>
    <row r="12" spans="1:2" s="53" customFormat="1" ht="12" x14ac:dyDescent="0.2">
      <c r="A12" s="180">
        <v>2</v>
      </c>
      <c r="B12" s="42" t="e">
        <f>'C завтраками| Bed and breakfast'!#REF!*0.9</f>
        <v>#REF!</v>
      </c>
    </row>
    <row r="13" spans="1:2" s="53" customFormat="1" ht="12" x14ac:dyDescent="0.2">
      <c r="A13" s="42" t="s">
        <v>84</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85</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86</v>
      </c>
      <c r="B19" s="42"/>
    </row>
    <row r="20" spans="1:2" s="53" customFormat="1" ht="12" x14ac:dyDescent="0.2">
      <c r="A20" s="88">
        <f>A8</f>
        <v>1</v>
      </c>
      <c r="B20" s="42" t="e">
        <f>'C завтраками| Bed and breakfast'!#REF!*0.9</f>
        <v>#REF!</v>
      </c>
    </row>
    <row r="21" spans="1:2" s="53" customFormat="1" ht="12" x14ac:dyDescent="0.2">
      <c r="A21" s="88">
        <f>A9</f>
        <v>2</v>
      </c>
      <c r="B21" s="42" t="e">
        <f>'C завтраками| Bed and breakfast'!#REF!*0.9</f>
        <v>#REF!</v>
      </c>
    </row>
    <row r="22" spans="1:2" s="53" customFormat="1" ht="12" x14ac:dyDescent="0.2">
      <c r="A22" s="42" t="s">
        <v>87</v>
      </c>
      <c r="B22" s="42"/>
    </row>
    <row r="23" spans="1:2" s="53" customFormat="1" ht="12" x14ac:dyDescent="0.2">
      <c r="A23" s="88" t="s">
        <v>88</v>
      </c>
      <c r="B23" s="42" t="e">
        <f>'C завтраками| Bed and breakfast'!#REF!*0.9</f>
        <v>#REF!</v>
      </c>
    </row>
    <row r="24" spans="1:2" s="53" customFormat="1" ht="12" x14ac:dyDescent="0.2">
      <c r="A24" s="116"/>
      <c r="B24" s="4"/>
    </row>
    <row r="25" spans="1:2" s="53" customFormat="1" ht="12" x14ac:dyDescent="0.2">
      <c r="A25" s="89"/>
      <c r="B25" s="89"/>
    </row>
    <row r="26" spans="1:2" s="48" customFormat="1" ht="22.5" customHeight="1" x14ac:dyDescent="0.2">
      <c r="A26" s="111" t="s">
        <v>100</v>
      </c>
      <c r="B26" s="101" t="e">
        <f t="shared" ref="B26" si="0">B5</f>
        <v>#REF!</v>
      </c>
    </row>
    <row r="27" spans="1:2" s="48" customFormat="1" ht="25.5" customHeight="1" x14ac:dyDescent="0.2">
      <c r="A27" s="90" t="s">
        <v>64</v>
      </c>
      <c r="B27" s="102" t="e">
        <f t="shared" ref="B27" si="1">B6</f>
        <v>#REF!</v>
      </c>
    </row>
    <row r="28" spans="1:2" s="44" customFormat="1" ht="12" x14ac:dyDescent="0.2">
      <c r="A28" s="42" t="s">
        <v>83</v>
      </c>
      <c r="B28" s="87"/>
    </row>
    <row r="29" spans="1:2" s="50" customFormat="1" ht="12" x14ac:dyDescent="0.2">
      <c r="A29" s="88">
        <v>1</v>
      </c>
      <c r="B29" s="94" t="e">
        <f t="shared" ref="B29" si="2">ROUNDUP(B8*0.9,)</f>
        <v>#REF!</v>
      </c>
    </row>
    <row r="30" spans="1:2" s="50" customFormat="1" ht="12" x14ac:dyDescent="0.2">
      <c r="A30" s="88">
        <v>2</v>
      </c>
      <c r="B30" s="94" t="e">
        <f t="shared" ref="B30" si="3">ROUNDUP(B9*0.9,)</f>
        <v>#REF!</v>
      </c>
    </row>
    <row r="31" spans="1:2" s="50" customFormat="1" ht="12" x14ac:dyDescent="0.2">
      <c r="A31" s="42" t="s">
        <v>234</v>
      </c>
      <c r="B31" s="94"/>
    </row>
    <row r="32" spans="1:2" s="50" customFormat="1" ht="12" x14ac:dyDescent="0.2">
      <c r="A32" s="180">
        <v>1</v>
      </c>
      <c r="B32" s="94" t="e">
        <f t="shared" ref="B32" si="4">ROUNDUP(B11*0.9,)</f>
        <v>#REF!</v>
      </c>
    </row>
    <row r="33" spans="1:2" s="50" customFormat="1" ht="12" x14ac:dyDescent="0.2">
      <c r="A33" s="180">
        <v>2</v>
      </c>
      <c r="B33" s="94" t="e">
        <f t="shared" ref="B33" si="5">ROUNDUP(B12*0.9,)</f>
        <v>#REF!</v>
      </c>
    </row>
    <row r="34" spans="1:2" s="50" customFormat="1" ht="12" x14ac:dyDescent="0.2">
      <c r="A34" s="42" t="s">
        <v>84</v>
      </c>
      <c r="B34" s="94"/>
    </row>
    <row r="35" spans="1:2" s="50" customFormat="1" ht="12" x14ac:dyDescent="0.2">
      <c r="A35" s="88">
        <f>A29</f>
        <v>1</v>
      </c>
      <c r="B35" s="94" t="e">
        <f t="shared" ref="B35" si="6">ROUNDUP(B14*0.9,)</f>
        <v>#REF!</v>
      </c>
    </row>
    <row r="36" spans="1:2" s="50" customFormat="1" ht="12" x14ac:dyDescent="0.2">
      <c r="A36" s="88">
        <f>A30</f>
        <v>2</v>
      </c>
      <c r="B36" s="94" t="e">
        <f t="shared" ref="B36" si="7">ROUNDUP(B15*0.9,)</f>
        <v>#REF!</v>
      </c>
    </row>
    <row r="37" spans="1:2" s="50" customFormat="1" ht="12" x14ac:dyDescent="0.2">
      <c r="A37" s="42" t="s">
        <v>85</v>
      </c>
      <c r="B37" s="94"/>
    </row>
    <row r="38" spans="1:2" s="50" customFormat="1" ht="12" x14ac:dyDescent="0.2">
      <c r="A38" s="88">
        <f>A29</f>
        <v>1</v>
      </c>
      <c r="B38" s="94" t="e">
        <f t="shared" ref="B38" si="8">ROUNDUP(B17*0.9,)</f>
        <v>#REF!</v>
      </c>
    </row>
    <row r="39" spans="1:2" s="50" customFormat="1" ht="12" x14ac:dyDescent="0.2">
      <c r="A39" s="88">
        <f>A30</f>
        <v>2</v>
      </c>
      <c r="B39" s="94" t="e">
        <f t="shared" ref="B39" si="9">ROUNDUP(B18*0.9,)</f>
        <v>#REF!</v>
      </c>
    </row>
    <row r="40" spans="1:2" s="50" customFormat="1" ht="12" x14ac:dyDescent="0.2">
      <c r="A40" s="42" t="s">
        <v>86</v>
      </c>
      <c r="B40" s="94"/>
    </row>
    <row r="41" spans="1:2" s="50" customFormat="1" ht="12" x14ac:dyDescent="0.2">
      <c r="A41" s="88">
        <f>A29</f>
        <v>1</v>
      </c>
      <c r="B41" s="94" t="e">
        <f t="shared" ref="B41" si="10">ROUNDUP(B20*0.9,)</f>
        <v>#REF!</v>
      </c>
    </row>
    <row r="42" spans="1:2" s="50" customFormat="1" ht="12" x14ac:dyDescent="0.2">
      <c r="A42" s="88">
        <f>A30</f>
        <v>2</v>
      </c>
      <c r="B42" s="94" t="e">
        <f t="shared" ref="B42" si="11">ROUNDUP(B21*0.9,)</f>
        <v>#REF!</v>
      </c>
    </row>
    <row r="43" spans="1:2" s="50" customFormat="1" ht="12" x14ac:dyDescent="0.2">
      <c r="A43" s="42" t="s">
        <v>87</v>
      </c>
      <c r="B43" s="94"/>
    </row>
    <row r="44" spans="1:2" s="50" customFormat="1" ht="12" x14ac:dyDescent="0.2">
      <c r="A44" s="88" t="s">
        <v>88</v>
      </c>
      <c r="B44" s="94" t="e">
        <f t="shared" ref="B44" si="12">ROUNDUP(B23*0.9,)</f>
        <v>#REF!</v>
      </c>
    </row>
    <row r="45" spans="1:2" s="50" customFormat="1" ht="10.35" customHeight="1" x14ac:dyDescent="0.2">
      <c r="A45" s="116"/>
    </row>
    <row r="46" spans="1:2" ht="155.44999999999999" customHeight="1" x14ac:dyDescent="0.2">
      <c r="A46" s="156" t="s">
        <v>228</v>
      </c>
    </row>
    <row r="47" spans="1:2" x14ac:dyDescent="0.2">
      <c r="A47" s="144" t="s">
        <v>71</v>
      </c>
    </row>
    <row r="48" spans="1:2" x14ac:dyDescent="0.2">
      <c r="A48" s="61" t="s">
        <v>224</v>
      </c>
    </row>
    <row r="49" spans="1:1" x14ac:dyDescent="0.2">
      <c r="A49" s="61" t="s">
        <v>225</v>
      </c>
    </row>
    <row r="50" spans="1:1" x14ac:dyDescent="0.2">
      <c r="A50" s="62"/>
    </row>
    <row r="51" spans="1:1" x14ac:dyDescent="0.2">
      <c r="A51" s="144" t="s">
        <v>66</v>
      </c>
    </row>
    <row r="53" spans="1:1" x14ac:dyDescent="0.2">
      <c r="A53" s="63" t="s">
        <v>78</v>
      </c>
    </row>
    <row r="54" spans="1:1" x14ac:dyDescent="0.2">
      <c r="A54" s="43" t="s">
        <v>67</v>
      </c>
    </row>
    <row r="55" spans="1:1" x14ac:dyDescent="0.2">
      <c r="A55" s="43" t="s">
        <v>89</v>
      </c>
    </row>
    <row r="56" spans="1:1" x14ac:dyDescent="0.2">
      <c r="A56" s="43" t="s">
        <v>68</v>
      </c>
    </row>
    <row r="57" spans="1:1" ht="25.9" customHeight="1" x14ac:dyDescent="0.2">
      <c r="A57" s="46" t="s">
        <v>69</v>
      </c>
    </row>
    <row r="58" spans="1:1" x14ac:dyDescent="0.2">
      <c r="A58" s="159" t="s">
        <v>162</v>
      </c>
    </row>
    <row r="59" spans="1:1" ht="24" x14ac:dyDescent="0.2">
      <c r="A59" s="46" t="s">
        <v>116</v>
      </c>
    </row>
    <row r="60" spans="1:1" x14ac:dyDescent="0.2">
      <c r="A60" s="59"/>
    </row>
    <row r="61" spans="1:1" ht="25.5" x14ac:dyDescent="0.2">
      <c r="A61" s="157" t="s">
        <v>168</v>
      </c>
    </row>
    <row r="62" spans="1:1" ht="45" x14ac:dyDescent="0.2">
      <c r="A62" s="179" t="s">
        <v>226</v>
      </c>
    </row>
    <row r="63" spans="1:1" ht="32.450000000000003" customHeight="1" x14ac:dyDescent="0.2">
      <c r="A63" s="179" t="s">
        <v>227</v>
      </c>
    </row>
    <row r="64" spans="1:1" ht="22.5" x14ac:dyDescent="0.2">
      <c r="A64" s="179" t="s">
        <v>229</v>
      </c>
    </row>
    <row r="65" spans="1:1" ht="22.5" x14ac:dyDescent="0.2">
      <c r="A65" s="179" t="s">
        <v>230</v>
      </c>
    </row>
    <row r="66" spans="1:1" ht="22.5" x14ac:dyDescent="0.2">
      <c r="A66" s="179" t="s">
        <v>231</v>
      </c>
    </row>
    <row r="67" spans="1:1" ht="33.75" x14ac:dyDescent="0.2">
      <c r="A67" s="179" t="s">
        <v>232</v>
      </c>
    </row>
    <row r="68" spans="1:1" ht="33.75" x14ac:dyDescent="0.2">
      <c r="A68" s="179" t="s">
        <v>233</v>
      </c>
    </row>
    <row r="69" spans="1:1" ht="42" x14ac:dyDescent="0.2">
      <c r="A69" s="113" t="s">
        <v>99</v>
      </c>
    </row>
    <row r="70" spans="1:1" ht="21" x14ac:dyDescent="0.2">
      <c r="A70" s="140" t="s">
        <v>95</v>
      </c>
    </row>
    <row r="71" spans="1:1" ht="42.75" x14ac:dyDescent="0.2">
      <c r="A71" s="108" t="s">
        <v>96</v>
      </c>
    </row>
    <row r="72" spans="1:1" ht="21" x14ac:dyDescent="0.2">
      <c r="A72" s="66" t="s">
        <v>97</v>
      </c>
    </row>
    <row r="73" spans="1:1" x14ac:dyDescent="0.2">
      <c r="A73" s="68"/>
    </row>
    <row r="74" spans="1:1" x14ac:dyDescent="0.2">
      <c r="A74" s="69" t="s">
        <v>70</v>
      </c>
    </row>
    <row r="75" spans="1:1" ht="24" x14ac:dyDescent="0.2">
      <c r="A75" s="70" t="s">
        <v>76</v>
      </c>
    </row>
    <row r="76" spans="1:1" ht="24" x14ac:dyDescent="0.2">
      <c r="A76" s="70" t="s">
        <v>77</v>
      </c>
    </row>
    <row r="77" spans="1:1" x14ac:dyDescent="0.2">
      <c r="A77" s="67"/>
    </row>
  </sheetData>
  <mergeCells count="1">
    <mergeCell ref="A1:A3"/>
  </mergeCells>
  <pageMargins left="0.7" right="0.7" top="0.75" bottom="0.75" header="0.3" footer="0.3"/>
  <pageSetup paperSize="9" orientation="portrait" horizontalDpi="4294967295" verticalDpi="4294967295"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zoomScale="90" zoomScaleNormal="90" workbookViewId="0">
      <selection activeCell="B1" sqref="B1:B1048576"/>
    </sheetView>
  </sheetViews>
  <sheetFormatPr defaultColWidth="8.7109375" defaultRowHeight="12.75" x14ac:dyDescent="0.2"/>
  <cols>
    <col min="1" max="1" width="82.5703125" style="55" customWidth="1"/>
    <col min="2" max="2" width="9.7109375" style="55" bestFit="1" customWidth="1"/>
    <col min="3" max="16384" width="8.7109375" style="55"/>
  </cols>
  <sheetData>
    <row r="1" spans="1:2" x14ac:dyDescent="0.2">
      <c r="A1" s="207" t="s">
        <v>82</v>
      </c>
    </row>
    <row r="2" spans="1:2" x14ac:dyDescent="0.2">
      <c r="A2" s="207"/>
    </row>
    <row r="3" spans="1:2" x14ac:dyDescent="0.2">
      <c r="A3" s="207"/>
    </row>
    <row r="4" spans="1:2" ht="21.75" customHeight="1" x14ac:dyDescent="0.2">
      <c r="A4" s="122" t="s">
        <v>112</v>
      </c>
    </row>
    <row r="5" spans="1:2" s="52" customFormat="1" ht="32.1" customHeight="1" x14ac:dyDescent="0.2">
      <c r="A5" s="98" t="s">
        <v>64</v>
      </c>
      <c r="B5" s="101" t="e">
        <f>'C завтраками| Bed and breakfast'!#REF!</f>
        <v>#REF!</v>
      </c>
    </row>
    <row r="6" spans="1:2" s="53" customFormat="1" ht="21.95" customHeight="1" x14ac:dyDescent="0.2">
      <c r="A6" s="98"/>
      <c r="B6" s="101"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234</v>
      </c>
      <c r="B10" s="42"/>
    </row>
    <row r="11" spans="1:2" s="53" customFormat="1" ht="12" x14ac:dyDescent="0.2">
      <c r="A11" s="180">
        <v>1</v>
      </c>
      <c r="B11" s="42" t="e">
        <f>'C завтраками| Bed and breakfast'!#REF!*0.9</f>
        <v>#REF!</v>
      </c>
    </row>
    <row r="12" spans="1:2" s="53" customFormat="1" ht="12" x14ac:dyDescent="0.2">
      <c r="A12" s="180">
        <v>2</v>
      </c>
      <c r="B12" s="42" t="e">
        <f>'C завтраками| Bed and breakfast'!#REF!*0.9</f>
        <v>#REF!</v>
      </c>
    </row>
    <row r="13" spans="1:2" s="53" customFormat="1" ht="12" x14ac:dyDescent="0.2">
      <c r="A13" s="42" t="s">
        <v>84</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85</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86</v>
      </c>
      <c r="B19" s="42"/>
    </row>
    <row r="20" spans="1:2" s="53" customFormat="1" ht="12" x14ac:dyDescent="0.2">
      <c r="A20" s="88">
        <f>A8</f>
        <v>1</v>
      </c>
      <c r="B20" s="42" t="e">
        <f>'C завтраками| Bed and breakfast'!#REF!*0.9</f>
        <v>#REF!</v>
      </c>
    </row>
    <row r="21" spans="1:2" s="53" customFormat="1" ht="12" x14ac:dyDescent="0.2">
      <c r="A21" s="88">
        <f>A9</f>
        <v>2</v>
      </c>
      <c r="B21" s="42" t="e">
        <f>'C завтраками| Bed and breakfast'!#REF!*0.9</f>
        <v>#REF!</v>
      </c>
    </row>
    <row r="22" spans="1:2" s="53" customFormat="1" ht="12" x14ac:dyDescent="0.2">
      <c r="A22" s="42" t="s">
        <v>87</v>
      </c>
      <c r="B22" s="42"/>
    </row>
    <row r="23" spans="1:2" s="53" customFormat="1" ht="12" x14ac:dyDescent="0.2">
      <c r="A23" s="88" t="s">
        <v>88</v>
      </c>
      <c r="B23" s="42" t="e">
        <f>'C завтраками| Bed and breakfast'!#REF!*0.9</f>
        <v>#REF!</v>
      </c>
    </row>
    <row r="24" spans="1:2" s="53" customFormat="1" ht="12" x14ac:dyDescent="0.2">
      <c r="A24" s="116"/>
      <c r="B24" s="4"/>
    </row>
    <row r="25" spans="1:2" s="53" customFormat="1" ht="12" x14ac:dyDescent="0.2">
      <c r="A25" s="89"/>
      <c r="B25" s="89"/>
    </row>
    <row r="26" spans="1:2" s="48" customFormat="1" ht="22.5" customHeight="1" x14ac:dyDescent="0.2">
      <c r="A26" s="111" t="s">
        <v>100</v>
      </c>
      <c r="B26" s="101" t="e">
        <f t="shared" ref="B26" si="0">B5</f>
        <v>#REF!</v>
      </c>
    </row>
    <row r="27" spans="1:2" s="48" customFormat="1" ht="25.5" customHeight="1" x14ac:dyDescent="0.2">
      <c r="A27" s="90" t="s">
        <v>64</v>
      </c>
      <c r="B27" s="102" t="e">
        <f t="shared" ref="B27" si="1">B6</f>
        <v>#REF!</v>
      </c>
    </row>
    <row r="28" spans="1:2" s="44" customFormat="1" ht="12" x14ac:dyDescent="0.2">
      <c r="A28" s="42" t="s">
        <v>83</v>
      </c>
      <c r="B28" s="87"/>
    </row>
    <row r="29" spans="1:2" s="50" customFormat="1" ht="12" x14ac:dyDescent="0.2">
      <c r="A29" s="88">
        <v>1</v>
      </c>
      <c r="B29" s="94" t="e">
        <f t="shared" ref="B29" si="2">ROUNDUP(B8*0.87,)</f>
        <v>#REF!</v>
      </c>
    </row>
    <row r="30" spans="1:2" s="50" customFormat="1" ht="12" x14ac:dyDescent="0.2">
      <c r="A30" s="88">
        <v>2</v>
      </c>
      <c r="B30" s="94" t="e">
        <f t="shared" ref="B30" si="3">ROUNDUP(B9*0.87,)</f>
        <v>#REF!</v>
      </c>
    </row>
    <row r="31" spans="1:2" s="50" customFormat="1" ht="12" x14ac:dyDescent="0.2">
      <c r="A31" s="42" t="s">
        <v>234</v>
      </c>
      <c r="B31" s="94"/>
    </row>
    <row r="32" spans="1:2" s="50" customFormat="1" ht="12" x14ac:dyDescent="0.2">
      <c r="A32" s="180">
        <v>1</v>
      </c>
      <c r="B32" s="94" t="e">
        <f t="shared" ref="B32" si="4">ROUNDUP(B11*0.87,)</f>
        <v>#REF!</v>
      </c>
    </row>
    <row r="33" spans="1:2" s="50" customFormat="1" ht="12" x14ac:dyDescent="0.2">
      <c r="A33" s="180">
        <v>2</v>
      </c>
      <c r="B33" s="94" t="e">
        <f t="shared" ref="B33" si="5">ROUNDUP(B12*0.87,)</f>
        <v>#REF!</v>
      </c>
    </row>
    <row r="34" spans="1:2" s="50" customFormat="1" ht="12" x14ac:dyDescent="0.2">
      <c r="A34" s="42" t="s">
        <v>84</v>
      </c>
      <c r="B34" s="94"/>
    </row>
    <row r="35" spans="1:2" s="50" customFormat="1" ht="12" x14ac:dyDescent="0.2">
      <c r="A35" s="88">
        <f>A29</f>
        <v>1</v>
      </c>
      <c r="B35" s="94" t="e">
        <f t="shared" ref="B35" si="6">ROUNDUP(B14*0.87,)</f>
        <v>#REF!</v>
      </c>
    </row>
    <row r="36" spans="1:2" s="50" customFormat="1" ht="12" x14ac:dyDescent="0.2">
      <c r="A36" s="88">
        <f>A30</f>
        <v>2</v>
      </c>
      <c r="B36" s="94" t="e">
        <f t="shared" ref="B36" si="7">ROUNDUP(B15*0.87,)</f>
        <v>#REF!</v>
      </c>
    </row>
    <row r="37" spans="1:2" s="50" customFormat="1" ht="12" x14ac:dyDescent="0.2">
      <c r="A37" s="42" t="s">
        <v>85</v>
      </c>
      <c r="B37" s="94"/>
    </row>
    <row r="38" spans="1:2" s="50" customFormat="1" ht="12" x14ac:dyDescent="0.2">
      <c r="A38" s="88">
        <f>A29</f>
        <v>1</v>
      </c>
      <c r="B38" s="94" t="e">
        <f t="shared" ref="B38" si="8">ROUNDUP(B17*0.87,)</f>
        <v>#REF!</v>
      </c>
    </row>
    <row r="39" spans="1:2" s="50" customFormat="1" ht="12" x14ac:dyDescent="0.2">
      <c r="A39" s="88">
        <f>A30</f>
        <v>2</v>
      </c>
      <c r="B39" s="94" t="e">
        <f t="shared" ref="B39" si="9">ROUNDUP(B18*0.87,)</f>
        <v>#REF!</v>
      </c>
    </row>
    <row r="40" spans="1:2" s="50" customFormat="1" ht="12" x14ac:dyDescent="0.2">
      <c r="A40" s="42" t="s">
        <v>86</v>
      </c>
      <c r="B40" s="94"/>
    </row>
    <row r="41" spans="1:2" s="50" customFormat="1" ht="12" x14ac:dyDescent="0.2">
      <c r="A41" s="88">
        <f>A29</f>
        <v>1</v>
      </c>
      <c r="B41" s="94" t="e">
        <f t="shared" ref="B41" si="10">ROUNDUP(B20*0.87,)</f>
        <v>#REF!</v>
      </c>
    </row>
    <row r="42" spans="1:2" s="50" customFormat="1" ht="12" x14ac:dyDescent="0.2">
      <c r="A42" s="88">
        <f>A30</f>
        <v>2</v>
      </c>
      <c r="B42" s="94" t="e">
        <f t="shared" ref="B42" si="11">ROUNDUP(B21*0.87,)</f>
        <v>#REF!</v>
      </c>
    </row>
    <row r="43" spans="1:2" s="50" customFormat="1" ht="12" x14ac:dyDescent="0.2">
      <c r="A43" s="42" t="s">
        <v>87</v>
      </c>
      <c r="B43" s="94"/>
    </row>
    <row r="44" spans="1:2" s="50" customFormat="1" ht="10.35" customHeight="1" x14ac:dyDescent="0.2">
      <c r="A44" s="88" t="s">
        <v>88</v>
      </c>
      <c r="B44" s="94" t="e">
        <f t="shared" ref="B44" si="12">ROUNDUP(B23*0.87,)</f>
        <v>#REF!</v>
      </c>
    </row>
    <row r="45" spans="1:2" s="50" customFormat="1" ht="10.35" customHeight="1" x14ac:dyDescent="0.2">
      <c r="A45" s="116"/>
    </row>
    <row r="46" spans="1:2" ht="155.44999999999999" customHeight="1" x14ac:dyDescent="0.2">
      <c r="A46" s="156" t="s">
        <v>228</v>
      </c>
    </row>
    <row r="47" spans="1:2" x14ac:dyDescent="0.2">
      <c r="A47" s="144" t="s">
        <v>71</v>
      </c>
    </row>
    <row r="48" spans="1:2" x14ac:dyDescent="0.2">
      <c r="A48" s="61" t="s">
        <v>224</v>
      </c>
    </row>
    <row r="49" spans="1:1" x14ac:dyDescent="0.2">
      <c r="A49" s="61" t="s">
        <v>225</v>
      </c>
    </row>
    <row r="50" spans="1:1" x14ac:dyDescent="0.2">
      <c r="A50" s="62"/>
    </row>
    <row r="51" spans="1:1" x14ac:dyDescent="0.2">
      <c r="A51" s="144" t="s">
        <v>66</v>
      </c>
    </row>
    <row r="53" spans="1:1" x14ac:dyDescent="0.2">
      <c r="A53" s="63" t="s">
        <v>78</v>
      </c>
    </row>
    <row r="54" spans="1:1" x14ac:dyDescent="0.2">
      <c r="A54" s="43" t="s">
        <v>67</v>
      </c>
    </row>
    <row r="55" spans="1:1" x14ac:dyDescent="0.2">
      <c r="A55" s="43" t="s">
        <v>89</v>
      </c>
    </row>
    <row r="56" spans="1:1" x14ac:dyDescent="0.2">
      <c r="A56" s="43" t="s">
        <v>68</v>
      </c>
    </row>
    <row r="57" spans="1:1" ht="25.9" customHeight="1" x14ac:dyDescent="0.2">
      <c r="A57" s="46" t="s">
        <v>69</v>
      </c>
    </row>
    <row r="58" spans="1:1" x14ac:dyDescent="0.2">
      <c r="A58" s="159" t="s">
        <v>162</v>
      </c>
    </row>
    <row r="59" spans="1:1" ht="24" x14ac:dyDescent="0.2">
      <c r="A59" s="46" t="s">
        <v>116</v>
      </c>
    </row>
    <row r="60" spans="1:1" x14ac:dyDescent="0.2">
      <c r="A60" s="59"/>
    </row>
    <row r="61" spans="1:1" ht="25.5" x14ac:dyDescent="0.2">
      <c r="A61" s="157" t="s">
        <v>168</v>
      </c>
    </row>
    <row r="62" spans="1:1" ht="45" x14ac:dyDescent="0.2">
      <c r="A62" s="179" t="s">
        <v>226</v>
      </c>
    </row>
    <row r="63" spans="1:1" ht="32.450000000000003" customHeight="1" x14ac:dyDescent="0.2">
      <c r="A63" s="179" t="s">
        <v>227</v>
      </c>
    </row>
    <row r="64" spans="1:1" ht="22.5" x14ac:dyDescent="0.2">
      <c r="A64" s="179" t="s">
        <v>229</v>
      </c>
    </row>
    <row r="65" spans="1:1" ht="22.5" x14ac:dyDescent="0.2">
      <c r="A65" s="179" t="s">
        <v>230</v>
      </c>
    </row>
    <row r="66" spans="1:1" ht="22.5" x14ac:dyDescent="0.2">
      <c r="A66" s="179" t="s">
        <v>231</v>
      </c>
    </row>
    <row r="67" spans="1:1" ht="33.75" x14ac:dyDescent="0.2">
      <c r="A67" s="179" t="s">
        <v>232</v>
      </c>
    </row>
    <row r="68" spans="1:1" ht="33.75" x14ac:dyDescent="0.2">
      <c r="A68" s="179" t="s">
        <v>233</v>
      </c>
    </row>
    <row r="69" spans="1:1" ht="42" x14ac:dyDescent="0.2">
      <c r="A69" s="113" t="s">
        <v>99</v>
      </c>
    </row>
    <row r="70" spans="1:1" ht="21" x14ac:dyDescent="0.2">
      <c r="A70" s="140" t="s">
        <v>95</v>
      </c>
    </row>
    <row r="71" spans="1:1" ht="42.75" x14ac:dyDescent="0.2">
      <c r="A71" s="108" t="s">
        <v>96</v>
      </c>
    </row>
    <row r="72" spans="1:1" ht="21" x14ac:dyDescent="0.2">
      <c r="A72" s="66" t="s">
        <v>97</v>
      </c>
    </row>
    <row r="73" spans="1:1" x14ac:dyDescent="0.2">
      <c r="A73" s="68"/>
    </row>
    <row r="74" spans="1:1" x14ac:dyDescent="0.2">
      <c r="A74" s="69" t="s">
        <v>70</v>
      </c>
    </row>
    <row r="75" spans="1:1" ht="24" x14ac:dyDescent="0.2">
      <c r="A75" s="70" t="s">
        <v>76</v>
      </c>
    </row>
    <row r="76" spans="1:1" ht="24" x14ac:dyDescent="0.2">
      <c r="A76" s="70" t="s">
        <v>77</v>
      </c>
    </row>
    <row r="77" spans="1:1" x14ac:dyDescent="0.2">
      <c r="A77" s="70"/>
    </row>
    <row r="78" spans="1:1" x14ac:dyDescent="0.2">
      <c r="A78" s="67"/>
    </row>
  </sheetData>
  <mergeCells count="1">
    <mergeCell ref="A1:A3"/>
  </mergeCells>
  <pageMargins left="0.7" right="0.7" top="0.75" bottom="0.75" header="0.3" footer="0.3"/>
  <pageSetup paperSize="9" orientation="portrait" horizontalDpi="4294967295" verticalDpi="4294967295"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zoomScale="90" zoomScaleNormal="90" workbookViewId="0">
      <selection activeCell="B1" sqref="B1:B1048576"/>
    </sheetView>
  </sheetViews>
  <sheetFormatPr defaultColWidth="8.7109375" defaultRowHeight="12.75" x14ac:dyDescent="0.2"/>
  <cols>
    <col min="1" max="1" width="82.5703125" style="55" customWidth="1"/>
    <col min="2" max="2" width="9.7109375" style="55" bestFit="1" customWidth="1"/>
    <col min="3" max="16384" width="8.7109375" style="55"/>
  </cols>
  <sheetData>
    <row r="1" spans="1:2" x14ac:dyDescent="0.2">
      <c r="A1" s="207" t="s">
        <v>82</v>
      </c>
    </row>
    <row r="2" spans="1:2" x14ac:dyDescent="0.2">
      <c r="A2" s="207"/>
    </row>
    <row r="3" spans="1:2" x14ac:dyDescent="0.2">
      <c r="A3" s="207"/>
    </row>
    <row r="4" spans="1:2" ht="21.75" customHeight="1" x14ac:dyDescent="0.2">
      <c r="A4" s="122" t="s">
        <v>112</v>
      </c>
    </row>
    <row r="5" spans="1:2" s="52" customFormat="1" ht="32.1" customHeight="1" x14ac:dyDescent="0.2">
      <c r="A5" s="98" t="s">
        <v>64</v>
      </c>
      <c r="B5" s="101" t="e">
        <f>'C завтраками| Bed and breakfast'!#REF!</f>
        <v>#REF!</v>
      </c>
    </row>
    <row r="6" spans="1:2" s="53" customFormat="1" ht="21.95" customHeight="1" x14ac:dyDescent="0.2">
      <c r="A6" s="98"/>
      <c r="B6" s="101"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234</v>
      </c>
      <c r="B10" s="42"/>
    </row>
    <row r="11" spans="1:2" s="53" customFormat="1" ht="12" x14ac:dyDescent="0.2">
      <c r="A11" s="180">
        <v>1</v>
      </c>
      <c r="B11" s="42" t="e">
        <f>'C завтраками| Bed and breakfast'!#REF!*0.9</f>
        <v>#REF!</v>
      </c>
    </row>
    <row r="12" spans="1:2" s="53" customFormat="1" ht="12" x14ac:dyDescent="0.2">
      <c r="A12" s="180">
        <v>2</v>
      </c>
      <c r="B12" s="42" t="e">
        <f>'C завтраками| Bed and breakfast'!#REF!*0.9</f>
        <v>#REF!</v>
      </c>
    </row>
    <row r="13" spans="1:2" s="53" customFormat="1" ht="12" x14ac:dyDescent="0.2">
      <c r="A13" s="42" t="s">
        <v>84</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85</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86</v>
      </c>
      <c r="B19" s="42"/>
    </row>
    <row r="20" spans="1:2" s="53" customFormat="1" ht="12" x14ac:dyDescent="0.2">
      <c r="A20" s="88">
        <f>A8</f>
        <v>1</v>
      </c>
      <c r="B20" s="42" t="e">
        <f>'C завтраками| Bed and breakfast'!#REF!*0.9</f>
        <v>#REF!</v>
      </c>
    </row>
    <row r="21" spans="1:2" s="53" customFormat="1" ht="12" x14ac:dyDescent="0.2">
      <c r="A21" s="88">
        <f>A9</f>
        <v>2</v>
      </c>
      <c r="B21" s="42" t="e">
        <f>'C завтраками| Bed and breakfast'!#REF!*0.9</f>
        <v>#REF!</v>
      </c>
    </row>
    <row r="22" spans="1:2" s="53" customFormat="1" ht="12" x14ac:dyDescent="0.2">
      <c r="A22" s="42" t="s">
        <v>87</v>
      </c>
      <c r="B22" s="42"/>
    </row>
    <row r="23" spans="1:2" s="53" customFormat="1" ht="12" x14ac:dyDescent="0.2">
      <c r="A23" s="88" t="s">
        <v>88</v>
      </c>
      <c r="B23" s="42" t="e">
        <f>'C завтраками| Bed and breakfast'!#REF!*0.9</f>
        <v>#REF!</v>
      </c>
    </row>
    <row r="24" spans="1:2" s="53" customFormat="1" ht="12" x14ac:dyDescent="0.2">
      <c r="A24" s="116"/>
    </row>
    <row r="25" spans="1:2" s="53" customFormat="1" ht="12" x14ac:dyDescent="0.2">
      <c r="A25" s="89"/>
    </row>
    <row r="26" spans="1:2" ht="155.44999999999999" customHeight="1" x14ac:dyDescent="0.2">
      <c r="A26" s="156" t="s">
        <v>228</v>
      </c>
    </row>
    <row r="27" spans="1:2" x14ac:dyDescent="0.2">
      <c r="A27" s="144" t="s">
        <v>71</v>
      </c>
    </row>
    <row r="28" spans="1:2" x14ac:dyDescent="0.2">
      <c r="A28" s="61" t="s">
        <v>224</v>
      </c>
    </row>
    <row r="29" spans="1:2" x14ac:dyDescent="0.2">
      <c r="A29" s="61" t="s">
        <v>225</v>
      </c>
    </row>
    <row r="30" spans="1:2" x14ac:dyDescent="0.2">
      <c r="A30" s="62"/>
    </row>
    <row r="31" spans="1:2" x14ac:dyDescent="0.2">
      <c r="A31" s="144" t="s">
        <v>66</v>
      </c>
    </row>
    <row r="33" spans="1:1" x14ac:dyDescent="0.2">
      <c r="A33" s="63" t="s">
        <v>78</v>
      </c>
    </row>
    <row r="34" spans="1:1" x14ac:dyDescent="0.2">
      <c r="A34" s="43" t="s">
        <v>67</v>
      </c>
    </row>
    <row r="35" spans="1:1" x14ac:dyDescent="0.2">
      <c r="A35" s="43" t="s">
        <v>89</v>
      </c>
    </row>
    <row r="36" spans="1:1" x14ac:dyDescent="0.2">
      <c r="A36" s="43" t="s">
        <v>68</v>
      </c>
    </row>
    <row r="37" spans="1:1" ht="25.9" customHeight="1" x14ac:dyDescent="0.2">
      <c r="A37" s="46" t="s">
        <v>69</v>
      </c>
    </row>
    <row r="38" spans="1:1" x14ac:dyDescent="0.2">
      <c r="A38" s="159" t="s">
        <v>162</v>
      </c>
    </row>
    <row r="39" spans="1:1" ht="24" x14ac:dyDescent="0.2">
      <c r="A39" s="46" t="s">
        <v>116</v>
      </c>
    </row>
    <row r="40" spans="1:1" x14ac:dyDescent="0.2">
      <c r="A40" s="59"/>
    </row>
    <row r="41" spans="1:1" ht="25.5" x14ac:dyDescent="0.2">
      <c r="A41" s="157" t="s">
        <v>168</v>
      </c>
    </row>
    <row r="42" spans="1:1" ht="45" x14ac:dyDescent="0.2">
      <c r="A42" s="179" t="s">
        <v>226</v>
      </c>
    </row>
    <row r="43" spans="1:1" ht="32.450000000000003" customHeight="1" x14ac:dyDescent="0.2">
      <c r="A43" s="179" t="s">
        <v>227</v>
      </c>
    </row>
    <row r="44" spans="1:1" ht="22.5" x14ac:dyDescent="0.2">
      <c r="A44" s="179" t="s">
        <v>229</v>
      </c>
    </row>
    <row r="45" spans="1:1" ht="22.5" x14ac:dyDescent="0.2">
      <c r="A45" s="179" t="s">
        <v>230</v>
      </c>
    </row>
    <row r="46" spans="1:1" ht="22.5" x14ac:dyDescent="0.2">
      <c r="A46" s="179" t="s">
        <v>231</v>
      </c>
    </row>
    <row r="47" spans="1:1" ht="33.75" x14ac:dyDescent="0.2">
      <c r="A47" s="179" t="s">
        <v>232</v>
      </c>
    </row>
    <row r="48" spans="1:1" ht="33.75" x14ac:dyDescent="0.2">
      <c r="A48" s="179" t="s">
        <v>233</v>
      </c>
    </row>
    <row r="49" spans="1:1" ht="42" x14ac:dyDescent="0.2">
      <c r="A49" s="113" t="s">
        <v>99</v>
      </c>
    </row>
    <row r="50" spans="1:1" ht="21" x14ac:dyDescent="0.2">
      <c r="A50" s="140" t="s">
        <v>95</v>
      </c>
    </row>
    <row r="51" spans="1:1" ht="42.75" x14ac:dyDescent="0.2">
      <c r="A51" s="108" t="s">
        <v>96</v>
      </c>
    </row>
    <row r="52" spans="1:1" ht="21" x14ac:dyDescent="0.2">
      <c r="A52" s="66" t="s">
        <v>97</v>
      </c>
    </row>
    <row r="53" spans="1:1" x14ac:dyDescent="0.2">
      <c r="A53" s="68"/>
    </row>
    <row r="54" spans="1:1" x14ac:dyDescent="0.2">
      <c r="A54" s="69" t="s">
        <v>70</v>
      </c>
    </row>
    <row r="55" spans="1:1" ht="24" x14ac:dyDescent="0.2">
      <c r="A55" s="70" t="s">
        <v>76</v>
      </c>
    </row>
    <row r="56" spans="1:1" ht="24" x14ac:dyDescent="0.2">
      <c r="A56" s="70" t="s">
        <v>77</v>
      </c>
    </row>
    <row r="57" spans="1:1" x14ac:dyDescent="0.2">
      <c r="A57" s="70"/>
    </row>
    <row r="58" spans="1:1" x14ac:dyDescent="0.2">
      <c r="A58" s="67"/>
    </row>
  </sheetData>
  <mergeCells count="1">
    <mergeCell ref="A1:A3"/>
  </mergeCells>
  <pageMargins left="0.7" right="0.7" top="0.75" bottom="0.75" header="0.3" footer="0.3"/>
  <pageSetup paperSize="9" orientation="portrait" horizontalDpi="4294967295" verticalDpi="4294967295"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41"/>
  <sheetViews>
    <sheetView zoomScale="90" zoomScaleNormal="90" workbookViewId="0">
      <selection activeCell="C36" sqref="C36"/>
    </sheetView>
  </sheetViews>
  <sheetFormatPr defaultColWidth="9" defaultRowHeight="12" x14ac:dyDescent="0.2"/>
  <cols>
    <col min="1" max="1" width="84.5703125" style="48" customWidth="1"/>
    <col min="2" max="16384" width="9" style="48"/>
  </cols>
  <sheetData>
    <row r="1" spans="1:54" s="51" customFormat="1" ht="12" customHeight="1" x14ac:dyDescent="0.2">
      <c r="A1" s="207" t="s">
        <v>82</v>
      </c>
    </row>
    <row r="2" spans="1:54" s="51" customFormat="1" ht="12" customHeight="1" x14ac:dyDescent="0.2">
      <c r="A2" s="207"/>
    </row>
    <row r="3" spans="1:54" ht="18.75" customHeight="1" x14ac:dyDescent="0.2">
      <c r="A3" s="111" t="s">
        <v>100</v>
      </c>
      <c r="B3" s="192">
        <f>'нетто 18'!B24</f>
        <v>45770</v>
      </c>
      <c r="C3" s="192">
        <f>'нетто 18'!C24</f>
        <v>45772</v>
      </c>
      <c r="D3" s="192">
        <f>'нетто 18'!D24</f>
        <v>45774</v>
      </c>
      <c r="E3" s="192">
        <f>'нетто 18'!E24</f>
        <v>45776</v>
      </c>
      <c r="F3" s="192">
        <f>'нетто 18'!F24</f>
        <v>45777</v>
      </c>
      <c r="G3" s="192">
        <f>'нетто 18'!G24</f>
        <v>45778</v>
      </c>
      <c r="H3" s="192">
        <f>'нетто 18'!H24</f>
        <v>45781</v>
      </c>
      <c r="I3" s="192">
        <f>'нетто 18'!I24</f>
        <v>45783</v>
      </c>
      <c r="J3" s="192">
        <f>'нетто 18'!J24</f>
        <v>45784</v>
      </c>
      <c r="K3" s="192">
        <f>'нетто 18'!K24</f>
        <v>45785</v>
      </c>
      <c r="L3" s="192">
        <f>'нетто 18'!L24</f>
        <v>45786</v>
      </c>
      <c r="M3" s="192">
        <f>'нетто 18'!M24</f>
        <v>45787</v>
      </c>
      <c r="N3" s="192">
        <f>'нетто 18'!N24</f>
        <v>45788</v>
      </c>
      <c r="O3" s="192">
        <f>'нетто 18'!O24</f>
        <v>45793</v>
      </c>
      <c r="P3" s="192">
        <f>'нетто 18'!P24</f>
        <v>45795</v>
      </c>
      <c r="Q3" s="192">
        <f>'нетто 18'!Q24</f>
        <v>45799</v>
      </c>
      <c r="R3" s="192">
        <f>'нетто 18'!R24</f>
        <v>45802</v>
      </c>
      <c r="S3" s="192">
        <f>'нетто 18'!S24</f>
        <v>45803</v>
      </c>
      <c r="T3" s="192">
        <f>'нетто 18'!T24</f>
        <v>45806</v>
      </c>
      <c r="U3" s="192">
        <f>'нетто 18'!U24</f>
        <v>45807</v>
      </c>
      <c r="V3" s="192">
        <f>'нетто 18'!V24</f>
        <v>45808</v>
      </c>
      <c r="W3" s="192">
        <f>'нетто 18'!W24</f>
        <v>45809</v>
      </c>
      <c r="X3" s="192">
        <f>'нетто 18'!X24</f>
        <v>45810</v>
      </c>
      <c r="Y3" s="192">
        <f>'нетто 18'!Y24</f>
        <v>45817</v>
      </c>
      <c r="Z3" s="192">
        <f>'нетто 18'!Z24</f>
        <v>45818</v>
      </c>
      <c r="AA3" s="192">
        <f>'нетто 18'!AA24</f>
        <v>45820</v>
      </c>
      <c r="AB3" s="192">
        <f>'нетто 18'!AB24</f>
        <v>45822</v>
      </c>
      <c r="AC3" s="192">
        <f>'нетто 18'!AC24</f>
        <v>45825</v>
      </c>
      <c r="AD3" s="192">
        <f>'нетто 18'!AD24</f>
        <v>45831</v>
      </c>
      <c r="AE3" s="192">
        <f>'нетто 18'!AE24</f>
        <v>45834</v>
      </c>
      <c r="AF3" s="192">
        <f>'нетто 18'!AF24</f>
        <v>45836</v>
      </c>
      <c r="AG3" s="192">
        <f>'нетто 18'!AG24</f>
        <v>45839</v>
      </c>
      <c r="AH3" s="192">
        <f>'нетто 18'!AH24</f>
        <v>45849</v>
      </c>
      <c r="AI3" s="192">
        <f>'нетто 18'!AI24</f>
        <v>45850</v>
      </c>
      <c r="AJ3" s="192">
        <f>'нетто 18'!AJ24</f>
        <v>45852</v>
      </c>
      <c r="AK3" s="192">
        <f>'нетто 18'!AK24</f>
        <v>45853</v>
      </c>
      <c r="AL3" s="192">
        <f>'нетто 18'!AL24</f>
        <v>45857</v>
      </c>
      <c r="AM3" s="192">
        <f>'нетто 18'!AM24</f>
        <v>45858</v>
      </c>
      <c r="AN3" s="192">
        <f>'нетто 18'!AN24</f>
        <v>45863</v>
      </c>
      <c r="AO3" s="192">
        <f>'нетто 18'!AO24</f>
        <v>45867</v>
      </c>
      <c r="AP3" s="192">
        <f>'нетто 18'!AP24</f>
        <v>45870</v>
      </c>
      <c r="AQ3" s="192">
        <f>'нетто 18'!AQ24</f>
        <v>45872</v>
      </c>
      <c r="AR3" s="192">
        <f>'нетто 18'!AR24</f>
        <v>45877</v>
      </c>
      <c r="AS3" s="192">
        <f>'нетто 18'!AS24</f>
        <v>45878</v>
      </c>
      <c r="AT3" s="192">
        <f>'нетто 18'!AT24</f>
        <v>45880</v>
      </c>
      <c r="AU3" s="192">
        <f>'нетто 18'!AU24</f>
        <v>45885</v>
      </c>
      <c r="AV3" s="192">
        <f>'нетто 18'!AV24</f>
        <v>45886</v>
      </c>
      <c r="AW3" s="192">
        <f>'нетто 18'!AW24</f>
        <v>45891</v>
      </c>
      <c r="AX3" s="192">
        <f>'нетто 18'!AX24</f>
        <v>45894</v>
      </c>
      <c r="AY3" s="192">
        <f>'нетто 18'!AY24</f>
        <v>45895</v>
      </c>
      <c r="AZ3" s="192">
        <f>'нетто 18'!AZ24</f>
        <v>45901</v>
      </c>
      <c r="BA3" s="192">
        <f>'нетто 18'!BA24</f>
        <v>45909</v>
      </c>
      <c r="BB3" s="192">
        <f>'нетто 18'!BB24</f>
        <v>45921</v>
      </c>
    </row>
    <row r="4" spans="1:54" ht="17.25" customHeight="1" x14ac:dyDescent="0.2">
      <c r="A4" s="90" t="s">
        <v>64</v>
      </c>
      <c r="B4" s="192">
        <f>'нетто 18'!B25</f>
        <v>45771</v>
      </c>
      <c r="C4" s="192">
        <f>'нетто 18'!C25</f>
        <v>45773</v>
      </c>
      <c r="D4" s="192">
        <f>'нетто 18'!D25</f>
        <v>45775</v>
      </c>
      <c r="E4" s="192">
        <f>'нетто 18'!E25</f>
        <v>45776</v>
      </c>
      <c r="F4" s="192">
        <f>'нетто 18'!F25</f>
        <v>45777</v>
      </c>
      <c r="G4" s="192">
        <f>'нетто 18'!G25</f>
        <v>45780</v>
      </c>
      <c r="H4" s="192">
        <f>'нетто 18'!H25</f>
        <v>45782</v>
      </c>
      <c r="I4" s="192">
        <f>'нетто 18'!I25</f>
        <v>45783</v>
      </c>
      <c r="J4" s="192">
        <f>'нетто 18'!J25</f>
        <v>45784</v>
      </c>
      <c r="K4" s="192">
        <f>'нетто 18'!K25</f>
        <v>45785</v>
      </c>
      <c r="L4" s="192">
        <f>'нетто 18'!L25</f>
        <v>45786</v>
      </c>
      <c r="M4" s="192">
        <f>'нетто 18'!M25</f>
        <v>45787</v>
      </c>
      <c r="N4" s="192">
        <f>'нетто 18'!N25</f>
        <v>45792</v>
      </c>
      <c r="O4" s="192">
        <f>'нетто 18'!O25</f>
        <v>45794</v>
      </c>
      <c r="P4" s="192">
        <f>'нетто 18'!P25</f>
        <v>45798</v>
      </c>
      <c r="Q4" s="192">
        <f>'нетто 18'!Q25</f>
        <v>45801</v>
      </c>
      <c r="R4" s="192">
        <f>'нетто 18'!R25</f>
        <v>45802</v>
      </c>
      <c r="S4" s="192">
        <f>'нетто 18'!S25</f>
        <v>45805</v>
      </c>
      <c r="T4" s="192">
        <f>'нетто 18'!T25</f>
        <v>45806</v>
      </c>
      <c r="U4" s="192">
        <f>'нетто 18'!U25</f>
        <v>45807</v>
      </c>
      <c r="V4" s="192">
        <f>'нетто 18'!V25</f>
        <v>45808</v>
      </c>
      <c r="W4" s="192">
        <f>'нетто 18'!W25</f>
        <v>45809</v>
      </c>
      <c r="X4" s="192">
        <f>'нетто 18'!X25</f>
        <v>45816</v>
      </c>
      <c r="Y4" s="192">
        <f>'нетто 18'!Y25</f>
        <v>45817</v>
      </c>
      <c r="Z4" s="192">
        <f>'нетто 18'!Z25</f>
        <v>45819</v>
      </c>
      <c r="AA4" s="192">
        <f>'нетто 18'!AA25</f>
        <v>45821</v>
      </c>
      <c r="AB4" s="192">
        <f>'нетто 18'!AB25</f>
        <v>45824</v>
      </c>
      <c r="AC4" s="192">
        <f>'нетто 18'!AC25</f>
        <v>45830</v>
      </c>
      <c r="AD4" s="192">
        <f>'нетто 18'!AD25</f>
        <v>45833</v>
      </c>
      <c r="AE4" s="192">
        <f>'нетто 18'!AE25</f>
        <v>45835</v>
      </c>
      <c r="AF4" s="192">
        <f>'нетто 18'!AF25</f>
        <v>45838</v>
      </c>
      <c r="AG4" s="192">
        <f>'нетто 18'!AG25</f>
        <v>45848</v>
      </c>
      <c r="AH4" s="192">
        <f>'нетто 18'!AH25</f>
        <v>45849</v>
      </c>
      <c r="AI4" s="192">
        <f>'нетто 18'!AI25</f>
        <v>45851</v>
      </c>
      <c r="AJ4" s="192">
        <f>'нетто 18'!AJ25</f>
        <v>45852</v>
      </c>
      <c r="AK4" s="192">
        <f>'нетто 18'!AK25</f>
        <v>45856</v>
      </c>
      <c r="AL4" s="192">
        <f>'нетто 18'!AL25</f>
        <v>45857</v>
      </c>
      <c r="AM4" s="192">
        <f>'нетто 18'!AM25</f>
        <v>45862</v>
      </c>
      <c r="AN4" s="192">
        <f>'нетто 18'!AN25</f>
        <v>45866</v>
      </c>
      <c r="AO4" s="192">
        <f>'нетто 18'!AO25</f>
        <v>45869</v>
      </c>
      <c r="AP4" s="192">
        <f>'нетто 18'!AP25</f>
        <v>45871</v>
      </c>
      <c r="AQ4" s="192">
        <f>'нетто 18'!AQ25</f>
        <v>45876</v>
      </c>
      <c r="AR4" s="192">
        <f>'нетто 18'!AR25</f>
        <v>45877</v>
      </c>
      <c r="AS4" s="192">
        <f>'нетто 18'!AS25</f>
        <v>45879</v>
      </c>
      <c r="AT4" s="192">
        <f>'нетто 18'!AT25</f>
        <v>45884</v>
      </c>
      <c r="AU4" s="192">
        <f>'нетто 18'!AU25</f>
        <v>45885</v>
      </c>
      <c r="AV4" s="192">
        <f>'нетто 18'!AV25</f>
        <v>45890</v>
      </c>
      <c r="AW4" s="192">
        <f>'нетто 18'!AW25</f>
        <v>45893</v>
      </c>
      <c r="AX4" s="192">
        <f>'нетто 18'!AX25</f>
        <v>45894</v>
      </c>
      <c r="AY4" s="192">
        <f>'нетто 18'!AY25</f>
        <v>45900</v>
      </c>
      <c r="AZ4" s="192">
        <f>'нетто 18'!AZ25</f>
        <v>45908</v>
      </c>
      <c r="BA4" s="192">
        <f>'нетто 18'!BA25</f>
        <v>45920</v>
      </c>
      <c r="BB4" s="192">
        <f>'нетто 18'!BB25</f>
        <v>45930</v>
      </c>
    </row>
    <row r="5" spans="1:54" s="44" customFormat="1" x14ac:dyDescent="0.2">
      <c r="A5" s="42" t="s">
        <v>83</v>
      </c>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row>
    <row r="6" spans="1:54" s="50" customFormat="1" x14ac:dyDescent="0.2">
      <c r="A6" s="88">
        <v>1</v>
      </c>
      <c r="B6" s="200">
        <f>'нетто 18'!B27+25</f>
        <v>10193</v>
      </c>
      <c r="C6" s="200">
        <f>'нетто 18'!C27+25</f>
        <v>11833</v>
      </c>
      <c r="D6" s="200">
        <f>'нетто 18'!D27+25</f>
        <v>10193</v>
      </c>
      <c r="E6" s="200">
        <f>'нетто 18'!E27+25</f>
        <v>11833</v>
      </c>
      <c r="F6" s="200">
        <f>'нетто 18'!F27+25</f>
        <v>11833</v>
      </c>
      <c r="G6" s="200">
        <f>'нетто 18'!G27+25</f>
        <v>12899</v>
      </c>
      <c r="H6" s="200">
        <f>'нетто 18'!H27+25</f>
        <v>10193</v>
      </c>
      <c r="I6" s="200">
        <f>'нетто 18'!I27+25</f>
        <v>10193</v>
      </c>
      <c r="J6" s="200">
        <f>'нетто 18'!J27+25</f>
        <v>12899</v>
      </c>
      <c r="K6" s="200">
        <f>'нетто 18'!K27+25</f>
        <v>12899</v>
      </c>
      <c r="L6" s="200">
        <f>'нетто 18'!L27+25</f>
        <v>12899</v>
      </c>
      <c r="M6" s="200">
        <f>'нетто 18'!M27+25</f>
        <v>10193</v>
      </c>
      <c r="N6" s="200">
        <f>'нетто 18'!N27+25</f>
        <v>8799</v>
      </c>
      <c r="O6" s="200">
        <f>'нетто 18'!O27+25</f>
        <v>8799</v>
      </c>
      <c r="P6" s="200">
        <f>'нетто 18'!P27+25</f>
        <v>8225</v>
      </c>
      <c r="Q6" s="200">
        <f>'нетто 18'!Q27+25</f>
        <v>8799</v>
      </c>
      <c r="R6" s="200">
        <f>'нетто 18'!R27+25</f>
        <v>8225</v>
      </c>
      <c r="S6" s="200">
        <f>'нетто 18'!S27+25</f>
        <v>9373</v>
      </c>
      <c r="T6" s="200">
        <f>'нетто 18'!T27+25</f>
        <v>8799</v>
      </c>
      <c r="U6" s="200">
        <f>'нетто 18'!U27+25</f>
        <v>8225</v>
      </c>
      <c r="V6" s="200">
        <f>'нетто 18'!V27+25</f>
        <v>12899</v>
      </c>
      <c r="W6" s="200">
        <f>'нетто 18'!W27+25</f>
        <v>13883</v>
      </c>
      <c r="X6" s="200">
        <f>'нетто 18'!X27+25</f>
        <v>13883</v>
      </c>
      <c r="Y6" s="200">
        <f>'нетто 18'!Y27+25</f>
        <v>8963</v>
      </c>
      <c r="Z6" s="200">
        <f>'нетто 18'!Z27+25</f>
        <v>11095</v>
      </c>
      <c r="AA6" s="200">
        <f>'нетто 18'!AA27+25</f>
        <v>12079</v>
      </c>
      <c r="AB6" s="200">
        <f>'нетто 18'!AB27+25</f>
        <v>10111</v>
      </c>
      <c r="AC6" s="200">
        <f>'нетто 18'!AC27+25</f>
        <v>11095</v>
      </c>
      <c r="AD6" s="200">
        <f>'нетто 18'!AD27+25</f>
        <v>15277</v>
      </c>
      <c r="AE6" s="200">
        <f>'нетто 18'!AE27+25</f>
        <v>13883</v>
      </c>
      <c r="AF6" s="200">
        <f>'нетто 18'!AF27+25</f>
        <v>10111</v>
      </c>
      <c r="AG6" s="200">
        <f>'нетто 18'!AG27+25</f>
        <v>15277</v>
      </c>
      <c r="AH6" s="200">
        <f>'нетто 18'!AH27+25</f>
        <v>10111</v>
      </c>
      <c r="AI6" s="200">
        <f>'нетто 18'!AI27+25</f>
        <v>11095</v>
      </c>
      <c r="AJ6" s="200">
        <f>'нетто 18'!AJ27+25</f>
        <v>13063</v>
      </c>
      <c r="AK6" s="200">
        <f>'нетто 18'!AK27+25</f>
        <v>13883</v>
      </c>
      <c r="AL6" s="200">
        <f>'нетто 18'!AL27+25</f>
        <v>13063</v>
      </c>
      <c r="AM6" s="200">
        <f>'нетто 18'!AM27+25</f>
        <v>12079</v>
      </c>
      <c r="AN6" s="200">
        <f>'нетто 18'!AN27+25</f>
        <v>13883</v>
      </c>
      <c r="AO6" s="200">
        <f>'нетто 18'!AO27+25</f>
        <v>12079</v>
      </c>
      <c r="AP6" s="200">
        <f>'нетто 18'!AP27+25</f>
        <v>13063</v>
      </c>
      <c r="AQ6" s="200">
        <f>'нетто 18'!AQ27+25</f>
        <v>13883</v>
      </c>
      <c r="AR6" s="200">
        <f>'нетто 18'!AR27+25</f>
        <v>13063</v>
      </c>
      <c r="AS6" s="200">
        <f>'нетто 18'!AS27+25</f>
        <v>13883</v>
      </c>
      <c r="AT6" s="200">
        <f>'нетто 18'!AT27+25</f>
        <v>13063</v>
      </c>
      <c r="AU6" s="200">
        <f>'нетто 18'!AU27+25</f>
        <v>13883</v>
      </c>
      <c r="AV6" s="200">
        <f>'нетто 18'!AV27+25</f>
        <v>12079</v>
      </c>
      <c r="AW6" s="200">
        <f>'нетто 18'!AW27+25</f>
        <v>10111</v>
      </c>
      <c r="AX6" s="200">
        <f>'нетто 18'!AX27+25</f>
        <v>12079</v>
      </c>
      <c r="AY6" s="200">
        <f>'нетто 18'!AY27+25</f>
        <v>10111</v>
      </c>
      <c r="AZ6" s="200">
        <f>'нетто 18'!AZ27+25</f>
        <v>10111</v>
      </c>
      <c r="BA6" s="200">
        <f>'нетто 18'!BA27+25</f>
        <v>12079</v>
      </c>
      <c r="BB6" s="200">
        <f>'нетто 18'!BB27+25</f>
        <v>10111</v>
      </c>
    </row>
    <row r="7" spans="1:54" s="50" customFormat="1" x14ac:dyDescent="0.2">
      <c r="A7" s="88">
        <v>2</v>
      </c>
      <c r="B7" s="200">
        <f>'нетто 18'!B28+25</f>
        <v>11587</v>
      </c>
      <c r="C7" s="200">
        <f>'нетто 18'!C28+25</f>
        <v>13227</v>
      </c>
      <c r="D7" s="200">
        <f>'нетто 18'!D28+25</f>
        <v>11587</v>
      </c>
      <c r="E7" s="200">
        <f>'нетто 18'!E28+25</f>
        <v>13227</v>
      </c>
      <c r="F7" s="200">
        <f>'нетто 18'!F28+25</f>
        <v>13227</v>
      </c>
      <c r="G7" s="200">
        <f>'нетто 18'!G28+25</f>
        <v>14293</v>
      </c>
      <c r="H7" s="200">
        <f>'нетто 18'!H28+25</f>
        <v>11587</v>
      </c>
      <c r="I7" s="200">
        <f>'нетто 18'!I28+25</f>
        <v>11587</v>
      </c>
      <c r="J7" s="200">
        <f>'нетто 18'!J28+25</f>
        <v>14293</v>
      </c>
      <c r="K7" s="200">
        <f>'нетто 18'!K28+25</f>
        <v>14293</v>
      </c>
      <c r="L7" s="200">
        <f>'нетто 18'!L28+25</f>
        <v>14293</v>
      </c>
      <c r="M7" s="200">
        <f>'нетто 18'!M28+25</f>
        <v>11587</v>
      </c>
      <c r="N7" s="200">
        <f>'нетто 18'!N28+25</f>
        <v>10193</v>
      </c>
      <c r="O7" s="200">
        <f>'нетто 18'!O28+25</f>
        <v>10193</v>
      </c>
      <c r="P7" s="200">
        <f>'нетто 18'!P28+25</f>
        <v>9619</v>
      </c>
      <c r="Q7" s="200">
        <f>'нетто 18'!Q28+25</f>
        <v>10193</v>
      </c>
      <c r="R7" s="200">
        <f>'нетто 18'!R28+25</f>
        <v>9619</v>
      </c>
      <c r="S7" s="200">
        <f>'нетто 18'!S28+25</f>
        <v>10767</v>
      </c>
      <c r="T7" s="200">
        <f>'нетто 18'!T28+25</f>
        <v>10193</v>
      </c>
      <c r="U7" s="200">
        <f>'нетто 18'!U28+25</f>
        <v>9619</v>
      </c>
      <c r="V7" s="200">
        <f>'нетто 18'!V28+25</f>
        <v>14293</v>
      </c>
      <c r="W7" s="200">
        <f>'нетто 18'!W28+25</f>
        <v>15277</v>
      </c>
      <c r="X7" s="200">
        <f>'нетто 18'!X28+25</f>
        <v>15277</v>
      </c>
      <c r="Y7" s="200">
        <f>'нетто 18'!Y28+25</f>
        <v>10357</v>
      </c>
      <c r="Z7" s="200">
        <f>'нетто 18'!Z28+25</f>
        <v>12489</v>
      </c>
      <c r="AA7" s="200">
        <f>'нетто 18'!AA28+25</f>
        <v>13473</v>
      </c>
      <c r="AB7" s="200">
        <f>'нетто 18'!AB28+25</f>
        <v>11505</v>
      </c>
      <c r="AC7" s="200">
        <f>'нетто 18'!AC28+25</f>
        <v>12489</v>
      </c>
      <c r="AD7" s="200">
        <f>'нетто 18'!AD28+25</f>
        <v>16671</v>
      </c>
      <c r="AE7" s="200">
        <f>'нетто 18'!AE28+25</f>
        <v>15277</v>
      </c>
      <c r="AF7" s="200">
        <f>'нетто 18'!AF28+25</f>
        <v>11505</v>
      </c>
      <c r="AG7" s="200">
        <f>'нетто 18'!AG28+25</f>
        <v>16671</v>
      </c>
      <c r="AH7" s="200">
        <f>'нетто 18'!AH28+25</f>
        <v>11505</v>
      </c>
      <c r="AI7" s="200">
        <f>'нетто 18'!AI28+25</f>
        <v>12489</v>
      </c>
      <c r="AJ7" s="200">
        <f>'нетто 18'!AJ28+25</f>
        <v>14457</v>
      </c>
      <c r="AK7" s="200">
        <f>'нетто 18'!AK28+25</f>
        <v>15277</v>
      </c>
      <c r="AL7" s="200">
        <f>'нетто 18'!AL28+25</f>
        <v>14457</v>
      </c>
      <c r="AM7" s="200">
        <f>'нетто 18'!AM28+25</f>
        <v>13473</v>
      </c>
      <c r="AN7" s="200">
        <f>'нетто 18'!AN28+25</f>
        <v>15277</v>
      </c>
      <c r="AO7" s="200">
        <f>'нетто 18'!AO28+25</f>
        <v>13473</v>
      </c>
      <c r="AP7" s="200">
        <f>'нетто 18'!AP28+25</f>
        <v>14457</v>
      </c>
      <c r="AQ7" s="200">
        <f>'нетто 18'!AQ28+25</f>
        <v>15277</v>
      </c>
      <c r="AR7" s="200">
        <f>'нетто 18'!AR28+25</f>
        <v>14457</v>
      </c>
      <c r="AS7" s="200">
        <f>'нетто 18'!AS28+25</f>
        <v>15277</v>
      </c>
      <c r="AT7" s="200">
        <f>'нетто 18'!AT28+25</f>
        <v>14457</v>
      </c>
      <c r="AU7" s="200">
        <f>'нетто 18'!AU28+25</f>
        <v>15277</v>
      </c>
      <c r="AV7" s="200">
        <f>'нетто 18'!AV28+25</f>
        <v>13473</v>
      </c>
      <c r="AW7" s="200">
        <f>'нетто 18'!AW28+25</f>
        <v>11505</v>
      </c>
      <c r="AX7" s="200">
        <f>'нетто 18'!AX28+25</f>
        <v>13473</v>
      </c>
      <c r="AY7" s="200">
        <f>'нетто 18'!AY28+25</f>
        <v>11505</v>
      </c>
      <c r="AZ7" s="200">
        <f>'нетто 18'!AZ28+25</f>
        <v>11505</v>
      </c>
      <c r="BA7" s="200">
        <f>'нетто 18'!BA28+25</f>
        <v>13473</v>
      </c>
      <c r="BB7" s="200">
        <f>'нетто 18'!BB28+25</f>
        <v>11505</v>
      </c>
    </row>
    <row r="8" spans="1:54" s="50" customFormat="1" x14ac:dyDescent="0.2">
      <c r="A8" s="42" t="s">
        <v>234</v>
      </c>
      <c r="B8" s="200"/>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200"/>
      <c r="AV8" s="200"/>
      <c r="AW8" s="200"/>
      <c r="AX8" s="200"/>
      <c r="AY8" s="200"/>
      <c r="AZ8" s="200"/>
      <c r="BA8" s="200"/>
      <c r="BB8" s="200"/>
    </row>
    <row r="9" spans="1:54" s="50" customFormat="1" x14ac:dyDescent="0.2">
      <c r="A9" s="180">
        <v>1</v>
      </c>
      <c r="B9" s="200">
        <f>'нетто 18'!B30+25</f>
        <v>11013</v>
      </c>
      <c r="C9" s="200">
        <f>'нетто 18'!C30+25</f>
        <v>12653</v>
      </c>
      <c r="D9" s="200">
        <f>'нетто 18'!D30+25</f>
        <v>11013</v>
      </c>
      <c r="E9" s="200">
        <f>'нетто 18'!E30+25</f>
        <v>12653</v>
      </c>
      <c r="F9" s="200">
        <f>'нетто 18'!F30+25</f>
        <v>12653</v>
      </c>
      <c r="G9" s="200">
        <f>'нетто 18'!G30+25</f>
        <v>13719</v>
      </c>
      <c r="H9" s="200">
        <f>'нетто 18'!H30+25</f>
        <v>11013</v>
      </c>
      <c r="I9" s="200">
        <f>'нетто 18'!I30+25</f>
        <v>11013</v>
      </c>
      <c r="J9" s="200">
        <f>'нетто 18'!J30+25</f>
        <v>13719</v>
      </c>
      <c r="K9" s="200">
        <f>'нетто 18'!K30+25</f>
        <v>13719</v>
      </c>
      <c r="L9" s="200">
        <f>'нетто 18'!L30+25</f>
        <v>13719</v>
      </c>
      <c r="M9" s="200">
        <f>'нетто 18'!M30+25</f>
        <v>11013</v>
      </c>
      <c r="N9" s="200">
        <f>'нетто 18'!N30+25</f>
        <v>9619</v>
      </c>
      <c r="O9" s="200">
        <f>'нетто 18'!O30+25</f>
        <v>9619</v>
      </c>
      <c r="P9" s="200">
        <f>'нетто 18'!P30+25</f>
        <v>9045</v>
      </c>
      <c r="Q9" s="200">
        <f>'нетто 18'!Q30+25</f>
        <v>9619</v>
      </c>
      <c r="R9" s="200">
        <f>'нетто 18'!R30+25</f>
        <v>9045</v>
      </c>
      <c r="S9" s="200">
        <f>'нетто 18'!S30+25</f>
        <v>10193</v>
      </c>
      <c r="T9" s="200">
        <f>'нетто 18'!T30+25</f>
        <v>9619</v>
      </c>
      <c r="U9" s="200">
        <f>'нетто 18'!U30+25</f>
        <v>9045</v>
      </c>
      <c r="V9" s="200">
        <f>'нетто 18'!V30+25</f>
        <v>13719</v>
      </c>
      <c r="W9" s="200">
        <f>'нетто 18'!W30+25</f>
        <v>15523</v>
      </c>
      <c r="X9" s="200">
        <f>'нетто 18'!X30+25</f>
        <v>15523</v>
      </c>
      <c r="Y9" s="200">
        <f>'нетто 18'!Y30+25</f>
        <v>10603</v>
      </c>
      <c r="Z9" s="200">
        <f>'нетто 18'!Z30+25</f>
        <v>12735</v>
      </c>
      <c r="AA9" s="200">
        <f>'нетто 18'!AA30+25</f>
        <v>13719</v>
      </c>
      <c r="AB9" s="200">
        <f>'нетто 18'!AB30+25</f>
        <v>11751</v>
      </c>
      <c r="AC9" s="200">
        <f>'нетто 18'!AC30+25</f>
        <v>12735</v>
      </c>
      <c r="AD9" s="200">
        <f>'нетто 18'!AD30+25</f>
        <v>16917</v>
      </c>
      <c r="AE9" s="200">
        <f>'нетто 18'!AE30+25</f>
        <v>15523</v>
      </c>
      <c r="AF9" s="200">
        <f>'нетто 18'!AF30+25</f>
        <v>11751</v>
      </c>
      <c r="AG9" s="200">
        <f>'нетто 18'!AG30+25</f>
        <v>16917</v>
      </c>
      <c r="AH9" s="200">
        <f>'нетто 18'!AH30+25</f>
        <v>11751</v>
      </c>
      <c r="AI9" s="200">
        <f>'нетто 18'!AI30+25</f>
        <v>12735</v>
      </c>
      <c r="AJ9" s="200">
        <f>'нетто 18'!AJ30+25</f>
        <v>14703</v>
      </c>
      <c r="AK9" s="200">
        <f>'нетто 18'!AK30+25</f>
        <v>15523</v>
      </c>
      <c r="AL9" s="200">
        <f>'нетто 18'!AL30+25</f>
        <v>14703</v>
      </c>
      <c r="AM9" s="200">
        <f>'нетто 18'!AM30+25</f>
        <v>13719</v>
      </c>
      <c r="AN9" s="200">
        <f>'нетто 18'!AN30+25</f>
        <v>15523</v>
      </c>
      <c r="AO9" s="200">
        <f>'нетто 18'!AO30+25</f>
        <v>13719</v>
      </c>
      <c r="AP9" s="200">
        <f>'нетто 18'!AP30+25</f>
        <v>14703</v>
      </c>
      <c r="AQ9" s="200">
        <f>'нетто 18'!AQ30+25</f>
        <v>15523</v>
      </c>
      <c r="AR9" s="200">
        <f>'нетто 18'!AR30+25</f>
        <v>14703</v>
      </c>
      <c r="AS9" s="200">
        <f>'нетто 18'!AS30+25</f>
        <v>15523</v>
      </c>
      <c r="AT9" s="200">
        <f>'нетто 18'!AT30+25</f>
        <v>14703</v>
      </c>
      <c r="AU9" s="200">
        <f>'нетто 18'!AU30+25</f>
        <v>15523</v>
      </c>
      <c r="AV9" s="200">
        <f>'нетто 18'!AV30+25</f>
        <v>13719</v>
      </c>
      <c r="AW9" s="200">
        <f>'нетто 18'!AW30+25</f>
        <v>11751</v>
      </c>
      <c r="AX9" s="200">
        <f>'нетто 18'!AX30+25</f>
        <v>13719</v>
      </c>
      <c r="AY9" s="200">
        <f>'нетто 18'!AY30+25</f>
        <v>11751</v>
      </c>
      <c r="AZ9" s="200">
        <f>'нетто 18'!AZ30+25</f>
        <v>11751</v>
      </c>
      <c r="BA9" s="200">
        <f>'нетто 18'!BA30+25</f>
        <v>13719</v>
      </c>
      <c r="BB9" s="200">
        <f>'нетто 18'!BB30+25</f>
        <v>11751</v>
      </c>
    </row>
    <row r="10" spans="1:54" s="50" customFormat="1" x14ac:dyDescent="0.2">
      <c r="A10" s="180">
        <v>2</v>
      </c>
      <c r="B10" s="200">
        <f>'нетто 18'!B31+25</f>
        <v>12407</v>
      </c>
      <c r="C10" s="200">
        <f>'нетто 18'!C31+25</f>
        <v>14047</v>
      </c>
      <c r="D10" s="200">
        <f>'нетто 18'!D31+25</f>
        <v>12407</v>
      </c>
      <c r="E10" s="200">
        <f>'нетто 18'!E31+25</f>
        <v>14047</v>
      </c>
      <c r="F10" s="200">
        <f>'нетто 18'!F31+25</f>
        <v>14047</v>
      </c>
      <c r="G10" s="200">
        <f>'нетто 18'!G31+25</f>
        <v>15113</v>
      </c>
      <c r="H10" s="200">
        <f>'нетто 18'!H31+25</f>
        <v>12407</v>
      </c>
      <c r="I10" s="200">
        <f>'нетто 18'!I31+25</f>
        <v>12407</v>
      </c>
      <c r="J10" s="200">
        <f>'нетто 18'!J31+25</f>
        <v>15113</v>
      </c>
      <c r="K10" s="200">
        <f>'нетто 18'!K31+25</f>
        <v>15113</v>
      </c>
      <c r="L10" s="200">
        <f>'нетто 18'!L31+25</f>
        <v>15113</v>
      </c>
      <c r="M10" s="200">
        <f>'нетто 18'!M31+25</f>
        <v>12407</v>
      </c>
      <c r="N10" s="200">
        <f>'нетто 18'!N31+25</f>
        <v>11013</v>
      </c>
      <c r="O10" s="200">
        <f>'нетто 18'!O31+25</f>
        <v>11013</v>
      </c>
      <c r="P10" s="200">
        <f>'нетто 18'!P31+25</f>
        <v>10439</v>
      </c>
      <c r="Q10" s="200">
        <f>'нетто 18'!Q31+25</f>
        <v>11013</v>
      </c>
      <c r="R10" s="200">
        <f>'нетто 18'!R31+25</f>
        <v>10439</v>
      </c>
      <c r="S10" s="200">
        <f>'нетто 18'!S31+25</f>
        <v>11587</v>
      </c>
      <c r="T10" s="200">
        <f>'нетто 18'!T31+25</f>
        <v>11013</v>
      </c>
      <c r="U10" s="200">
        <f>'нетто 18'!U31+25</f>
        <v>10439</v>
      </c>
      <c r="V10" s="200">
        <f>'нетто 18'!V31+25</f>
        <v>15113</v>
      </c>
      <c r="W10" s="200">
        <f>'нетто 18'!W31+25</f>
        <v>16917</v>
      </c>
      <c r="X10" s="200">
        <f>'нетто 18'!X31+25</f>
        <v>16917</v>
      </c>
      <c r="Y10" s="200">
        <f>'нетто 18'!Y31+25</f>
        <v>11997</v>
      </c>
      <c r="Z10" s="200">
        <f>'нетто 18'!Z31+25</f>
        <v>14129</v>
      </c>
      <c r="AA10" s="200">
        <f>'нетто 18'!AA31+25</f>
        <v>15113</v>
      </c>
      <c r="AB10" s="200">
        <f>'нетто 18'!AB31+25</f>
        <v>13145</v>
      </c>
      <c r="AC10" s="200">
        <f>'нетто 18'!AC31+25</f>
        <v>14129</v>
      </c>
      <c r="AD10" s="200">
        <f>'нетто 18'!AD31+25</f>
        <v>18311</v>
      </c>
      <c r="AE10" s="200">
        <f>'нетто 18'!AE31+25</f>
        <v>16917</v>
      </c>
      <c r="AF10" s="200">
        <f>'нетто 18'!AF31+25</f>
        <v>13145</v>
      </c>
      <c r="AG10" s="200">
        <f>'нетто 18'!AG31+25</f>
        <v>18311</v>
      </c>
      <c r="AH10" s="200">
        <f>'нетто 18'!AH31+25</f>
        <v>13145</v>
      </c>
      <c r="AI10" s="200">
        <f>'нетто 18'!AI31+25</f>
        <v>14129</v>
      </c>
      <c r="AJ10" s="200">
        <f>'нетто 18'!AJ31+25</f>
        <v>16097</v>
      </c>
      <c r="AK10" s="200">
        <f>'нетто 18'!AK31+25</f>
        <v>16917</v>
      </c>
      <c r="AL10" s="200">
        <f>'нетто 18'!AL31+25</f>
        <v>16097</v>
      </c>
      <c r="AM10" s="200">
        <f>'нетто 18'!AM31+25</f>
        <v>15113</v>
      </c>
      <c r="AN10" s="200">
        <f>'нетто 18'!AN31+25</f>
        <v>16917</v>
      </c>
      <c r="AO10" s="200">
        <f>'нетто 18'!AO31+25</f>
        <v>15113</v>
      </c>
      <c r="AP10" s="200">
        <f>'нетто 18'!AP31+25</f>
        <v>16097</v>
      </c>
      <c r="AQ10" s="200">
        <f>'нетто 18'!AQ31+25</f>
        <v>16917</v>
      </c>
      <c r="AR10" s="200">
        <f>'нетто 18'!AR31+25</f>
        <v>16097</v>
      </c>
      <c r="AS10" s="200">
        <f>'нетто 18'!AS31+25</f>
        <v>16917</v>
      </c>
      <c r="AT10" s="200">
        <f>'нетто 18'!AT31+25</f>
        <v>16097</v>
      </c>
      <c r="AU10" s="200">
        <f>'нетто 18'!AU31+25</f>
        <v>16917</v>
      </c>
      <c r="AV10" s="200">
        <f>'нетто 18'!AV31+25</f>
        <v>15113</v>
      </c>
      <c r="AW10" s="200">
        <f>'нетто 18'!AW31+25</f>
        <v>13145</v>
      </c>
      <c r="AX10" s="200">
        <f>'нетто 18'!AX31+25</f>
        <v>15113</v>
      </c>
      <c r="AY10" s="200">
        <f>'нетто 18'!AY31+25</f>
        <v>13145</v>
      </c>
      <c r="AZ10" s="200">
        <f>'нетто 18'!AZ31+25</f>
        <v>13145</v>
      </c>
      <c r="BA10" s="200">
        <f>'нетто 18'!BA31+25</f>
        <v>15113</v>
      </c>
      <c r="BB10" s="200">
        <f>'нетто 18'!BB31+25</f>
        <v>13145</v>
      </c>
    </row>
    <row r="11" spans="1:54" s="50" customFormat="1" x14ac:dyDescent="0.2">
      <c r="A11" s="42" t="s">
        <v>84</v>
      </c>
      <c r="B11" s="200"/>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0"/>
      <c r="AS11" s="200"/>
      <c r="AT11" s="200"/>
      <c r="AU11" s="200"/>
      <c r="AV11" s="200"/>
      <c r="AW11" s="200"/>
      <c r="AX11" s="200"/>
      <c r="AY11" s="200"/>
      <c r="AZ11" s="200"/>
      <c r="BA11" s="200"/>
      <c r="BB11" s="200"/>
    </row>
    <row r="12" spans="1:54" s="50" customFormat="1" x14ac:dyDescent="0.2">
      <c r="A12" s="88">
        <f>A6</f>
        <v>1</v>
      </c>
      <c r="B12" s="200">
        <f>'нетто 18'!B33+25</f>
        <v>11833</v>
      </c>
      <c r="C12" s="200">
        <f>'нетто 18'!C33+25</f>
        <v>13473</v>
      </c>
      <c r="D12" s="200">
        <f>'нетто 18'!D33+25</f>
        <v>11833</v>
      </c>
      <c r="E12" s="200">
        <f>'нетто 18'!E33+25</f>
        <v>13473</v>
      </c>
      <c r="F12" s="200">
        <f>'нетто 18'!F33+25</f>
        <v>13473</v>
      </c>
      <c r="G12" s="200">
        <f>'нетто 18'!G33+25</f>
        <v>14539</v>
      </c>
      <c r="H12" s="200">
        <f>'нетто 18'!H33+25</f>
        <v>11833</v>
      </c>
      <c r="I12" s="200">
        <f>'нетто 18'!I33+25</f>
        <v>11833</v>
      </c>
      <c r="J12" s="200">
        <f>'нетто 18'!J33+25</f>
        <v>14539</v>
      </c>
      <c r="K12" s="200">
        <f>'нетто 18'!K33+25</f>
        <v>14539</v>
      </c>
      <c r="L12" s="200">
        <f>'нетто 18'!L33+25</f>
        <v>14539</v>
      </c>
      <c r="M12" s="200">
        <f>'нетто 18'!M33+25</f>
        <v>11833</v>
      </c>
      <c r="N12" s="200">
        <f>'нетто 18'!N33+25</f>
        <v>10439</v>
      </c>
      <c r="O12" s="200">
        <f>'нетто 18'!O33+25</f>
        <v>10439</v>
      </c>
      <c r="P12" s="200">
        <f>'нетто 18'!P33+25</f>
        <v>9865</v>
      </c>
      <c r="Q12" s="200">
        <f>'нетто 18'!Q33+25</f>
        <v>10439</v>
      </c>
      <c r="R12" s="200">
        <f>'нетто 18'!R33+25</f>
        <v>9865</v>
      </c>
      <c r="S12" s="200">
        <f>'нетто 18'!S33+25</f>
        <v>11013</v>
      </c>
      <c r="T12" s="200">
        <f>'нетто 18'!T33+25</f>
        <v>10439</v>
      </c>
      <c r="U12" s="200">
        <f>'нетто 18'!U33+25</f>
        <v>9865</v>
      </c>
      <c r="V12" s="200">
        <f>'нетто 18'!V33+25</f>
        <v>14539</v>
      </c>
      <c r="W12" s="200">
        <f>'нетто 18'!W33+25</f>
        <v>16343</v>
      </c>
      <c r="X12" s="200">
        <f>'нетто 18'!X33+25</f>
        <v>16343</v>
      </c>
      <c r="Y12" s="200">
        <f>'нетто 18'!Y33+25</f>
        <v>11423</v>
      </c>
      <c r="Z12" s="200">
        <f>'нетто 18'!Z33+25</f>
        <v>13555</v>
      </c>
      <c r="AA12" s="200">
        <f>'нетто 18'!AA33+25</f>
        <v>14539</v>
      </c>
      <c r="AB12" s="200">
        <f>'нетто 18'!AB33+25</f>
        <v>12571</v>
      </c>
      <c r="AC12" s="200">
        <f>'нетто 18'!AC33+25</f>
        <v>13555</v>
      </c>
      <c r="AD12" s="200">
        <f>'нетто 18'!AD33+25</f>
        <v>17737</v>
      </c>
      <c r="AE12" s="200">
        <f>'нетто 18'!AE33+25</f>
        <v>16343</v>
      </c>
      <c r="AF12" s="200">
        <f>'нетто 18'!AF33+25</f>
        <v>12571</v>
      </c>
      <c r="AG12" s="200">
        <f>'нетто 18'!AG33+25</f>
        <v>17737</v>
      </c>
      <c r="AH12" s="200">
        <f>'нетто 18'!AH33+25</f>
        <v>12571</v>
      </c>
      <c r="AI12" s="200">
        <f>'нетто 18'!AI33+25</f>
        <v>13555</v>
      </c>
      <c r="AJ12" s="200">
        <f>'нетто 18'!AJ33+25</f>
        <v>15523</v>
      </c>
      <c r="AK12" s="200">
        <f>'нетто 18'!AK33+25</f>
        <v>16343</v>
      </c>
      <c r="AL12" s="200">
        <f>'нетто 18'!AL33+25</f>
        <v>15523</v>
      </c>
      <c r="AM12" s="200">
        <f>'нетто 18'!AM33+25</f>
        <v>14539</v>
      </c>
      <c r="AN12" s="200">
        <f>'нетто 18'!AN33+25</f>
        <v>16343</v>
      </c>
      <c r="AO12" s="200">
        <f>'нетто 18'!AO33+25</f>
        <v>14539</v>
      </c>
      <c r="AP12" s="200">
        <f>'нетто 18'!AP33+25</f>
        <v>15523</v>
      </c>
      <c r="AQ12" s="200">
        <f>'нетто 18'!AQ33+25</f>
        <v>16343</v>
      </c>
      <c r="AR12" s="200">
        <f>'нетто 18'!AR33+25</f>
        <v>15523</v>
      </c>
      <c r="AS12" s="200">
        <f>'нетто 18'!AS33+25</f>
        <v>16343</v>
      </c>
      <c r="AT12" s="200">
        <f>'нетто 18'!AT33+25</f>
        <v>15523</v>
      </c>
      <c r="AU12" s="200">
        <f>'нетто 18'!AU33+25</f>
        <v>16343</v>
      </c>
      <c r="AV12" s="200">
        <f>'нетто 18'!AV33+25</f>
        <v>14539</v>
      </c>
      <c r="AW12" s="200">
        <f>'нетто 18'!AW33+25</f>
        <v>12571</v>
      </c>
      <c r="AX12" s="200">
        <f>'нетто 18'!AX33+25</f>
        <v>14539</v>
      </c>
      <c r="AY12" s="200">
        <f>'нетто 18'!AY33+25</f>
        <v>12571</v>
      </c>
      <c r="AZ12" s="200">
        <f>'нетто 18'!AZ33+25</f>
        <v>12571</v>
      </c>
      <c r="BA12" s="200">
        <f>'нетто 18'!BA33+25</f>
        <v>14539</v>
      </c>
      <c r="BB12" s="200">
        <f>'нетто 18'!BB33+25</f>
        <v>12571</v>
      </c>
    </row>
    <row r="13" spans="1:54" s="50" customFormat="1" x14ac:dyDescent="0.2">
      <c r="A13" s="88">
        <f>A7</f>
        <v>2</v>
      </c>
      <c r="B13" s="200">
        <f>'нетто 18'!B34+25</f>
        <v>13227</v>
      </c>
      <c r="C13" s="200">
        <f>'нетто 18'!C34+25</f>
        <v>14867</v>
      </c>
      <c r="D13" s="200">
        <f>'нетто 18'!D34+25</f>
        <v>13227</v>
      </c>
      <c r="E13" s="200">
        <f>'нетто 18'!E34+25</f>
        <v>14867</v>
      </c>
      <c r="F13" s="200">
        <f>'нетто 18'!F34+25</f>
        <v>14867</v>
      </c>
      <c r="G13" s="200">
        <f>'нетто 18'!G34+25</f>
        <v>15933</v>
      </c>
      <c r="H13" s="200">
        <f>'нетто 18'!H34+25</f>
        <v>13227</v>
      </c>
      <c r="I13" s="200">
        <f>'нетто 18'!I34+25</f>
        <v>13227</v>
      </c>
      <c r="J13" s="200">
        <f>'нетто 18'!J34+25</f>
        <v>15933</v>
      </c>
      <c r="K13" s="200">
        <f>'нетто 18'!K34+25</f>
        <v>15933</v>
      </c>
      <c r="L13" s="200">
        <f>'нетто 18'!L34+25</f>
        <v>15933</v>
      </c>
      <c r="M13" s="200">
        <f>'нетто 18'!M34+25</f>
        <v>13227</v>
      </c>
      <c r="N13" s="200">
        <f>'нетто 18'!N34+25</f>
        <v>11833</v>
      </c>
      <c r="O13" s="200">
        <f>'нетто 18'!O34+25</f>
        <v>11833</v>
      </c>
      <c r="P13" s="200">
        <f>'нетто 18'!P34+25</f>
        <v>11259</v>
      </c>
      <c r="Q13" s="200">
        <f>'нетто 18'!Q34+25</f>
        <v>11833</v>
      </c>
      <c r="R13" s="200">
        <f>'нетто 18'!R34+25</f>
        <v>11259</v>
      </c>
      <c r="S13" s="200">
        <f>'нетто 18'!S34+25</f>
        <v>12407</v>
      </c>
      <c r="T13" s="200">
        <f>'нетто 18'!T34+25</f>
        <v>11833</v>
      </c>
      <c r="U13" s="200">
        <f>'нетто 18'!U34+25</f>
        <v>11259</v>
      </c>
      <c r="V13" s="200">
        <f>'нетто 18'!V34+25</f>
        <v>15933</v>
      </c>
      <c r="W13" s="200">
        <f>'нетто 18'!W34+25</f>
        <v>17737</v>
      </c>
      <c r="X13" s="200">
        <f>'нетто 18'!X34+25</f>
        <v>17737</v>
      </c>
      <c r="Y13" s="200">
        <f>'нетто 18'!Y34+25</f>
        <v>12817</v>
      </c>
      <c r="Z13" s="200">
        <f>'нетто 18'!Z34+25</f>
        <v>14949</v>
      </c>
      <c r="AA13" s="200">
        <f>'нетто 18'!AA34+25</f>
        <v>15933</v>
      </c>
      <c r="AB13" s="200">
        <f>'нетто 18'!AB34+25</f>
        <v>13965</v>
      </c>
      <c r="AC13" s="200">
        <f>'нетто 18'!AC34+25</f>
        <v>14949</v>
      </c>
      <c r="AD13" s="200">
        <f>'нетто 18'!AD34+25</f>
        <v>19131</v>
      </c>
      <c r="AE13" s="200">
        <f>'нетто 18'!AE34+25</f>
        <v>17737</v>
      </c>
      <c r="AF13" s="200">
        <f>'нетто 18'!AF34+25</f>
        <v>13965</v>
      </c>
      <c r="AG13" s="200">
        <f>'нетто 18'!AG34+25</f>
        <v>19131</v>
      </c>
      <c r="AH13" s="200">
        <f>'нетто 18'!AH34+25</f>
        <v>13965</v>
      </c>
      <c r="AI13" s="200">
        <f>'нетто 18'!AI34+25</f>
        <v>14949</v>
      </c>
      <c r="AJ13" s="200">
        <f>'нетто 18'!AJ34+25</f>
        <v>16917</v>
      </c>
      <c r="AK13" s="200">
        <f>'нетто 18'!AK34+25</f>
        <v>17737</v>
      </c>
      <c r="AL13" s="200">
        <f>'нетто 18'!AL34+25</f>
        <v>16917</v>
      </c>
      <c r="AM13" s="200">
        <f>'нетто 18'!AM34+25</f>
        <v>15933</v>
      </c>
      <c r="AN13" s="200">
        <f>'нетто 18'!AN34+25</f>
        <v>17737</v>
      </c>
      <c r="AO13" s="200">
        <f>'нетто 18'!AO34+25</f>
        <v>15933</v>
      </c>
      <c r="AP13" s="200">
        <f>'нетто 18'!AP34+25</f>
        <v>16917</v>
      </c>
      <c r="AQ13" s="200">
        <f>'нетто 18'!AQ34+25</f>
        <v>17737</v>
      </c>
      <c r="AR13" s="200">
        <f>'нетто 18'!AR34+25</f>
        <v>16917</v>
      </c>
      <c r="AS13" s="200">
        <f>'нетто 18'!AS34+25</f>
        <v>17737</v>
      </c>
      <c r="AT13" s="200">
        <f>'нетто 18'!AT34+25</f>
        <v>16917</v>
      </c>
      <c r="AU13" s="200">
        <f>'нетто 18'!AU34+25</f>
        <v>17737</v>
      </c>
      <c r="AV13" s="200">
        <f>'нетто 18'!AV34+25</f>
        <v>15933</v>
      </c>
      <c r="AW13" s="200">
        <f>'нетто 18'!AW34+25</f>
        <v>13965</v>
      </c>
      <c r="AX13" s="200">
        <f>'нетто 18'!AX34+25</f>
        <v>15933</v>
      </c>
      <c r="AY13" s="200">
        <f>'нетто 18'!AY34+25</f>
        <v>13965</v>
      </c>
      <c r="AZ13" s="200">
        <f>'нетто 18'!AZ34+25</f>
        <v>13965</v>
      </c>
      <c r="BA13" s="200">
        <f>'нетто 18'!BA34+25</f>
        <v>15933</v>
      </c>
      <c r="BB13" s="200">
        <f>'нетто 18'!BB34+25</f>
        <v>13965</v>
      </c>
    </row>
    <row r="14" spans="1:54" s="50" customFormat="1" x14ac:dyDescent="0.2">
      <c r="A14" s="42" t="s">
        <v>85</v>
      </c>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0"/>
      <c r="AO14" s="200"/>
      <c r="AP14" s="200"/>
      <c r="AQ14" s="200"/>
      <c r="AR14" s="200"/>
      <c r="AS14" s="200"/>
      <c r="AT14" s="200"/>
      <c r="AU14" s="200"/>
      <c r="AV14" s="200"/>
      <c r="AW14" s="200"/>
      <c r="AX14" s="200"/>
      <c r="AY14" s="200"/>
      <c r="AZ14" s="200"/>
      <c r="BA14" s="200"/>
      <c r="BB14" s="200"/>
    </row>
    <row r="15" spans="1:54" s="50" customFormat="1" x14ac:dyDescent="0.2">
      <c r="A15" s="88">
        <f>A6</f>
        <v>1</v>
      </c>
      <c r="B15" s="200">
        <f>'нетто 18'!B36+25</f>
        <v>13227</v>
      </c>
      <c r="C15" s="200">
        <f>'нетто 18'!C36+25</f>
        <v>14867</v>
      </c>
      <c r="D15" s="200">
        <f>'нетто 18'!D36+25</f>
        <v>13227</v>
      </c>
      <c r="E15" s="200">
        <f>'нетто 18'!E36+25</f>
        <v>14867</v>
      </c>
      <c r="F15" s="200">
        <f>'нетто 18'!F36+25</f>
        <v>14867</v>
      </c>
      <c r="G15" s="200">
        <f>'нетто 18'!G36+25</f>
        <v>15933</v>
      </c>
      <c r="H15" s="200">
        <f>'нетто 18'!H36+25</f>
        <v>13227</v>
      </c>
      <c r="I15" s="200">
        <f>'нетто 18'!I36+25</f>
        <v>13227</v>
      </c>
      <c r="J15" s="200">
        <f>'нетто 18'!J36+25</f>
        <v>15933</v>
      </c>
      <c r="K15" s="200">
        <f>'нетто 18'!K36+25</f>
        <v>15933</v>
      </c>
      <c r="L15" s="200">
        <f>'нетто 18'!L36+25</f>
        <v>15933</v>
      </c>
      <c r="M15" s="200">
        <f>'нетто 18'!M36+25</f>
        <v>13227</v>
      </c>
      <c r="N15" s="200">
        <f>'нетто 18'!N36+25</f>
        <v>11833</v>
      </c>
      <c r="O15" s="200">
        <f>'нетто 18'!O36+25</f>
        <v>11833</v>
      </c>
      <c r="P15" s="200">
        <f>'нетто 18'!P36+25</f>
        <v>11259</v>
      </c>
      <c r="Q15" s="200">
        <f>'нетто 18'!Q36+25</f>
        <v>11833</v>
      </c>
      <c r="R15" s="200">
        <f>'нетто 18'!R36+25</f>
        <v>11259</v>
      </c>
      <c r="S15" s="200">
        <f>'нетто 18'!S36+25</f>
        <v>12407</v>
      </c>
      <c r="T15" s="200">
        <f>'нетто 18'!T36+25</f>
        <v>11833</v>
      </c>
      <c r="U15" s="200">
        <f>'нетто 18'!U36+25</f>
        <v>11259</v>
      </c>
      <c r="V15" s="200">
        <f>'нетто 18'!V36+25</f>
        <v>15933</v>
      </c>
      <c r="W15" s="200">
        <f>'нетто 18'!W36+25</f>
        <v>17737</v>
      </c>
      <c r="X15" s="200">
        <f>'нетто 18'!X36+25</f>
        <v>17737</v>
      </c>
      <c r="Y15" s="200">
        <f>'нетто 18'!Y36+25</f>
        <v>12817</v>
      </c>
      <c r="Z15" s="200">
        <f>'нетто 18'!Z36+25</f>
        <v>14949</v>
      </c>
      <c r="AA15" s="200">
        <f>'нетто 18'!AA36+25</f>
        <v>15933</v>
      </c>
      <c r="AB15" s="200">
        <f>'нетто 18'!AB36+25</f>
        <v>13965</v>
      </c>
      <c r="AC15" s="200">
        <f>'нетто 18'!AC36+25</f>
        <v>14949</v>
      </c>
      <c r="AD15" s="200">
        <f>'нетто 18'!AD36+25</f>
        <v>19131</v>
      </c>
      <c r="AE15" s="200">
        <f>'нетто 18'!AE36+25</f>
        <v>17737</v>
      </c>
      <c r="AF15" s="200">
        <f>'нетто 18'!AF36+25</f>
        <v>13965</v>
      </c>
      <c r="AG15" s="200">
        <f>'нетто 18'!AG36+25</f>
        <v>19131</v>
      </c>
      <c r="AH15" s="200">
        <f>'нетто 18'!AH36+25</f>
        <v>13965</v>
      </c>
      <c r="AI15" s="200">
        <f>'нетто 18'!AI36+25</f>
        <v>14949</v>
      </c>
      <c r="AJ15" s="200">
        <f>'нетто 18'!AJ36+25</f>
        <v>16917</v>
      </c>
      <c r="AK15" s="200">
        <f>'нетто 18'!AK36+25</f>
        <v>17737</v>
      </c>
      <c r="AL15" s="200">
        <f>'нетто 18'!AL36+25</f>
        <v>16917</v>
      </c>
      <c r="AM15" s="200">
        <f>'нетто 18'!AM36+25</f>
        <v>15933</v>
      </c>
      <c r="AN15" s="200">
        <f>'нетто 18'!AN36+25</f>
        <v>17737</v>
      </c>
      <c r="AO15" s="200">
        <f>'нетто 18'!AO36+25</f>
        <v>15933</v>
      </c>
      <c r="AP15" s="200">
        <f>'нетто 18'!AP36+25</f>
        <v>16917</v>
      </c>
      <c r="AQ15" s="200">
        <f>'нетто 18'!AQ36+25</f>
        <v>17737</v>
      </c>
      <c r="AR15" s="200">
        <f>'нетто 18'!AR36+25</f>
        <v>16917</v>
      </c>
      <c r="AS15" s="200">
        <f>'нетто 18'!AS36+25</f>
        <v>17737</v>
      </c>
      <c r="AT15" s="200">
        <f>'нетто 18'!AT36+25</f>
        <v>16917</v>
      </c>
      <c r="AU15" s="200">
        <f>'нетто 18'!AU36+25</f>
        <v>17737</v>
      </c>
      <c r="AV15" s="200">
        <f>'нетто 18'!AV36+25</f>
        <v>15933</v>
      </c>
      <c r="AW15" s="200">
        <f>'нетто 18'!AW36+25</f>
        <v>13965</v>
      </c>
      <c r="AX15" s="200">
        <f>'нетто 18'!AX36+25</f>
        <v>15933</v>
      </c>
      <c r="AY15" s="200">
        <f>'нетто 18'!AY36+25</f>
        <v>13965</v>
      </c>
      <c r="AZ15" s="200">
        <f>'нетто 18'!AZ36+25</f>
        <v>13965</v>
      </c>
      <c r="BA15" s="200">
        <f>'нетто 18'!BA36+25</f>
        <v>15933</v>
      </c>
      <c r="BB15" s="200">
        <f>'нетто 18'!BB36+25</f>
        <v>13965</v>
      </c>
    </row>
    <row r="16" spans="1:54" s="50" customFormat="1" x14ac:dyDescent="0.2">
      <c r="A16" s="88">
        <f>A7</f>
        <v>2</v>
      </c>
      <c r="B16" s="200">
        <f>'нетто 18'!B37+25</f>
        <v>14621</v>
      </c>
      <c r="C16" s="200">
        <f>'нетто 18'!C37+25</f>
        <v>16261</v>
      </c>
      <c r="D16" s="200">
        <f>'нетто 18'!D37+25</f>
        <v>14621</v>
      </c>
      <c r="E16" s="200">
        <f>'нетто 18'!E37+25</f>
        <v>16261</v>
      </c>
      <c r="F16" s="200">
        <f>'нетто 18'!F37+25</f>
        <v>16261</v>
      </c>
      <c r="G16" s="200">
        <f>'нетто 18'!G37+25</f>
        <v>17327</v>
      </c>
      <c r="H16" s="200">
        <f>'нетто 18'!H37+25</f>
        <v>14621</v>
      </c>
      <c r="I16" s="200">
        <f>'нетто 18'!I37+25</f>
        <v>14621</v>
      </c>
      <c r="J16" s="200">
        <f>'нетто 18'!J37+25</f>
        <v>17327</v>
      </c>
      <c r="K16" s="200">
        <f>'нетто 18'!K37+25</f>
        <v>17327</v>
      </c>
      <c r="L16" s="200">
        <f>'нетто 18'!L37+25</f>
        <v>17327</v>
      </c>
      <c r="M16" s="200">
        <f>'нетто 18'!M37+25</f>
        <v>14621</v>
      </c>
      <c r="N16" s="200">
        <f>'нетто 18'!N37+25</f>
        <v>13227</v>
      </c>
      <c r="O16" s="200">
        <f>'нетто 18'!O37+25</f>
        <v>13227</v>
      </c>
      <c r="P16" s="200">
        <f>'нетто 18'!P37+25</f>
        <v>12653</v>
      </c>
      <c r="Q16" s="200">
        <f>'нетто 18'!Q37+25</f>
        <v>13227</v>
      </c>
      <c r="R16" s="200">
        <f>'нетто 18'!R37+25</f>
        <v>12653</v>
      </c>
      <c r="S16" s="200">
        <f>'нетто 18'!S37+25</f>
        <v>13801</v>
      </c>
      <c r="T16" s="200">
        <f>'нетто 18'!T37+25</f>
        <v>13227</v>
      </c>
      <c r="U16" s="200">
        <f>'нетто 18'!U37+25</f>
        <v>12653</v>
      </c>
      <c r="V16" s="200">
        <f>'нетто 18'!V37+25</f>
        <v>17327</v>
      </c>
      <c r="W16" s="200">
        <f>'нетто 18'!W37+25</f>
        <v>19131</v>
      </c>
      <c r="X16" s="200">
        <f>'нетто 18'!X37+25</f>
        <v>19131</v>
      </c>
      <c r="Y16" s="200">
        <f>'нетто 18'!Y37+25</f>
        <v>14211</v>
      </c>
      <c r="Z16" s="200">
        <f>'нетто 18'!Z37+25</f>
        <v>16343</v>
      </c>
      <c r="AA16" s="200">
        <f>'нетто 18'!AA37+25</f>
        <v>17327</v>
      </c>
      <c r="AB16" s="200">
        <f>'нетто 18'!AB37+25</f>
        <v>15359</v>
      </c>
      <c r="AC16" s="200">
        <f>'нетто 18'!AC37+25</f>
        <v>16343</v>
      </c>
      <c r="AD16" s="200">
        <f>'нетто 18'!AD37+25</f>
        <v>20525</v>
      </c>
      <c r="AE16" s="200">
        <f>'нетто 18'!AE37+25</f>
        <v>19131</v>
      </c>
      <c r="AF16" s="200">
        <f>'нетто 18'!AF37+25</f>
        <v>15359</v>
      </c>
      <c r="AG16" s="200">
        <f>'нетто 18'!AG37+25</f>
        <v>20525</v>
      </c>
      <c r="AH16" s="200">
        <f>'нетто 18'!AH37+25</f>
        <v>15359</v>
      </c>
      <c r="AI16" s="200">
        <f>'нетто 18'!AI37+25</f>
        <v>16343</v>
      </c>
      <c r="AJ16" s="200">
        <f>'нетто 18'!AJ37+25</f>
        <v>18311</v>
      </c>
      <c r="AK16" s="200">
        <f>'нетто 18'!AK37+25</f>
        <v>19131</v>
      </c>
      <c r="AL16" s="200">
        <f>'нетто 18'!AL37+25</f>
        <v>18311</v>
      </c>
      <c r="AM16" s="200">
        <f>'нетто 18'!AM37+25</f>
        <v>17327</v>
      </c>
      <c r="AN16" s="200">
        <f>'нетто 18'!AN37+25</f>
        <v>19131</v>
      </c>
      <c r="AO16" s="200">
        <f>'нетто 18'!AO37+25</f>
        <v>17327</v>
      </c>
      <c r="AP16" s="200">
        <f>'нетто 18'!AP37+25</f>
        <v>18311</v>
      </c>
      <c r="AQ16" s="200">
        <f>'нетто 18'!AQ37+25</f>
        <v>19131</v>
      </c>
      <c r="AR16" s="200">
        <f>'нетто 18'!AR37+25</f>
        <v>18311</v>
      </c>
      <c r="AS16" s="200">
        <f>'нетто 18'!AS37+25</f>
        <v>19131</v>
      </c>
      <c r="AT16" s="200">
        <f>'нетто 18'!AT37+25</f>
        <v>18311</v>
      </c>
      <c r="AU16" s="200">
        <f>'нетто 18'!AU37+25</f>
        <v>19131</v>
      </c>
      <c r="AV16" s="200">
        <f>'нетто 18'!AV37+25</f>
        <v>17327</v>
      </c>
      <c r="AW16" s="200">
        <f>'нетто 18'!AW37+25</f>
        <v>15359</v>
      </c>
      <c r="AX16" s="200">
        <f>'нетто 18'!AX37+25</f>
        <v>17327</v>
      </c>
      <c r="AY16" s="200">
        <f>'нетто 18'!AY37+25</f>
        <v>15359</v>
      </c>
      <c r="AZ16" s="200">
        <f>'нетто 18'!AZ37+25</f>
        <v>15359</v>
      </c>
      <c r="BA16" s="200">
        <f>'нетто 18'!BA37+25</f>
        <v>17327</v>
      </c>
      <c r="BB16" s="200">
        <f>'нетто 18'!BB37+25</f>
        <v>15359</v>
      </c>
    </row>
    <row r="17" spans="1:54" s="50" customFormat="1" x14ac:dyDescent="0.2">
      <c r="A17" s="42" t="s">
        <v>86</v>
      </c>
      <c r="B17" s="200"/>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200"/>
      <c r="AS17" s="200"/>
      <c r="AT17" s="200"/>
      <c r="AU17" s="200"/>
      <c r="AV17" s="200"/>
      <c r="AW17" s="200"/>
      <c r="AX17" s="200"/>
      <c r="AY17" s="200"/>
      <c r="AZ17" s="200"/>
      <c r="BA17" s="200"/>
      <c r="BB17" s="200"/>
    </row>
    <row r="18" spans="1:54" s="50" customFormat="1" x14ac:dyDescent="0.2">
      <c r="A18" s="88">
        <f>A6</f>
        <v>1</v>
      </c>
      <c r="B18" s="200">
        <f>'нетто 18'!B39+25</f>
        <v>30693</v>
      </c>
      <c r="C18" s="200">
        <f>'нетто 18'!C39+25</f>
        <v>32333</v>
      </c>
      <c r="D18" s="200">
        <f>'нетто 18'!D39+25</f>
        <v>30693</v>
      </c>
      <c r="E18" s="200">
        <f>'нетто 18'!E39+25</f>
        <v>32333</v>
      </c>
      <c r="F18" s="200">
        <f>'нетто 18'!F39+25</f>
        <v>32333</v>
      </c>
      <c r="G18" s="200">
        <f>'нетто 18'!G39+25</f>
        <v>33399</v>
      </c>
      <c r="H18" s="200">
        <f>'нетто 18'!H39+25</f>
        <v>30693</v>
      </c>
      <c r="I18" s="200">
        <f>'нетто 18'!I39+25</f>
        <v>30693</v>
      </c>
      <c r="J18" s="200">
        <f>'нетто 18'!J39+25</f>
        <v>33399</v>
      </c>
      <c r="K18" s="200">
        <f>'нетто 18'!K39+25</f>
        <v>33399</v>
      </c>
      <c r="L18" s="200">
        <f>'нетто 18'!L39+25</f>
        <v>33399</v>
      </c>
      <c r="M18" s="200">
        <f>'нетто 18'!M39+25</f>
        <v>30693</v>
      </c>
      <c r="N18" s="200">
        <f>'нетто 18'!N39+25</f>
        <v>29299</v>
      </c>
      <c r="O18" s="200">
        <f>'нетто 18'!O39+25</f>
        <v>29299</v>
      </c>
      <c r="P18" s="200">
        <f>'нетто 18'!P39+25</f>
        <v>28725</v>
      </c>
      <c r="Q18" s="200">
        <f>'нетто 18'!Q39+25</f>
        <v>29299</v>
      </c>
      <c r="R18" s="200">
        <f>'нетто 18'!R39+25</f>
        <v>28725</v>
      </c>
      <c r="S18" s="200">
        <f>'нетто 18'!S39+25</f>
        <v>29873</v>
      </c>
      <c r="T18" s="200">
        <f>'нетто 18'!T39+25</f>
        <v>29299</v>
      </c>
      <c r="U18" s="200">
        <f>'нетто 18'!U39+25</f>
        <v>28725</v>
      </c>
      <c r="V18" s="200">
        <f>'нетто 18'!V39+25</f>
        <v>33399</v>
      </c>
      <c r="W18" s="200">
        <f>'нетто 18'!W39+25</f>
        <v>34383</v>
      </c>
      <c r="X18" s="200">
        <f>'нетто 18'!X39+25</f>
        <v>34383</v>
      </c>
      <c r="Y18" s="200">
        <f>'нетто 18'!Y39+25</f>
        <v>29463</v>
      </c>
      <c r="Z18" s="200">
        <f>'нетто 18'!Z39+25</f>
        <v>31595</v>
      </c>
      <c r="AA18" s="200">
        <f>'нетто 18'!AA39+25</f>
        <v>32579</v>
      </c>
      <c r="AB18" s="200">
        <f>'нетто 18'!AB39+25</f>
        <v>30611</v>
      </c>
      <c r="AC18" s="200">
        <f>'нетто 18'!AC39+25</f>
        <v>31595</v>
      </c>
      <c r="AD18" s="200">
        <f>'нетто 18'!AD39+25</f>
        <v>35777</v>
      </c>
      <c r="AE18" s="200">
        <f>'нетто 18'!AE39+25</f>
        <v>34383</v>
      </c>
      <c r="AF18" s="200">
        <f>'нетто 18'!AF39+25</f>
        <v>30611</v>
      </c>
      <c r="AG18" s="200">
        <f>'нетто 18'!AG39+25</f>
        <v>35777</v>
      </c>
      <c r="AH18" s="200">
        <f>'нетто 18'!AH39+25</f>
        <v>30611</v>
      </c>
      <c r="AI18" s="200">
        <f>'нетто 18'!AI39+25</f>
        <v>31595</v>
      </c>
      <c r="AJ18" s="200">
        <f>'нетто 18'!AJ39+25</f>
        <v>33563</v>
      </c>
      <c r="AK18" s="200">
        <f>'нетто 18'!AK39+25</f>
        <v>34383</v>
      </c>
      <c r="AL18" s="200">
        <f>'нетто 18'!AL39+25</f>
        <v>33563</v>
      </c>
      <c r="AM18" s="200">
        <f>'нетто 18'!AM39+25</f>
        <v>32579</v>
      </c>
      <c r="AN18" s="200">
        <f>'нетто 18'!AN39+25</f>
        <v>34383</v>
      </c>
      <c r="AO18" s="200">
        <f>'нетто 18'!AO39+25</f>
        <v>32579</v>
      </c>
      <c r="AP18" s="200">
        <f>'нетто 18'!AP39+25</f>
        <v>33563</v>
      </c>
      <c r="AQ18" s="200">
        <f>'нетто 18'!AQ39+25</f>
        <v>34383</v>
      </c>
      <c r="AR18" s="200">
        <f>'нетто 18'!AR39+25</f>
        <v>33563</v>
      </c>
      <c r="AS18" s="200">
        <f>'нетто 18'!AS39+25</f>
        <v>34383</v>
      </c>
      <c r="AT18" s="200">
        <f>'нетто 18'!AT39+25</f>
        <v>33563</v>
      </c>
      <c r="AU18" s="200">
        <f>'нетто 18'!AU39+25</f>
        <v>34383</v>
      </c>
      <c r="AV18" s="200">
        <f>'нетто 18'!AV39+25</f>
        <v>32579</v>
      </c>
      <c r="AW18" s="200">
        <f>'нетто 18'!AW39+25</f>
        <v>30611</v>
      </c>
      <c r="AX18" s="200">
        <f>'нетто 18'!AX39+25</f>
        <v>32579</v>
      </c>
      <c r="AY18" s="200">
        <f>'нетто 18'!AY39+25</f>
        <v>30611</v>
      </c>
      <c r="AZ18" s="200">
        <f>'нетто 18'!AZ39+25</f>
        <v>30611</v>
      </c>
      <c r="BA18" s="200">
        <f>'нетто 18'!BA39+25</f>
        <v>32579</v>
      </c>
      <c r="BB18" s="200">
        <f>'нетто 18'!BB39+25</f>
        <v>30611</v>
      </c>
    </row>
    <row r="19" spans="1:54" s="50" customFormat="1" x14ac:dyDescent="0.2">
      <c r="A19" s="88">
        <f>A7</f>
        <v>2</v>
      </c>
      <c r="B19" s="200">
        <f>'нетто 18'!B40+25</f>
        <v>32087</v>
      </c>
      <c r="C19" s="200">
        <f>'нетто 18'!C40+25</f>
        <v>33727</v>
      </c>
      <c r="D19" s="200">
        <f>'нетто 18'!D40+25</f>
        <v>32087</v>
      </c>
      <c r="E19" s="200">
        <f>'нетто 18'!E40+25</f>
        <v>33727</v>
      </c>
      <c r="F19" s="200">
        <f>'нетто 18'!F40+25</f>
        <v>33727</v>
      </c>
      <c r="G19" s="200">
        <f>'нетто 18'!G40+25</f>
        <v>34793</v>
      </c>
      <c r="H19" s="200">
        <f>'нетто 18'!H40+25</f>
        <v>32087</v>
      </c>
      <c r="I19" s="200">
        <f>'нетто 18'!I40+25</f>
        <v>32087</v>
      </c>
      <c r="J19" s="200">
        <f>'нетто 18'!J40+25</f>
        <v>34793</v>
      </c>
      <c r="K19" s="200">
        <f>'нетто 18'!K40+25</f>
        <v>34793</v>
      </c>
      <c r="L19" s="200">
        <f>'нетто 18'!L40+25</f>
        <v>34793</v>
      </c>
      <c r="M19" s="200">
        <f>'нетто 18'!M40+25</f>
        <v>32087</v>
      </c>
      <c r="N19" s="200">
        <f>'нетто 18'!N40+25</f>
        <v>30693</v>
      </c>
      <c r="O19" s="200">
        <f>'нетто 18'!O40+25</f>
        <v>30693</v>
      </c>
      <c r="P19" s="200">
        <f>'нетто 18'!P40+25</f>
        <v>30119</v>
      </c>
      <c r="Q19" s="200">
        <f>'нетто 18'!Q40+25</f>
        <v>30693</v>
      </c>
      <c r="R19" s="200">
        <f>'нетто 18'!R40+25</f>
        <v>30119</v>
      </c>
      <c r="S19" s="200">
        <f>'нетто 18'!S40+25</f>
        <v>31267</v>
      </c>
      <c r="T19" s="200">
        <f>'нетто 18'!T40+25</f>
        <v>30693</v>
      </c>
      <c r="U19" s="200">
        <f>'нетто 18'!U40+25</f>
        <v>30119</v>
      </c>
      <c r="V19" s="200">
        <f>'нетто 18'!V40+25</f>
        <v>34793</v>
      </c>
      <c r="W19" s="200">
        <f>'нетто 18'!W40+25</f>
        <v>35777</v>
      </c>
      <c r="X19" s="200">
        <f>'нетто 18'!X40+25</f>
        <v>35777</v>
      </c>
      <c r="Y19" s="200">
        <f>'нетто 18'!Y40+25</f>
        <v>30857</v>
      </c>
      <c r="Z19" s="200">
        <f>'нетто 18'!Z40+25</f>
        <v>32989</v>
      </c>
      <c r="AA19" s="200">
        <f>'нетто 18'!AA40+25</f>
        <v>33973</v>
      </c>
      <c r="AB19" s="200">
        <f>'нетто 18'!AB40+25</f>
        <v>32005</v>
      </c>
      <c r="AC19" s="200">
        <f>'нетто 18'!AC40+25</f>
        <v>32989</v>
      </c>
      <c r="AD19" s="200">
        <f>'нетто 18'!AD40+25</f>
        <v>37171</v>
      </c>
      <c r="AE19" s="200">
        <f>'нетто 18'!AE40+25</f>
        <v>35777</v>
      </c>
      <c r="AF19" s="200">
        <f>'нетто 18'!AF40+25</f>
        <v>32005</v>
      </c>
      <c r="AG19" s="200">
        <f>'нетто 18'!AG40+25</f>
        <v>37171</v>
      </c>
      <c r="AH19" s="200">
        <f>'нетто 18'!AH40+25</f>
        <v>32005</v>
      </c>
      <c r="AI19" s="200">
        <f>'нетто 18'!AI40+25</f>
        <v>32989</v>
      </c>
      <c r="AJ19" s="200">
        <f>'нетто 18'!AJ40+25</f>
        <v>34957</v>
      </c>
      <c r="AK19" s="200">
        <f>'нетто 18'!AK40+25</f>
        <v>35777</v>
      </c>
      <c r="AL19" s="200">
        <f>'нетто 18'!AL40+25</f>
        <v>34957</v>
      </c>
      <c r="AM19" s="200">
        <f>'нетто 18'!AM40+25</f>
        <v>33973</v>
      </c>
      <c r="AN19" s="200">
        <f>'нетто 18'!AN40+25</f>
        <v>35777</v>
      </c>
      <c r="AO19" s="200">
        <f>'нетто 18'!AO40+25</f>
        <v>33973</v>
      </c>
      <c r="AP19" s="200">
        <f>'нетто 18'!AP40+25</f>
        <v>34957</v>
      </c>
      <c r="AQ19" s="200">
        <f>'нетто 18'!AQ40+25</f>
        <v>35777</v>
      </c>
      <c r="AR19" s="200">
        <f>'нетто 18'!AR40+25</f>
        <v>34957</v>
      </c>
      <c r="AS19" s="200">
        <f>'нетто 18'!AS40+25</f>
        <v>35777</v>
      </c>
      <c r="AT19" s="200">
        <f>'нетто 18'!AT40+25</f>
        <v>34957</v>
      </c>
      <c r="AU19" s="200">
        <f>'нетто 18'!AU40+25</f>
        <v>35777</v>
      </c>
      <c r="AV19" s="200">
        <f>'нетто 18'!AV40+25</f>
        <v>33973</v>
      </c>
      <c r="AW19" s="200">
        <f>'нетто 18'!AW40+25</f>
        <v>32005</v>
      </c>
      <c r="AX19" s="200">
        <f>'нетто 18'!AX40+25</f>
        <v>33973</v>
      </c>
      <c r="AY19" s="200">
        <f>'нетто 18'!AY40+25</f>
        <v>32005</v>
      </c>
      <c r="AZ19" s="200">
        <f>'нетто 18'!AZ40+25</f>
        <v>32005</v>
      </c>
      <c r="BA19" s="200">
        <f>'нетто 18'!BA40+25</f>
        <v>33973</v>
      </c>
      <c r="BB19" s="200">
        <f>'нетто 18'!BB40+25</f>
        <v>32005</v>
      </c>
    </row>
    <row r="20" spans="1:54" s="50" customFormat="1" x14ac:dyDescent="0.2">
      <c r="A20" s="42" t="s">
        <v>87</v>
      </c>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0"/>
      <c r="BA20" s="200"/>
      <c r="BB20" s="200"/>
    </row>
    <row r="21" spans="1:54" s="50" customFormat="1" x14ac:dyDescent="0.2">
      <c r="A21" s="88" t="s">
        <v>88</v>
      </c>
      <c r="B21" s="200">
        <f>'нетто 18'!B42+25</f>
        <v>44387</v>
      </c>
      <c r="C21" s="200">
        <f>'нетто 18'!C42+25</f>
        <v>46027</v>
      </c>
      <c r="D21" s="200">
        <f>'нетто 18'!D42+25</f>
        <v>44387</v>
      </c>
      <c r="E21" s="200">
        <f>'нетто 18'!E42+25</f>
        <v>46027</v>
      </c>
      <c r="F21" s="200">
        <f>'нетто 18'!F42+25</f>
        <v>46027</v>
      </c>
      <c r="G21" s="200">
        <f>'нетто 18'!G42+25</f>
        <v>47093</v>
      </c>
      <c r="H21" s="200">
        <f>'нетто 18'!H42+25</f>
        <v>44387</v>
      </c>
      <c r="I21" s="200">
        <f>'нетто 18'!I42+25</f>
        <v>44387</v>
      </c>
      <c r="J21" s="200">
        <f>'нетто 18'!J42+25</f>
        <v>47093</v>
      </c>
      <c r="K21" s="200">
        <f>'нетто 18'!K42+25</f>
        <v>47093</v>
      </c>
      <c r="L21" s="200">
        <f>'нетто 18'!L42+25</f>
        <v>47093</v>
      </c>
      <c r="M21" s="200">
        <f>'нетто 18'!M42+25</f>
        <v>44387</v>
      </c>
      <c r="N21" s="200">
        <f>'нетто 18'!N42+25</f>
        <v>42993</v>
      </c>
      <c r="O21" s="200">
        <f>'нетто 18'!O42+25</f>
        <v>42993</v>
      </c>
      <c r="P21" s="200">
        <f>'нетто 18'!P42+25</f>
        <v>42419</v>
      </c>
      <c r="Q21" s="200">
        <f>'нетто 18'!Q42+25</f>
        <v>42993</v>
      </c>
      <c r="R21" s="200">
        <f>'нетто 18'!R42+25</f>
        <v>42419</v>
      </c>
      <c r="S21" s="200">
        <f>'нетто 18'!S42+25</f>
        <v>43567</v>
      </c>
      <c r="T21" s="200">
        <f>'нетто 18'!T42+25</f>
        <v>42993</v>
      </c>
      <c r="U21" s="200">
        <f>'нетто 18'!U42+25</f>
        <v>42419</v>
      </c>
      <c r="V21" s="200">
        <f>'нетто 18'!V42+25</f>
        <v>53079</v>
      </c>
      <c r="W21" s="200">
        <f>'нетто 18'!W42+25</f>
        <v>54063</v>
      </c>
      <c r="X21" s="200">
        <f>'нетто 18'!X42+25</f>
        <v>54063</v>
      </c>
      <c r="Y21" s="200">
        <f>'нетто 18'!Y42+25</f>
        <v>47257</v>
      </c>
      <c r="Z21" s="200">
        <f>'нетто 18'!Z42+25</f>
        <v>49389</v>
      </c>
      <c r="AA21" s="200">
        <f>'нетто 18'!AA42+25</f>
        <v>50373</v>
      </c>
      <c r="AB21" s="200">
        <f>'нетто 18'!AB42+25</f>
        <v>48405</v>
      </c>
      <c r="AC21" s="200">
        <f>'нетто 18'!AC42+25</f>
        <v>49389</v>
      </c>
      <c r="AD21" s="200">
        <f>'нетто 18'!AD42+25</f>
        <v>53571</v>
      </c>
      <c r="AE21" s="200">
        <f>'нетто 18'!AE42+25</f>
        <v>52177</v>
      </c>
      <c r="AF21" s="200">
        <f>'нетто 18'!AF42+25</f>
        <v>48405</v>
      </c>
      <c r="AG21" s="200">
        <f>'нетто 18'!AG42+25</f>
        <v>53571</v>
      </c>
      <c r="AH21" s="200">
        <f>'нетто 18'!AH42+25</f>
        <v>48405</v>
      </c>
      <c r="AI21" s="200">
        <f>'нетто 18'!AI42+25</f>
        <v>49389</v>
      </c>
      <c r="AJ21" s="200">
        <f>'нетто 18'!AJ42+25</f>
        <v>51357</v>
      </c>
      <c r="AK21" s="200">
        <f>'нетто 18'!AK42+25</f>
        <v>52177</v>
      </c>
      <c r="AL21" s="200">
        <f>'нетто 18'!AL42+25</f>
        <v>51357</v>
      </c>
      <c r="AM21" s="200">
        <f>'нетто 18'!AM42+25</f>
        <v>50373</v>
      </c>
      <c r="AN21" s="200">
        <f>'нетто 18'!AN42+25</f>
        <v>52177</v>
      </c>
      <c r="AO21" s="200">
        <f>'нетто 18'!AO42+25</f>
        <v>50373</v>
      </c>
      <c r="AP21" s="200">
        <f>'нетто 18'!AP42+25</f>
        <v>51357</v>
      </c>
      <c r="AQ21" s="200">
        <f>'нетто 18'!AQ42+25</f>
        <v>52177</v>
      </c>
      <c r="AR21" s="200">
        <f>'нетто 18'!AR42+25</f>
        <v>51357</v>
      </c>
      <c r="AS21" s="200">
        <f>'нетто 18'!AS42+25</f>
        <v>52177</v>
      </c>
      <c r="AT21" s="200">
        <f>'нетто 18'!AT42+25</f>
        <v>51357</v>
      </c>
      <c r="AU21" s="200">
        <f>'нетто 18'!AU42+25</f>
        <v>52177</v>
      </c>
      <c r="AV21" s="200">
        <f>'нетто 18'!AV42+25</f>
        <v>50373</v>
      </c>
      <c r="AW21" s="200">
        <f>'нетто 18'!AW42+25</f>
        <v>48405</v>
      </c>
      <c r="AX21" s="200">
        <f>'нетто 18'!AX42+25</f>
        <v>50373</v>
      </c>
      <c r="AY21" s="200">
        <f>'нетто 18'!AY42+25</f>
        <v>48405</v>
      </c>
      <c r="AZ21" s="200">
        <f>'нетто 18'!AZ42+25</f>
        <v>48405</v>
      </c>
      <c r="BA21" s="200">
        <f>'нетто 18'!BA42+25</f>
        <v>50373</v>
      </c>
      <c r="BB21" s="200">
        <f>'нетто 18'!BB42+25</f>
        <v>48405</v>
      </c>
    </row>
    <row r="22" spans="1:54" s="50" customFormat="1" x14ac:dyDescent="0.2">
      <c r="A22" s="178" t="s">
        <v>223</v>
      </c>
    </row>
    <row r="23" spans="1:54" s="50" customFormat="1" ht="12.75" hidden="1" thickBot="1" x14ac:dyDescent="0.25">
      <c r="A23" s="163" t="s">
        <v>182</v>
      </c>
    </row>
    <row r="24" spans="1:54" s="50" customFormat="1" ht="12.75" hidden="1" x14ac:dyDescent="0.2">
      <c r="A24" s="161" t="s">
        <v>181</v>
      </c>
    </row>
    <row r="25" spans="1:54" s="50" customFormat="1" hidden="1" x14ac:dyDescent="0.2">
      <c r="A25" s="48"/>
    </row>
    <row r="26" spans="1:54" s="50" customFormat="1" hidden="1" x14ac:dyDescent="0.2">
      <c r="A26" s="164" t="s">
        <v>183</v>
      </c>
    </row>
    <row r="27" spans="1:54" ht="25.5" hidden="1" x14ac:dyDescent="0.2">
      <c r="A27" s="162" t="s">
        <v>184</v>
      </c>
    </row>
    <row r="28" spans="1:54" hidden="1" x14ac:dyDescent="0.2">
      <c r="A28" s="164" t="s">
        <v>185</v>
      </c>
    </row>
    <row r="29" spans="1:54" x14ac:dyDescent="0.2">
      <c r="A29" s="165"/>
    </row>
    <row r="30" spans="1:54" x14ac:dyDescent="0.2">
      <c r="A30" s="71" t="s">
        <v>66</v>
      </c>
    </row>
    <row r="31" spans="1:54" x14ac:dyDescent="0.2">
      <c r="A31" s="63" t="s">
        <v>78</v>
      </c>
    </row>
    <row r="32" spans="1:54" ht="10.7" customHeight="1" x14ac:dyDescent="0.2">
      <c r="A32" s="43" t="s">
        <v>67</v>
      </c>
    </row>
    <row r="33" spans="1:1" x14ac:dyDescent="0.2">
      <c r="A33" s="43" t="s">
        <v>89</v>
      </c>
    </row>
    <row r="34" spans="1:1" ht="13.35" customHeight="1" x14ac:dyDescent="0.2">
      <c r="A34" s="43" t="s">
        <v>68</v>
      </c>
    </row>
    <row r="35" spans="1:1" ht="13.35" customHeight="1" x14ac:dyDescent="0.2">
      <c r="A35" s="43" t="s">
        <v>69</v>
      </c>
    </row>
    <row r="36" spans="1:1" ht="12.6" customHeight="1" x14ac:dyDescent="0.2">
      <c r="A36" s="159" t="s">
        <v>162</v>
      </c>
    </row>
    <row r="37" spans="1:1" ht="13.35" customHeight="1" thickBot="1" x14ac:dyDescent="0.25"/>
    <row r="38" spans="1:1" ht="11.45" hidden="1" customHeight="1" x14ac:dyDescent="0.2">
      <c r="A38" s="99" t="s">
        <v>70</v>
      </c>
    </row>
    <row r="39" spans="1:1" ht="72.75" hidden="1" thickBot="1" x14ac:dyDescent="0.25">
      <c r="A39" s="112" t="s">
        <v>103</v>
      </c>
    </row>
    <row r="40" spans="1:1" ht="12.75" thickBot="1" x14ac:dyDescent="0.25">
      <c r="A40" s="99" t="s">
        <v>70</v>
      </c>
    </row>
    <row r="41" spans="1:1" ht="144.75" thickBot="1" x14ac:dyDescent="0.25">
      <c r="A41" s="167" t="s">
        <v>252</v>
      </c>
    </row>
  </sheetData>
  <mergeCells count="1">
    <mergeCell ref="A1:A2"/>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62"/>
  <sheetViews>
    <sheetView topLeftCell="A11" zoomScale="90" zoomScaleNormal="90" workbookViewId="0">
      <selection activeCell="C36" sqref="C36"/>
    </sheetView>
  </sheetViews>
  <sheetFormatPr defaultColWidth="9" defaultRowHeight="12" x14ac:dyDescent="0.2"/>
  <cols>
    <col min="1" max="1" width="84.5703125" style="48" customWidth="1"/>
    <col min="2" max="16384" width="9" style="48"/>
  </cols>
  <sheetData>
    <row r="1" spans="1:54" s="51" customFormat="1" ht="12" customHeight="1" x14ac:dyDescent="0.2">
      <c r="A1" s="207" t="s">
        <v>82</v>
      </c>
    </row>
    <row r="2" spans="1:54" s="51" customFormat="1" ht="12" customHeight="1" x14ac:dyDescent="0.2">
      <c r="A2" s="207"/>
    </row>
    <row r="3" spans="1:54" s="51" customFormat="1" x14ac:dyDescent="0.2">
      <c r="A3" s="97" t="s">
        <v>91</v>
      </c>
    </row>
    <row r="4" spans="1:54" s="52" customFormat="1" ht="21" customHeight="1" x14ac:dyDescent="0.2">
      <c r="A4" s="98" t="s">
        <v>64</v>
      </c>
      <c r="B4" s="192">
        <f>'C завтраками| Bed and breakfast'!B4</f>
        <v>45770</v>
      </c>
      <c r="C4" s="192">
        <f>'C завтраками| Bed and breakfast'!C4</f>
        <v>45772</v>
      </c>
      <c r="D4" s="192">
        <f>'C завтраками| Bed and breakfast'!D4</f>
        <v>45774</v>
      </c>
      <c r="E4" s="192">
        <f>'C завтраками| Bed and breakfast'!E4</f>
        <v>45776</v>
      </c>
      <c r="F4" s="192">
        <f>'C завтраками| Bed and breakfast'!F4</f>
        <v>45777</v>
      </c>
      <c r="G4" s="192">
        <f>'C завтраками| Bed and breakfast'!G4</f>
        <v>45778</v>
      </c>
      <c r="H4" s="192">
        <f>'C завтраками| Bed and breakfast'!H4</f>
        <v>45781</v>
      </c>
      <c r="I4" s="192">
        <f>'C завтраками| Bed and breakfast'!I4</f>
        <v>45783</v>
      </c>
      <c r="J4" s="192">
        <f>'C завтраками| Bed and breakfast'!J4</f>
        <v>45784</v>
      </c>
      <c r="K4" s="192">
        <f>'C завтраками| Bed and breakfast'!K4</f>
        <v>45785</v>
      </c>
      <c r="L4" s="192">
        <f>'C завтраками| Bed and breakfast'!L4</f>
        <v>45786</v>
      </c>
      <c r="M4" s="192">
        <f>'C завтраками| Bed and breakfast'!M4</f>
        <v>45787</v>
      </c>
      <c r="N4" s="192">
        <f>'C завтраками| Bed and breakfast'!N4</f>
        <v>45788</v>
      </c>
      <c r="O4" s="192">
        <f>'C завтраками| Bed and breakfast'!O4</f>
        <v>45793</v>
      </c>
      <c r="P4" s="192">
        <f>'C завтраками| Bed and breakfast'!P4</f>
        <v>45795</v>
      </c>
      <c r="Q4" s="192">
        <f>'C завтраками| Bed and breakfast'!Q4</f>
        <v>45799</v>
      </c>
      <c r="R4" s="192">
        <f>'C завтраками| Bed and breakfast'!R4</f>
        <v>45802</v>
      </c>
      <c r="S4" s="192">
        <f>'C завтраками| Bed and breakfast'!S4</f>
        <v>45803</v>
      </c>
      <c r="T4" s="192">
        <f>'C завтраками| Bed and breakfast'!T4</f>
        <v>45806</v>
      </c>
      <c r="U4" s="192">
        <f>'C завтраками| Bed and breakfast'!U4</f>
        <v>45807</v>
      </c>
      <c r="V4" s="192">
        <f>'C завтраками| Bed and breakfast'!V4</f>
        <v>45808</v>
      </c>
      <c r="W4" s="192">
        <f>'C завтраками| Bed and breakfast'!W4</f>
        <v>45809</v>
      </c>
      <c r="X4" s="192">
        <f>'C завтраками| Bed and breakfast'!X4</f>
        <v>45810</v>
      </c>
      <c r="Y4" s="192">
        <f>'C завтраками| Bed and breakfast'!Y4</f>
        <v>45817</v>
      </c>
      <c r="Z4" s="192">
        <f>'C завтраками| Bed and breakfast'!Z4</f>
        <v>45818</v>
      </c>
      <c r="AA4" s="192">
        <f>'C завтраками| Bed and breakfast'!AA4</f>
        <v>45820</v>
      </c>
      <c r="AB4" s="192">
        <f>'C завтраками| Bed and breakfast'!AB4</f>
        <v>45822</v>
      </c>
      <c r="AC4" s="192">
        <f>'C завтраками| Bed and breakfast'!AC4</f>
        <v>45825</v>
      </c>
      <c r="AD4" s="192">
        <f>'C завтраками| Bed and breakfast'!AD4</f>
        <v>45831</v>
      </c>
      <c r="AE4" s="192">
        <f>'C завтраками| Bed and breakfast'!AE4</f>
        <v>45834</v>
      </c>
      <c r="AF4" s="192">
        <f>'C завтраками| Bed and breakfast'!AF4</f>
        <v>45836</v>
      </c>
      <c r="AG4" s="192">
        <f>'C завтраками| Bed and breakfast'!AG4</f>
        <v>45839</v>
      </c>
      <c r="AH4" s="192">
        <f>'C завтраками| Bed and breakfast'!AH4</f>
        <v>45849</v>
      </c>
      <c r="AI4" s="192">
        <f>'C завтраками| Bed and breakfast'!AI4</f>
        <v>45850</v>
      </c>
      <c r="AJ4" s="192">
        <f>'C завтраками| Bed and breakfast'!AJ4</f>
        <v>45852</v>
      </c>
      <c r="AK4" s="192">
        <f>'C завтраками| Bed and breakfast'!AK4</f>
        <v>45853</v>
      </c>
      <c r="AL4" s="192">
        <f>'C завтраками| Bed and breakfast'!AL4</f>
        <v>45857</v>
      </c>
      <c r="AM4" s="192">
        <f>'C завтраками| Bed and breakfast'!AM4</f>
        <v>45858</v>
      </c>
      <c r="AN4" s="192">
        <f>'C завтраками| Bed and breakfast'!AN4</f>
        <v>45863</v>
      </c>
      <c r="AO4" s="192">
        <f>'C завтраками| Bed and breakfast'!AO4</f>
        <v>45867</v>
      </c>
      <c r="AP4" s="192">
        <f>'C завтраками| Bed and breakfast'!AP4</f>
        <v>45870</v>
      </c>
      <c r="AQ4" s="192">
        <f>'C завтраками| Bed and breakfast'!AQ4</f>
        <v>45872</v>
      </c>
      <c r="AR4" s="192">
        <f>'C завтраками| Bed and breakfast'!AR4</f>
        <v>45877</v>
      </c>
      <c r="AS4" s="192">
        <f>'C завтраками| Bed and breakfast'!AS4</f>
        <v>45878</v>
      </c>
      <c r="AT4" s="192">
        <f>'C завтраками| Bed and breakfast'!AT4</f>
        <v>45880</v>
      </c>
      <c r="AU4" s="192">
        <f>'C завтраками| Bed and breakfast'!AU4</f>
        <v>45885</v>
      </c>
      <c r="AV4" s="192">
        <f>'C завтраками| Bed and breakfast'!AV4</f>
        <v>45886</v>
      </c>
      <c r="AW4" s="192">
        <f>'C завтраками| Bed and breakfast'!AW4</f>
        <v>45891</v>
      </c>
      <c r="AX4" s="192">
        <f>'C завтраками| Bed and breakfast'!AX4</f>
        <v>45894</v>
      </c>
      <c r="AY4" s="192">
        <f>'C завтраками| Bed and breakfast'!AY4</f>
        <v>45895</v>
      </c>
      <c r="AZ4" s="192">
        <f>'C завтраками| Bed and breakfast'!AZ4</f>
        <v>45901</v>
      </c>
      <c r="BA4" s="192">
        <f>'C завтраками| Bed and breakfast'!BA4</f>
        <v>45909</v>
      </c>
      <c r="BB4" s="192">
        <f>'C завтраками| Bed and breakfast'!BB4</f>
        <v>45921</v>
      </c>
    </row>
    <row r="5" spans="1:54" s="53" customFormat="1" ht="22.5" customHeight="1" x14ac:dyDescent="0.2">
      <c r="A5" s="98"/>
      <c r="B5" s="192">
        <f>'C завтраками| Bed and breakfast'!B5</f>
        <v>45771</v>
      </c>
      <c r="C5" s="192">
        <f>'C завтраками| Bed and breakfast'!C5</f>
        <v>45773</v>
      </c>
      <c r="D5" s="192">
        <f>'C завтраками| Bed and breakfast'!D5</f>
        <v>45775</v>
      </c>
      <c r="E5" s="192">
        <f>'C завтраками| Bed and breakfast'!E5</f>
        <v>45776</v>
      </c>
      <c r="F5" s="192">
        <f>'C завтраками| Bed and breakfast'!F5</f>
        <v>45777</v>
      </c>
      <c r="G5" s="192">
        <f>'C завтраками| Bed and breakfast'!G5</f>
        <v>45780</v>
      </c>
      <c r="H5" s="192">
        <f>'C завтраками| Bed and breakfast'!H5</f>
        <v>45782</v>
      </c>
      <c r="I5" s="192">
        <f>'C завтраками| Bed and breakfast'!I5</f>
        <v>45783</v>
      </c>
      <c r="J5" s="192">
        <f>'C завтраками| Bed and breakfast'!J5</f>
        <v>45784</v>
      </c>
      <c r="K5" s="192">
        <f>'C завтраками| Bed and breakfast'!K5</f>
        <v>45785</v>
      </c>
      <c r="L5" s="192">
        <f>'C завтраками| Bed and breakfast'!L5</f>
        <v>45786</v>
      </c>
      <c r="M5" s="192">
        <f>'C завтраками| Bed and breakfast'!M5</f>
        <v>45787</v>
      </c>
      <c r="N5" s="192">
        <f>'C завтраками| Bed and breakfast'!N5</f>
        <v>45792</v>
      </c>
      <c r="O5" s="192">
        <f>'C завтраками| Bed and breakfast'!O5</f>
        <v>45794</v>
      </c>
      <c r="P5" s="192">
        <f>'C завтраками| Bed and breakfast'!P5</f>
        <v>45798</v>
      </c>
      <c r="Q5" s="192">
        <f>'C завтраками| Bed and breakfast'!Q5</f>
        <v>45801</v>
      </c>
      <c r="R5" s="192">
        <f>'C завтраками| Bed and breakfast'!R5</f>
        <v>45802</v>
      </c>
      <c r="S5" s="192">
        <f>'C завтраками| Bed and breakfast'!S5</f>
        <v>45805</v>
      </c>
      <c r="T5" s="192">
        <f>'C завтраками| Bed and breakfast'!T5</f>
        <v>45806</v>
      </c>
      <c r="U5" s="192">
        <f>'C завтраками| Bed and breakfast'!U5</f>
        <v>45807</v>
      </c>
      <c r="V5" s="192">
        <f>'C завтраками| Bed and breakfast'!V5</f>
        <v>45808</v>
      </c>
      <c r="W5" s="192">
        <f>'C завтраками| Bed and breakfast'!W5</f>
        <v>45809</v>
      </c>
      <c r="X5" s="192">
        <f>'C завтраками| Bed and breakfast'!X5</f>
        <v>45816</v>
      </c>
      <c r="Y5" s="192">
        <f>'C завтраками| Bed and breakfast'!Y5</f>
        <v>45817</v>
      </c>
      <c r="Z5" s="192">
        <f>'C завтраками| Bed and breakfast'!Z5</f>
        <v>45819</v>
      </c>
      <c r="AA5" s="192">
        <f>'C завтраками| Bed and breakfast'!AA5</f>
        <v>45821</v>
      </c>
      <c r="AB5" s="192">
        <f>'C завтраками| Bed and breakfast'!AB5</f>
        <v>45824</v>
      </c>
      <c r="AC5" s="192">
        <f>'C завтраками| Bed and breakfast'!AC5</f>
        <v>45830</v>
      </c>
      <c r="AD5" s="192">
        <f>'C завтраками| Bed and breakfast'!AD5</f>
        <v>45833</v>
      </c>
      <c r="AE5" s="192">
        <f>'C завтраками| Bed and breakfast'!AE5</f>
        <v>45835</v>
      </c>
      <c r="AF5" s="192">
        <f>'C завтраками| Bed and breakfast'!AF5</f>
        <v>45838</v>
      </c>
      <c r="AG5" s="192">
        <f>'C завтраками| Bed and breakfast'!AG5</f>
        <v>45848</v>
      </c>
      <c r="AH5" s="192">
        <f>'C завтраками| Bed and breakfast'!AH5</f>
        <v>45849</v>
      </c>
      <c r="AI5" s="192">
        <f>'C завтраками| Bed and breakfast'!AI5</f>
        <v>45851</v>
      </c>
      <c r="AJ5" s="192">
        <f>'C завтраками| Bed and breakfast'!AJ5</f>
        <v>45852</v>
      </c>
      <c r="AK5" s="192">
        <f>'C завтраками| Bed and breakfast'!AK5</f>
        <v>45856</v>
      </c>
      <c r="AL5" s="192">
        <f>'C завтраками| Bed and breakfast'!AL5</f>
        <v>45857</v>
      </c>
      <c r="AM5" s="192">
        <f>'C завтраками| Bed and breakfast'!AM5</f>
        <v>45862</v>
      </c>
      <c r="AN5" s="192">
        <f>'C завтраками| Bed and breakfast'!AN5</f>
        <v>45866</v>
      </c>
      <c r="AO5" s="192">
        <f>'C завтраками| Bed and breakfast'!AO5</f>
        <v>45869</v>
      </c>
      <c r="AP5" s="192">
        <f>'C завтраками| Bed and breakfast'!AP5</f>
        <v>45871</v>
      </c>
      <c r="AQ5" s="192">
        <f>'C завтраками| Bed and breakfast'!AQ5</f>
        <v>45876</v>
      </c>
      <c r="AR5" s="192">
        <f>'C завтраками| Bed and breakfast'!AR5</f>
        <v>45877</v>
      </c>
      <c r="AS5" s="192">
        <f>'C завтраками| Bed and breakfast'!AS5</f>
        <v>45879</v>
      </c>
      <c r="AT5" s="192">
        <f>'C завтраками| Bed and breakfast'!AT5</f>
        <v>45884</v>
      </c>
      <c r="AU5" s="192">
        <f>'C завтраками| Bed and breakfast'!AU5</f>
        <v>45885</v>
      </c>
      <c r="AV5" s="192">
        <f>'C завтраками| Bed and breakfast'!AV5</f>
        <v>45890</v>
      </c>
      <c r="AW5" s="192">
        <f>'C завтраками| Bed and breakfast'!AW5</f>
        <v>45893</v>
      </c>
      <c r="AX5" s="192">
        <f>'C завтраками| Bed and breakfast'!AX5</f>
        <v>45894</v>
      </c>
      <c r="AY5" s="192">
        <f>'C завтраками| Bed and breakfast'!AY5</f>
        <v>45900</v>
      </c>
      <c r="AZ5" s="192">
        <f>'C завтраками| Bed and breakfast'!AZ5</f>
        <v>45908</v>
      </c>
      <c r="BA5" s="192">
        <f>'C завтраками| Bed and breakfast'!BA5</f>
        <v>45920</v>
      </c>
      <c r="BB5" s="192">
        <f>'C завтраками| Bed and breakfast'!BB5</f>
        <v>45930</v>
      </c>
    </row>
    <row r="6" spans="1:54" s="53" customFormat="1" x14ac:dyDescent="0.2">
      <c r="A6" s="42" t="s">
        <v>83</v>
      </c>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row>
    <row r="7" spans="1:54" s="53" customFormat="1" x14ac:dyDescent="0.2">
      <c r="A7" s="88">
        <v>1</v>
      </c>
      <c r="B7" s="8">
        <f>'C завтраками| Bed and breakfast'!B7</f>
        <v>12400</v>
      </c>
      <c r="C7" s="8">
        <f>'C завтраками| Bed and breakfast'!C7</f>
        <v>14400</v>
      </c>
      <c r="D7" s="8">
        <f>'C завтраками| Bed and breakfast'!D7</f>
        <v>12400</v>
      </c>
      <c r="E7" s="8">
        <f>'C завтраками| Bed and breakfast'!E7</f>
        <v>14400</v>
      </c>
      <c r="F7" s="8">
        <f>'C завтраками| Bed and breakfast'!F7</f>
        <v>14400</v>
      </c>
      <c r="G7" s="8">
        <f>'C завтраками| Bed and breakfast'!G7</f>
        <v>15700</v>
      </c>
      <c r="H7" s="8">
        <f>'C завтраками| Bed and breakfast'!H7</f>
        <v>12400</v>
      </c>
      <c r="I7" s="8">
        <f>'C завтраками| Bed and breakfast'!I7</f>
        <v>12400</v>
      </c>
      <c r="J7" s="8">
        <f>'C завтраками| Bed and breakfast'!J7</f>
        <v>15700</v>
      </c>
      <c r="K7" s="8">
        <f>'C завтраками| Bed and breakfast'!K7</f>
        <v>15700</v>
      </c>
      <c r="L7" s="8">
        <f>'C завтраками| Bed and breakfast'!L7</f>
        <v>15700</v>
      </c>
      <c r="M7" s="8">
        <f>'C завтраками| Bed and breakfast'!M7</f>
        <v>12400</v>
      </c>
      <c r="N7" s="8">
        <f>'C завтраками| Bed and breakfast'!N7</f>
        <v>10700</v>
      </c>
      <c r="O7" s="8">
        <f>'C завтраками| Bed and breakfast'!O7</f>
        <v>10700</v>
      </c>
      <c r="P7" s="8">
        <f>'C завтраками| Bed and breakfast'!P7</f>
        <v>10000</v>
      </c>
      <c r="Q7" s="8">
        <f>'C завтраками| Bed and breakfast'!Q7</f>
        <v>10700</v>
      </c>
      <c r="R7" s="8">
        <f>'C завтраками| Bed and breakfast'!R7</f>
        <v>10000</v>
      </c>
      <c r="S7" s="8">
        <f>'C завтраками| Bed and breakfast'!S7</f>
        <v>11400</v>
      </c>
      <c r="T7" s="8">
        <f>'C завтраками| Bed and breakfast'!T7</f>
        <v>10700</v>
      </c>
      <c r="U7" s="8">
        <f>'C завтраками| Bed and breakfast'!U7</f>
        <v>10000</v>
      </c>
      <c r="V7" s="8">
        <f>'C завтраками| Bed and breakfast'!V7</f>
        <v>15700</v>
      </c>
      <c r="W7" s="8">
        <f>'C завтраками| Bed and breakfast'!W7</f>
        <v>16900</v>
      </c>
      <c r="X7" s="8">
        <f>'C завтраками| Bed and breakfast'!X7</f>
        <v>16900</v>
      </c>
      <c r="Y7" s="8">
        <f>'C завтраками| Bed and breakfast'!Y7</f>
        <v>10900</v>
      </c>
      <c r="Z7" s="8">
        <f>'C завтраками| Bed and breakfast'!Z7</f>
        <v>13500</v>
      </c>
      <c r="AA7" s="8">
        <f>'C завтраками| Bed and breakfast'!AA7</f>
        <v>14700</v>
      </c>
      <c r="AB7" s="8">
        <f>'C завтраками| Bed and breakfast'!AB7</f>
        <v>12300</v>
      </c>
      <c r="AC7" s="8">
        <f>'C завтраками| Bed and breakfast'!AC7</f>
        <v>13500</v>
      </c>
      <c r="AD7" s="8">
        <f>'C завтраками| Bed and breakfast'!AD7</f>
        <v>18600</v>
      </c>
      <c r="AE7" s="8">
        <f>'C завтраками| Bed and breakfast'!AE7</f>
        <v>16900</v>
      </c>
      <c r="AF7" s="8">
        <f>'C завтраками| Bed and breakfast'!AF7</f>
        <v>12300</v>
      </c>
      <c r="AG7" s="8">
        <f>'C завтраками| Bed and breakfast'!AG7</f>
        <v>18600</v>
      </c>
      <c r="AH7" s="8">
        <f>'C завтраками| Bed and breakfast'!AH7</f>
        <v>12300</v>
      </c>
      <c r="AI7" s="8">
        <f>'C завтраками| Bed and breakfast'!AI7</f>
        <v>13500</v>
      </c>
      <c r="AJ7" s="8">
        <f>'C завтраками| Bed and breakfast'!AJ7</f>
        <v>15900</v>
      </c>
      <c r="AK7" s="8">
        <f>'C завтраками| Bed and breakfast'!AK7</f>
        <v>16900</v>
      </c>
      <c r="AL7" s="8">
        <f>'C завтраками| Bed and breakfast'!AL7</f>
        <v>15900</v>
      </c>
      <c r="AM7" s="8">
        <f>'C завтраками| Bed and breakfast'!AM7</f>
        <v>14700</v>
      </c>
      <c r="AN7" s="8">
        <f>'C завтраками| Bed and breakfast'!AN7</f>
        <v>16900</v>
      </c>
      <c r="AO7" s="8">
        <f>'C завтраками| Bed and breakfast'!AO7</f>
        <v>14700</v>
      </c>
      <c r="AP7" s="8">
        <f>'C завтраками| Bed and breakfast'!AP7</f>
        <v>15900</v>
      </c>
      <c r="AQ7" s="8">
        <f>'C завтраками| Bed and breakfast'!AQ7</f>
        <v>16900</v>
      </c>
      <c r="AR7" s="8">
        <f>'C завтраками| Bed and breakfast'!AR7</f>
        <v>15900</v>
      </c>
      <c r="AS7" s="8">
        <f>'C завтраками| Bed and breakfast'!AS7</f>
        <v>16900</v>
      </c>
      <c r="AT7" s="8">
        <f>'C завтраками| Bed and breakfast'!AT7</f>
        <v>15900</v>
      </c>
      <c r="AU7" s="8">
        <f>'C завтраками| Bed and breakfast'!AU7</f>
        <v>16900</v>
      </c>
      <c r="AV7" s="8">
        <f>'C завтраками| Bed and breakfast'!AV7</f>
        <v>14700</v>
      </c>
      <c r="AW7" s="8">
        <f>'C завтраками| Bed and breakfast'!AW7</f>
        <v>12300</v>
      </c>
      <c r="AX7" s="8">
        <f>'C завтраками| Bed and breakfast'!AX7</f>
        <v>14700</v>
      </c>
      <c r="AY7" s="8">
        <f>'C завтраками| Bed and breakfast'!AY7</f>
        <v>12300</v>
      </c>
      <c r="AZ7" s="8">
        <f>'C завтраками| Bed and breakfast'!AZ7</f>
        <v>12300</v>
      </c>
      <c r="BA7" s="8">
        <f>'C завтраками| Bed and breakfast'!BA7</f>
        <v>14700</v>
      </c>
      <c r="BB7" s="8">
        <f>'C завтраками| Bed and breakfast'!BB7</f>
        <v>12300</v>
      </c>
    </row>
    <row r="8" spans="1:54" s="53" customFormat="1" x14ac:dyDescent="0.2">
      <c r="A8" s="88">
        <v>2</v>
      </c>
      <c r="B8" s="8">
        <f>'C завтраками| Bed and breakfast'!B8</f>
        <v>14100</v>
      </c>
      <c r="C8" s="8">
        <f>'C завтраками| Bed and breakfast'!C8</f>
        <v>16100</v>
      </c>
      <c r="D8" s="8">
        <f>'C завтраками| Bed and breakfast'!D8</f>
        <v>14100</v>
      </c>
      <c r="E8" s="8">
        <f>'C завтраками| Bed and breakfast'!E8</f>
        <v>16100</v>
      </c>
      <c r="F8" s="8">
        <f>'C завтраками| Bed and breakfast'!F8</f>
        <v>16100</v>
      </c>
      <c r="G8" s="8">
        <f>'C завтраками| Bed and breakfast'!G8</f>
        <v>17400</v>
      </c>
      <c r="H8" s="8">
        <f>'C завтраками| Bed and breakfast'!H8</f>
        <v>14100</v>
      </c>
      <c r="I8" s="8">
        <f>'C завтраками| Bed and breakfast'!I8</f>
        <v>14100</v>
      </c>
      <c r="J8" s="8">
        <f>'C завтраками| Bed and breakfast'!J8</f>
        <v>17400</v>
      </c>
      <c r="K8" s="8">
        <f>'C завтраками| Bed and breakfast'!K8</f>
        <v>17400</v>
      </c>
      <c r="L8" s="8">
        <f>'C завтраками| Bed and breakfast'!L8</f>
        <v>17400</v>
      </c>
      <c r="M8" s="8">
        <f>'C завтраками| Bed and breakfast'!M8</f>
        <v>14100</v>
      </c>
      <c r="N8" s="8">
        <f>'C завтраками| Bed and breakfast'!N8</f>
        <v>12400</v>
      </c>
      <c r="O8" s="8">
        <f>'C завтраками| Bed and breakfast'!O8</f>
        <v>12400</v>
      </c>
      <c r="P8" s="8">
        <f>'C завтраками| Bed and breakfast'!P8</f>
        <v>11700</v>
      </c>
      <c r="Q8" s="8">
        <f>'C завтраками| Bed and breakfast'!Q8</f>
        <v>12400</v>
      </c>
      <c r="R8" s="8">
        <f>'C завтраками| Bed and breakfast'!R8</f>
        <v>11700</v>
      </c>
      <c r="S8" s="8">
        <f>'C завтраками| Bed and breakfast'!S8</f>
        <v>13100</v>
      </c>
      <c r="T8" s="8">
        <f>'C завтраками| Bed and breakfast'!T8</f>
        <v>12400</v>
      </c>
      <c r="U8" s="8">
        <f>'C завтраками| Bed and breakfast'!U8</f>
        <v>11700</v>
      </c>
      <c r="V8" s="8">
        <f>'C завтраками| Bed and breakfast'!V8</f>
        <v>17400</v>
      </c>
      <c r="W8" s="8">
        <f>'C завтраками| Bed and breakfast'!W8</f>
        <v>18600</v>
      </c>
      <c r="X8" s="8">
        <f>'C завтраками| Bed and breakfast'!X8</f>
        <v>18600</v>
      </c>
      <c r="Y8" s="8">
        <f>'C завтраками| Bed and breakfast'!Y8</f>
        <v>12600</v>
      </c>
      <c r="Z8" s="8">
        <f>'C завтраками| Bed and breakfast'!Z8</f>
        <v>15200</v>
      </c>
      <c r="AA8" s="8">
        <f>'C завтраками| Bed and breakfast'!AA8</f>
        <v>16400</v>
      </c>
      <c r="AB8" s="8">
        <f>'C завтраками| Bed and breakfast'!AB8</f>
        <v>14000</v>
      </c>
      <c r="AC8" s="8">
        <f>'C завтраками| Bed and breakfast'!AC8</f>
        <v>15200</v>
      </c>
      <c r="AD8" s="8">
        <f>'C завтраками| Bed and breakfast'!AD8</f>
        <v>20300</v>
      </c>
      <c r="AE8" s="8">
        <f>'C завтраками| Bed and breakfast'!AE8</f>
        <v>18600</v>
      </c>
      <c r="AF8" s="8">
        <f>'C завтраками| Bed and breakfast'!AF8</f>
        <v>14000</v>
      </c>
      <c r="AG8" s="8">
        <f>'C завтраками| Bed and breakfast'!AG8</f>
        <v>20300</v>
      </c>
      <c r="AH8" s="8">
        <f>'C завтраками| Bed and breakfast'!AH8</f>
        <v>14000</v>
      </c>
      <c r="AI8" s="8">
        <f>'C завтраками| Bed and breakfast'!AI8</f>
        <v>15200</v>
      </c>
      <c r="AJ8" s="8">
        <f>'C завтраками| Bed and breakfast'!AJ8</f>
        <v>17600</v>
      </c>
      <c r="AK8" s="8">
        <f>'C завтраками| Bed and breakfast'!AK8</f>
        <v>18600</v>
      </c>
      <c r="AL8" s="8">
        <f>'C завтраками| Bed and breakfast'!AL8</f>
        <v>17600</v>
      </c>
      <c r="AM8" s="8">
        <f>'C завтраками| Bed and breakfast'!AM8</f>
        <v>16400</v>
      </c>
      <c r="AN8" s="8">
        <f>'C завтраками| Bed and breakfast'!AN8</f>
        <v>18600</v>
      </c>
      <c r="AO8" s="8">
        <f>'C завтраками| Bed and breakfast'!AO8</f>
        <v>16400</v>
      </c>
      <c r="AP8" s="8">
        <f>'C завтраками| Bed and breakfast'!AP8</f>
        <v>17600</v>
      </c>
      <c r="AQ8" s="8">
        <f>'C завтраками| Bed and breakfast'!AQ8</f>
        <v>18600</v>
      </c>
      <c r="AR8" s="8">
        <f>'C завтраками| Bed and breakfast'!AR8</f>
        <v>17600</v>
      </c>
      <c r="AS8" s="8">
        <f>'C завтраками| Bed and breakfast'!AS8</f>
        <v>18600</v>
      </c>
      <c r="AT8" s="8">
        <f>'C завтраками| Bed and breakfast'!AT8</f>
        <v>17600</v>
      </c>
      <c r="AU8" s="8">
        <f>'C завтраками| Bed and breakfast'!AU8</f>
        <v>18600</v>
      </c>
      <c r="AV8" s="8">
        <f>'C завтраками| Bed and breakfast'!AV8</f>
        <v>16400</v>
      </c>
      <c r="AW8" s="8">
        <f>'C завтраками| Bed and breakfast'!AW8</f>
        <v>14000</v>
      </c>
      <c r="AX8" s="8">
        <f>'C завтраками| Bed and breakfast'!AX8</f>
        <v>16400</v>
      </c>
      <c r="AY8" s="8">
        <f>'C завтраками| Bed and breakfast'!AY8</f>
        <v>14000</v>
      </c>
      <c r="AZ8" s="8">
        <f>'C завтраками| Bed and breakfast'!AZ8</f>
        <v>14000</v>
      </c>
      <c r="BA8" s="8">
        <f>'C завтраками| Bed and breakfast'!BA8</f>
        <v>16400</v>
      </c>
      <c r="BB8" s="8">
        <f>'C завтраками| Bed and breakfast'!BB8</f>
        <v>14000</v>
      </c>
    </row>
    <row r="9" spans="1:54" s="53" customFormat="1" x14ac:dyDescent="0.2">
      <c r="A9" s="42" t="s">
        <v>234</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s="53" customFormat="1" x14ac:dyDescent="0.2">
      <c r="A10" s="180">
        <v>1</v>
      </c>
      <c r="B10" s="8">
        <f>'C завтраками| Bed and breakfast'!B10</f>
        <v>13400</v>
      </c>
      <c r="C10" s="8">
        <f>'C завтраками| Bed and breakfast'!C10</f>
        <v>15400</v>
      </c>
      <c r="D10" s="8">
        <f>'C завтраками| Bed and breakfast'!D10</f>
        <v>13400</v>
      </c>
      <c r="E10" s="8">
        <f>'C завтраками| Bed and breakfast'!E10</f>
        <v>15400</v>
      </c>
      <c r="F10" s="8">
        <f>'C завтраками| Bed and breakfast'!F10</f>
        <v>15400</v>
      </c>
      <c r="G10" s="8">
        <f>'C завтраками| Bed and breakfast'!G10</f>
        <v>16700</v>
      </c>
      <c r="H10" s="8">
        <f>'C завтраками| Bed and breakfast'!H10</f>
        <v>13400</v>
      </c>
      <c r="I10" s="8">
        <f>'C завтраками| Bed and breakfast'!I10</f>
        <v>13400</v>
      </c>
      <c r="J10" s="8">
        <f>'C завтраками| Bed and breakfast'!J10</f>
        <v>16700</v>
      </c>
      <c r="K10" s="8">
        <f>'C завтраками| Bed and breakfast'!K10</f>
        <v>16700</v>
      </c>
      <c r="L10" s="8">
        <f>'C завтраками| Bed and breakfast'!L10</f>
        <v>16700</v>
      </c>
      <c r="M10" s="8">
        <f>'C завтраками| Bed and breakfast'!M10</f>
        <v>13400</v>
      </c>
      <c r="N10" s="8">
        <f>'C завтраками| Bed and breakfast'!N10</f>
        <v>11700</v>
      </c>
      <c r="O10" s="8">
        <f>'C завтраками| Bed and breakfast'!O10</f>
        <v>11700</v>
      </c>
      <c r="P10" s="8">
        <f>'C завтраками| Bed and breakfast'!P10</f>
        <v>11000</v>
      </c>
      <c r="Q10" s="8">
        <f>'C завтраками| Bed and breakfast'!Q10</f>
        <v>11700</v>
      </c>
      <c r="R10" s="8">
        <f>'C завтраками| Bed and breakfast'!R10</f>
        <v>11000</v>
      </c>
      <c r="S10" s="8">
        <f>'C завтраками| Bed and breakfast'!S10</f>
        <v>12400</v>
      </c>
      <c r="T10" s="8">
        <f>'C завтраками| Bed and breakfast'!T10</f>
        <v>11700</v>
      </c>
      <c r="U10" s="8">
        <f>'C завтраками| Bed and breakfast'!U10</f>
        <v>11000</v>
      </c>
      <c r="V10" s="8">
        <f>'C завтраками| Bed and breakfast'!V10</f>
        <v>16700</v>
      </c>
      <c r="W10" s="8">
        <f>'C завтраками| Bed and breakfast'!W10</f>
        <v>18900</v>
      </c>
      <c r="X10" s="8">
        <f>'C завтраками| Bed and breakfast'!X10</f>
        <v>18900</v>
      </c>
      <c r="Y10" s="8">
        <f>'C завтраками| Bed and breakfast'!Y10</f>
        <v>12900</v>
      </c>
      <c r="Z10" s="8">
        <f>'C завтраками| Bed and breakfast'!Z10</f>
        <v>15500</v>
      </c>
      <c r="AA10" s="8">
        <f>'C завтраками| Bed and breakfast'!AA10</f>
        <v>16700</v>
      </c>
      <c r="AB10" s="8">
        <f>'C завтраками| Bed and breakfast'!AB10</f>
        <v>14300</v>
      </c>
      <c r="AC10" s="8">
        <f>'C завтраками| Bed and breakfast'!AC10</f>
        <v>15500</v>
      </c>
      <c r="AD10" s="8">
        <f>'C завтраками| Bed and breakfast'!AD10</f>
        <v>20600</v>
      </c>
      <c r="AE10" s="8">
        <f>'C завтраками| Bed and breakfast'!AE10</f>
        <v>18900</v>
      </c>
      <c r="AF10" s="8">
        <f>'C завтраками| Bed and breakfast'!AF10</f>
        <v>14300</v>
      </c>
      <c r="AG10" s="8">
        <f>'C завтраками| Bed and breakfast'!AG10</f>
        <v>20600</v>
      </c>
      <c r="AH10" s="8">
        <f>'C завтраками| Bed and breakfast'!AH10</f>
        <v>14300</v>
      </c>
      <c r="AI10" s="8">
        <f>'C завтраками| Bed and breakfast'!AI10</f>
        <v>15500</v>
      </c>
      <c r="AJ10" s="8">
        <f>'C завтраками| Bed and breakfast'!AJ10</f>
        <v>17900</v>
      </c>
      <c r="AK10" s="8">
        <f>'C завтраками| Bed and breakfast'!AK10</f>
        <v>18900</v>
      </c>
      <c r="AL10" s="8">
        <f>'C завтраками| Bed and breakfast'!AL10</f>
        <v>17900</v>
      </c>
      <c r="AM10" s="8">
        <f>'C завтраками| Bed and breakfast'!AM10</f>
        <v>16700</v>
      </c>
      <c r="AN10" s="8">
        <f>'C завтраками| Bed and breakfast'!AN10</f>
        <v>18900</v>
      </c>
      <c r="AO10" s="8">
        <f>'C завтраками| Bed and breakfast'!AO10</f>
        <v>16700</v>
      </c>
      <c r="AP10" s="8">
        <f>'C завтраками| Bed and breakfast'!AP10</f>
        <v>17900</v>
      </c>
      <c r="AQ10" s="8">
        <f>'C завтраками| Bed and breakfast'!AQ10</f>
        <v>18900</v>
      </c>
      <c r="AR10" s="8">
        <f>'C завтраками| Bed and breakfast'!AR10</f>
        <v>17900</v>
      </c>
      <c r="AS10" s="8">
        <f>'C завтраками| Bed and breakfast'!AS10</f>
        <v>18900</v>
      </c>
      <c r="AT10" s="8">
        <f>'C завтраками| Bed and breakfast'!AT10</f>
        <v>17900</v>
      </c>
      <c r="AU10" s="8">
        <f>'C завтраками| Bed and breakfast'!AU10</f>
        <v>18900</v>
      </c>
      <c r="AV10" s="8">
        <f>'C завтраками| Bed and breakfast'!AV10</f>
        <v>16700</v>
      </c>
      <c r="AW10" s="8">
        <f>'C завтраками| Bed and breakfast'!AW10</f>
        <v>14300</v>
      </c>
      <c r="AX10" s="8">
        <f>'C завтраками| Bed and breakfast'!AX10</f>
        <v>16700</v>
      </c>
      <c r="AY10" s="8">
        <f>'C завтраками| Bed and breakfast'!AY10</f>
        <v>14300</v>
      </c>
      <c r="AZ10" s="8">
        <f>'C завтраками| Bed and breakfast'!AZ10</f>
        <v>14300</v>
      </c>
      <c r="BA10" s="8">
        <f>'C завтраками| Bed and breakfast'!BA10</f>
        <v>16700</v>
      </c>
      <c r="BB10" s="8">
        <f>'C завтраками| Bed and breakfast'!BB10</f>
        <v>14300</v>
      </c>
    </row>
    <row r="11" spans="1:54" s="53" customFormat="1" x14ac:dyDescent="0.2">
      <c r="A11" s="180">
        <v>2</v>
      </c>
      <c r="B11" s="8">
        <f>'C завтраками| Bed and breakfast'!B11</f>
        <v>15100</v>
      </c>
      <c r="C11" s="8">
        <f>'C завтраками| Bed and breakfast'!C11</f>
        <v>17100</v>
      </c>
      <c r="D11" s="8">
        <f>'C завтраками| Bed and breakfast'!D11</f>
        <v>15100</v>
      </c>
      <c r="E11" s="8">
        <f>'C завтраками| Bed and breakfast'!E11</f>
        <v>17100</v>
      </c>
      <c r="F11" s="8">
        <f>'C завтраками| Bed and breakfast'!F11</f>
        <v>17100</v>
      </c>
      <c r="G11" s="8">
        <f>'C завтраками| Bed and breakfast'!G11</f>
        <v>18400</v>
      </c>
      <c r="H11" s="8">
        <f>'C завтраками| Bed and breakfast'!H11</f>
        <v>15100</v>
      </c>
      <c r="I11" s="8">
        <f>'C завтраками| Bed and breakfast'!I11</f>
        <v>15100</v>
      </c>
      <c r="J11" s="8">
        <f>'C завтраками| Bed and breakfast'!J11</f>
        <v>18400</v>
      </c>
      <c r="K11" s="8">
        <f>'C завтраками| Bed and breakfast'!K11</f>
        <v>18400</v>
      </c>
      <c r="L11" s="8">
        <f>'C завтраками| Bed and breakfast'!L11</f>
        <v>18400</v>
      </c>
      <c r="M11" s="8">
        <f>'C завтраками| Bed and breakfast'!M11</f>
        <v>15100</v>
      </c>
      <c r="N11" s="8">
        <f>'C завтраками| Bed and breakfast'!N11</f>
        <v>13400</v>
      </c>
      <c r="O11" s="8">
        <f>'C завтраками| Bed and breakfast'!O11</f>
        <v>13400</v>
      </c>
      <c r="P11" s="8">
        <f>'C завтраками| Bed and breakfast'!P11</f>
        <v>12700</v>
      </c>
      <c r="Q11" s="8">
        <f>'C завтраками| Bed and breakfast'!Q11</f>
        <v>13400</v>
      </c>
      <c r="R11" s="8">
        <f>'C завтраками| Bed and breakfast'!R11</f>
        <v>12700</v>
      </c>
      <c r="S11" s="8">
        <f>'C завтраками| Bed and breakfast'!S11</f>
        <v>14100</v>
      </c>
      <c r="T11" s="8">
        <f>'C завтраками| Bed and breakfast'!T11</f>
        <v>13400</v>
      </c>
      <c r="U11" s="8">
        <f>'C завтраками| Bed and breakfast'!U11</f>
        <v>12700</v>
      </c>
      <c r="V11" s="8">
        <f>'C завтраками| Bed and breakfast'!V11</f>
        <v>18400</v>
      </c>
      <c r="W11" s="8">
        <f>'C завтраками| Bed and breakfast'!W11</f>
        <v>20600</v>
      </c>
      <c r="X11" s="8">
        <f>'C завтраками| Bed and breakfast'!X11</f>
        <v>20600</v>
      </c>
      <c r="Y11" s="8">
        <f>'C завтраками| Bed and breakfast'!Y11</f>
        <v>14600</v>
      </c>
      <c r="Z11" s="8">
        <f>'C завтраками| Bed and breakfast'!Z11</f>
        <v>17200</v>
      </c>
      <c r="AA11" s="8">
        <f>'C завтраками| Bed and breakfast'!AA11</f>
        <v>18400</v>
      </c>
      <c r="AB11" s="8">
        <f>'C завтраками| Bed and breakfast'!AB11</f>
        <v>16000</v>
      </c>
      <c r="AC11" s="8">
        <f>'C завтраками| Bed and breakfast'!AC11</f>
        <v>17200</v>
      </c>
      <c r="AD11" s="8">
        <f>'C завтраками| Bed and breakfast'!AD11</f>
        <v>22300</v>
      </c>
      <c r="AE11" s="8">
        <f>'C завтраками| Bed and breakfast'!AE11</f>
        <v>20600</v>
      </c>
      <c r="AF11" s="8">
        <f>'C завтраками| Bed and breakfast'!AF11</f>
        <v>16000</v>
      </c>
      <c r="AG11" s="8">
        <f>'C завтраками| Bed and breakfast'!AG11</f>
        <v>22300</v>
      </c>
      <c r="AH11" s="8">
        <f>'C завтраками| Bed and breakfast'!AH11</f>
        <v>16000</v>
      </c>
      <c r="AI11" s="8">
        <f>'C завтраками| Bed and breakfast'!AI11</f>
        <v>17200</v>
      </c>
      <c r="AJ11" s="8">
        <f>'C завтраками| Bed and breakfast'!AJ11</f>
        <v>19600</v>
      </c>
      <c r="AK11" s="8">
        <f>'C завтраками| Bed and breakfast'!AK11</f>
        <v>20600</v>
      </c>
      <c r="AL11" s="8">
        <f>'C завтраками| Bed and breakfast'!AL11</f>
        <v>19600</v>
      </c>
      <c r="AM11" s="8">
        <f>'C завтраками| Bed and breakfast'!AM11</f>
        <v>18400</v>
      </c>
      <c r="AN11" s="8">
        <f>'C завтраками| Bed and breakfast'!AN11</f>
        <v>20600</v>
      </c>
      <c r="AO11" s="8">
        <f>'C завтраками| Bed and breakfast'!AO11</f>
        <v>18400</v>
      </c>
      <c r="AP11" s="8">
        <f>'C завтраками| Bed and breakfast'!AP11</f>
        <v>19600</v>
      </c>
      <c r="AQ11" s="8">
        <f>'C завтраками| Bed and breakfast'!AQ11</f>
        <v>20600</v>
      </c>
      <c r="AR11" s="8">
        <f>'C завтраками| Bed and breakfast'!AR11</f>
        <v>19600</v>
      </c>
      <c r="AS11" s="8">
        <f>'C завтраками| Bed and breakfast'!AS11</f>
        <v>20600</v>
      </c>
      <c r="AT11" s="8">
        <f>'C завтраками| Bed and breakfast'!AT11</f>
        <v>19600</v>
      </c>
      <c r="AU11" s="8">
        <f>'C завтраками| Bed and breakfast'!AU11</f>
        <v>20600</v>
      </c>
      <c r="AV11" s="8">
        <f>'C завтраками| Bed and breakfast'!AV11</f>
        <v>18400</v>
      </c>
      <c r="AW11" s="8">
        <f>'C завтраками| Bed and breakfast'!AW11</f>
        <v>16000</v>
      </c>
      <c r="AX11" s="8">
        <f>'C завтраками| Bed and breakfast'!AX11</f>
        <v>18400</v>
      </c>
      <c r="AY11" s="8">
        <f>'C завтраками| Bed and breakfast'!AY11</f>
        <v>16000</v>
      </c>
      <c r="AZ11" s="8">
        <f>'C завтраками| Bed and breakfast'!AZ11</f>
        <v>16000</v>
      </c>
      <c r="BA11" s="8">
        <f>'C завтраками| Bed and breakfast'!BA11</f>
        <v>18400</v>
      </c>
      <c r="BB11" s="8">
        <f>'C завтраками| Bed and breakfast'!BB11</f>
        <v>16000</v>
      </c>
    </row>
    <row r="12" spans="1:54" s="53" customFormat="1" x14ac:dyDescent="0.2">
      <c r="A12" s="42" t="s">
        <v>84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row>
    <row r="13" spans="1:54" s="53" customFormat="1" x14ac:dyDescent="0.2">
      <c r="A13" s="88">
        <f>A7</f>
        <v>1</v>
      </c>
      <c r="B13" s="8">
        <f>'C завтраками| Bed and breakfast'!B13</f>
        <v>14400</v>
      </c>
      <c r="C13" s="8">
        <f>'C завтраками| Bed and breakfast'!C13</f>
        <v>16400</v>
      </c>
      <c r="D13" s="8">
        <f>'C завтраками| Bed and breakfast'!D13</f>
        <v>14400</v>
      </c>
      <c r="E13" s="8">
        <f>'C завтраками| Bed and breakfast'!E13</f>
        <v>16400</v>
      </c>
      <c r="F13" s="8">
        <f>'C завтраками| Bed and breakfast'!F13</f>
        <v>16400</v>
      </c>
      <c r="G13" s="8">
        <f>'C завтраками| Bed and breakfast'!G13</f>
        <v>17700</v>
      </c>
      <c r="H13" s="8">
        <f>'C завтраками| Bed and breakfast'!H13</f>
        <v>14400</v>
      </c>
      <c r="I13" s="8">
        <f>'C завтраками| Bed and breakfast'!I13</f>
        <v>14400</v>
      </c>
      <c r="J13" s="8">
        <f>'C завтраками| Bed and breakfast'!J13</f>
        <v>17700</v>
      </c>
      <c r="K13" s="8">
        <f>'C завтраками| Bed and breakfast'!K13</f>
        <v>17700</v>
      </c>
      <c r="L13" s="8">
        <f>'C завтраками| Bed and breakfast'!L13</f>
        <v>17700</v>
      </c>
      <c r="M13" s="8">
        <f>'C завтраками| Bed and breakfast'!M13</f>
        <v>14400</v>
      </c>
      <c r="N13" s="8">
        <f>'C завтраками| Bed and breakfast'!N13</f>
        <v>12700</v>
      </c>
      <c r="O13" s="8">
        <f>'C завтраками| Bed and breakfast'!O13</f>
        <v>12700</v>
      </c>
      <c r="P13" s="8">
        <f>'C завтраками| Bed and breakfast'!P13</f>
        <v>12000</v>
      </c>
      <c r="Q13" s="8">
        <f>'C завтраками| Bed and breakfast'!Q13</f>
        <v>12700</v>
      </c>
      <c r="R13" s="8">
        <f>'C завтраками| Bed and breakfast'!R13</f>
        <v>12000</v>
      </c>
      <c r="S13" s="8">
        <f>'C завтраками| Bed and breakfast'!S13</f>
        <v>13400</v>
      </c>
      <c r="T13" s="8">
        <f>'C завтраками| Bed and breakfast'!T13</f>
        <v>12700</v>
      </c>
      <c r="U13" s="8">
        <f>'C завтраками| Bed and breakfast'!U13</f>
        <v>12000</v>
      </c>
      <c r="V13" s="8">
        <f>'C завтраками| Bed and breakfast'!V13</f>
        <v>17700</v>
      </c>
      <c r="W13" s="8">
        <f>'C завтраками| Bed and breakfast'!W13</f>
        <v>19900</v>
      </c>
      <c r="X13" s="8">
        <f>'C завтраками| Bed and breakfast'!X13</f>
        <v>19900</v>
      </c>
      <c r="Y13" s="8">
        <f>'C завтраками| Bed and breakfast'!Y13</f>
        <v>13900</v>
      </c>
      <c r="Z13" s="8">
        <f>'C завтраками| Bed and breakfast'!Z13</f>
        <v>16500</v>
      </c>
      <c r="AA13" s="8">
        <f>'C завтраками| Bed and breakfast'!AA13</f>
        <v>17700</v>
      </c>
      <c r="AB13" s="8">
        <f>'C завтраками| Bed and breakfast'!AB13</f>
        <v>15300</v>
      </c>
      <c r="AC13" s="8">
        <f>'C завтраками| Bed and breakfast'!AC13</f>
        <v>16500</v>
      </c>
      <c r="AD13" s="8">
        <f>'C завтраками| Bed and breakfast'!AD13</f>
        <v>21600</v>
      </c>
      <c r="AE13" s="8">
        <f>'C завтраками| Bed and breakfast'!AE13</f>
        <v>19900</v>
      </c>
      <c r="AF13" s="8">
        <f>'C завтраками| Bed and breakfast'!AF13</f>
        <v>15300</v>
      </c>
      <c r="AG13" s="8">
        <f>'C завтраками| Bed and breakfast'!AG13</f>
        <v>21600</v>
      </c>
      <c r="AH13" s="8">
        <f>'C завтраками| Bed and breakfast'!AH13</f>
        <v>15300</v>
      </c>
      <c r="AI13" s="8">
        <f>'C завтраками| Bed and breakfast'!AI13</f>
        <v>16500</v>
      </c>
      <c r="AJ13" s="8">
        <f>'C завтраками| Bed and breakfast'!AJ13</f>
        <v>18900</v>
      </c>
      <c r="AK13" s="8">
        <f>'C завтраками| Bed and breakfast'!AK13</f>
        <v>19900</v>
      </c>
      <c r="AL13" s="8">
        <f>'C завтраками| Bed and breakfast'!AL13</f>
        <v>18900</v>
      </c>
      <c r="AM13" s="8">
        <f>'C завтраками| Bed and breakfast'!AM13</f>
        <v>17700</v>
      </c>
      <c r="AN13" s="8">
        <f>'C завтраками| Bed and breakfast'!AN13</f>
        <v>19900</v>
      </c>
      <c r="AO13" s="8">
        <f>'C завтраками| Bed and breakfast'!AO13</f>
        <v>17700</v>
      </c>
      <c r="AP13" s="8">
        <f>'C завтраками| Bed and breakfast'!AP13</f>
        <v>18900</v>
      </c>
      <c r="AQ13" s="8">
        <f>'C завтраками| Bed and breakfast'!AQ13</f>
        <v>19900</v>
      </c>
      <c r="AR13" s="8">
        <f>'C завтраками| Bed and breakfast'!AR13</f>
        <v>18900</v>
      </c>
      <c r="AS13" s="8">
        <f>'C завтраками| Bed and breakfast'!AS13</f>
        <v>19900</v>
      </c>
      <c r="AT13" s="8">
        <f>'C завтраками| Bed and breakfast'!AT13</f>
        <v>18900</v>
      </c>
      <c r="AU13" s="8">
        <f>'C завтраками| Bed and breakfast'!AU13</f>
        <v>19900</v>
      </c>
      <c r="AV13" s="8">
        <f>'C завтраками| Bed and breakfast'!AV13</f>
        <v>17700</v>
      </c>
      <c r="AW13" s="8">
        <f>'C завтраками| Bed and breakfast'!AW13</f>
        <v>15300</v>
      </c>
      <c r="AX13" s="8">
        <f>'C завтраками| Bed and breakfast'!AX13</f>
        <v>17700</v>
      </c>
      <c r="AY13" s="8">
        <f>'C завтраками| Bed and breakfast'!AY13</f>
        <v>15300</v>
      </c>
      <c r="AZ13" s="8">
        <f>'C завтраками| Bed and breakfast'!AZ13</f>
        <v>15300</v>
      </c>
      <c r="BA13" s="8">
        <f>'C завтраками| Bed and breakfast'!BA13</f>
        <v>17700</v>
      </c>
      <c r="BB13" s="8">
        <f>'C завтраками| Bed and breakfast'!BB13</f>
        <v>15300</v>
      </c>
    </row>
    <row r="14" spans="1:54" s="53" customFormat="1" x14ac:dyDescent="0.2">
      <c r="A14" s="88">
        <f>A8</f>
        <v>2</v>
      </c>
      <c r="B14" s="8">
        <f>'C завтраками| Bed and breakfast'!B14</f>
        <v>16100</v>
      </c>
      <c r="C14" s="8">
        <f>'C завтраками| Bed and breakfast'!C14</f>
        <v>18100</v>
      </c>
      <c r="D14" s="8">
        <f>'C завтраками| Bed and breakfast'!D14</f>
        <v>16100</v>
      </c>
      <c r="E14" s="8">
        <f>'C завтраками| Bed and breakfast'!E14</f>
        <v>18100</v>
      </c>
      <c r="F14" s="8">
        <f>'C завтраками| Bed and breakfast'!F14</f>
        <v>18100</v>
      </c>
      <c r="G14" s="8">
        <f>'C завтраками| Bed and breakfast'!G14</f>
        <v>19400</v>
      </c>
      <c r="H14" s="8">
        <f>'C завтраками| Bed and breakfast'!H14</f>
        <v>16100</v>
      </c>
      <c r="I14" s="8">
        <f>'C завтраками| Bed and breakfast'!I14</f>
        <v>16100</v>
      </c>
      <c r="J14" s="8">
        <f>'C завтраками| Bed and breakfast'!J14</f>
        <v>19400</v>
      </c>
      <c r="K14" s="8">
        <f>'C завтраками| Bed and breakfast'!K14</f>
        <v>19400</v>
      </c>
      <c r="L14" s="8">
        <f>'C завтраками| Bed and breakfast'!L14</f>
        <v>19400</v>
      </c>
      <c r="M14" s="8">
        <f>'C завтраками| Bed and breakfast'!M14</f>
        <v>16100</v>
      </c>
      <c r="N14" s="8">
        <f>'C завтраками| Bed and breakfast'!N14</f>
        <v>14400</v>
      </c>
      <c r="O14" s="8">
        <f>'C завтраками| Bed and breakfast'!O14</f>
        <v>14400</v>
      </c>
      <c r="P14" s="8">
        <f>'C завтраками| Bed and breakfast'!P14</f>
        <v>13700</v>
      </c>
      <c r="Q14" s="8">
        <f>'C завтраками| Bed and breakfast'!Q14</f>
        <v>14400</v>
      </c>
      <c r="R14" s="8">
        <f>'C завтраками| Bed and breakfast'!R14</f>
        <v>13700</v>
      </c>
      <c r="S14" s="8">
        <f>'C завтраками| Bed and breakfast'!S14</f>
        <v>15100</v>
      </c>
      <c r="T14" s="8">
        <f>'C завтраками| Bed and breakfast'!T14</f>
        <v>14400</v>
      </c>
      <c r="U14" s="8">
        <f>'C завтраками| Bed and breakfast'!U14</f>
        <v>13700</v>
      </c>
      <c r="V14" s="8">
        <f>'C завтраками| Bed and breakfast'!V14</f>
        <v>19400</v>
      </c>
      <c r="W14" s="8">
        <f>'C завтраками| Bed and breakfast'!W14</f>
        <v>21600</v>
      </c>
      <c r="X14" s="8">
        <f>'C завтраками| Bed and breakfast'!X14</f>
        <v>21600</v>
      </c>
      <c r="Y14" s="8">
        <f>'C завтраками| Bed and breakfast'!Y14</f>
        <v>15600</v>
      </c>
      <c r="Z14" s="8">
        <f>'C завтраками| Bed and breakfast'!Z14</f>
        <v>18200</v>
      </c>
      <c r="AA14" s="8">
        <f>'C завтраками| Bed and breakfast'!AA14</f>
        <v>19400</v>
      </c>
      <c r="AB14" s="8">
        <f>'C завтраками| Bed and breakfast'!AB14</f>
        <v>17000</v>
      </c>
      <c r="AC14" s="8">
        <f>'C завтраками| Bed and breakfast'!AC14</f>
        <v>18200</v>
      </c>
      <c r="AD14" s="8">
        <f>'C завтраками| Bed and breakfast'!AD14</f>
        <v>23300</v>
      </c>
      <c r="AE14" s="8">
        <f>'C завтраками| Bed and breakfast'!AE14</f>
        <v>21600</v>
      </c>
      <c r="AF14" s="8">
        <f>'C завтраками| Bed and breakfast'!AF14</f>
        <v>17000</v>
      </c>
      <c r="AG14" s="8">
        <f>'C завтраками| Bed and breakfast'!AG14</f>
        <v>23300</v>
      </c>
      <c r="AH14" s="8">
        <f>'C завтраками| Bed and breakfast'!AH14</f>
        <v>17000</v>
      </c>
      <c r="AI14" s="8">
        <f>'C завтраками| Bed and breakfast'!AI14</f>
        <v>18200</v>
      </c>
      <c r="AJ14" s="8">
        <f>'C завтраками| Bed and breakfast'!AJ14</f>
        <v>20600</v>
      </c>
      <c r="AK14" s="8">
        <f>'C завтраками| Bed and breakfast'!AK14</f>
        <v>21600</v>
      </c>
      <c r="AL14" s="8">
        <f>'C завтраками| Bed and breakfast'!AL14</f>
        <v>20600</v>
      </c>
      <c r="AM14" s="8">
        <f>'C завтраками| Bed and breakfast'!AM14</f>
        <v>19400</v>
      </c>
      <c r="AN14" s="8">
        <f>'C завтраками| Bed and breakfast'!AN14</f>
        <v>21600</v>
      </c>
      <c r="AO14" s="8">
        <f>'C завтраками| Bed and breakfast'!AO14</f>
        <v>19400</v>
      </c>
      <c r="AP14" s="8">
        <f>'C завтраками| Bed and breakfast'!AP14</f>
        <v>20600</v>
      </c>
      <c r="AQ14" s="8">
        <f>'C завтраками| Bed and breakfast'!AQ14</f>
        <v>21600</v>
      </c>
      <c r="AR14" s="8">
        <f>'C завтраками| Bed and breakfast'!AR14</f>
        <v>20600</v>
      </c>
      <c r="AS14" s="8">
        <f>'C завтраками| Bed and breakfast'!AS14</f>
        <v>21600</v>
      </c>
      <c r="AT14" s="8">
        <f>'C завтраками| Bed and breakfast'!AT14</f>
        <v>20600</v>
      </c>
      <c r="AU14" s="8">
        <f>'C завтраками| Bed and breakfast'!AU14</f>
        <v>21600</v>
      </c>
      <c r="AV14" s="8">
        <f>'C завтраками| Bed and breakfast'!AV14</f>
        <v>19400</v>
      </c>
      <c r="AW14" s="8">
        <f>'C завтраками| Bed and breakfast'!AW14</f>
        <v>17000</v>
      </c>
      <c r="AX14" s="8">
        <f>'C завтраками| Bed and breakfast'!AX14</f>
        <v>19400</v>
      </c>
      <c r="AY14" s="8">
        <f>'C завтраками| Bed and breakfast'!AY14</f>
        <v>17000</v>
      </c>
      <c r="AZ14" s="8">
        <f>'C завтраками| Bed and breakfast'!AZ14</f>
        <v>17000</v>
      </c>
      <c r="BA14" s="8">
        <f>'C завтраками| Bed and breakfast'!BA14</f>
        <v>19400</v>
      </c>
      <c r="BB14" s="8">
        <f>'C завтраками| Bed and breakfast'!BB14</f>
        <v>17000</v>
      </c>
    </row>
    <row r="15" spans="1:54" s="53" customFormat="1" x14ac:dyDescent="0.2">
      <c r="A15" s="42" t="s">
        <v>85</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row>
    <row r="16" spans="1:54" s="53" customFormat="1" x14ac:dyDescent="0.2">
      <c r="A16" s="88">
        <f>A7</f>
        <v>1</v>
      </c>
      <c r="B16" s="8">
        <f>'C завтраками| Bed and breakfast'!B16</f>
        <v>16100</v>
      </c>
      <c r="C16" s="8">
        <f>'C завтраками| Bed and breakfast'!C16</f>
        <v>18100</v>
      </c>
      <c r="D16" s="8">
        <f>'C завтраками| Bed and breakfast'!D16</f>
        <v>16100</v>
      </c>
      <c r="E16" s="8">
        <f>'C завтраками| Bed and breakfast'!E16</f>
        <v>18100</v>
      </c>
      <c r="F16" s="8">
        <f>'C завтраками| Bed and breakfast'!F16</f>
        <v>18100</v>
      </c>
      <c r="G16" s="8">
        <f>'C завтраками| Bed and breakfast'!G16</f>
        <v>19400</v>
      </c>
      <c r="H16" s="8">
        <f>'C завтраками| Bed and breakfast'!H16</f>
        <v>16100</v>
      </c>
      <c r="I16" s="8">
        <f>'C завтраками| Bed and breakfast'!I16</f>
        <v>16100</v>
      </c>
      <c r="J16" s="8">
        <f>'C завтраками| Bed and breakfast'!J16</f>
        <v>19400</v>
      </c>
      <c r="K16" s="8">
        <f>'C завтраками| Bed and breakfast'!K16</f>
        <v>19400</v>
      </c>
      <c r="L16" s="8">
        <f>'C завтраками| Bed and breakfast'!L16</f>
        <v>19400</v>
      </c>
      <c r="M16" s="8">
        <f>'C завтраками| Bed and breakfast'!M16</f>
        <v>16100</v>
      </c>
      <c r="N16" s="8">
        <f>'C завтраками| Bed and breakfast'!N16</f>
        <v>14400</v>
      </c>
      <c r="O16" s="8">
        <f>'C завтраками| Bed and breakfast'!O16</f>
        <v>14400</v>
      </c>
      <c r="P16" s="8">
        <f>'C завтраками| Bed and breakfast'!P16</f>
        <v>13700</v>
      </c>
      <c r="Q16" s="8">
        <f>'C завтраками| Bed and breakfast'!Q16</f>
        <v>14400</v>
      </c>
      <c r="R16" s="8">
        <f>'C завтраками| Bed and breakfast'!R16</f>
        <v>13700</v>
      </c>
      <c r="S16" s="8">
        <f>'C завтраками| Bed and breakfast'!S16</f>
        <v>15100</v>
      </c>
      <c r="T16" s="8">
        <f>'C завтраками| Bed and breakfast'!T16</f>
        <v>14400</v>
      </c>
      <c r="U16" s="8">
        <f>'C завтраками| Bed and breakfast'!U16</f>
        <v>13700</v>
      </c>
      <c r="V16" s="8">
        <f>'C завтраками| Bed and breakfast'!V16</f>
        <v>19400</v>
      </c>
      <c r="W16" s="8">
        <f>'C завтраками| Bed and breakfast'!W16</f>
        <v>21600</v>
      </c>
      <c r="X16" s="8">
        <f>'C завтраками| Bed and breakfast'!X16</f>
        <v>21600</v>
      </c>
      <c r="Y16" s="8">
        <f>'C завтраками| Bed and breakfast'!Y16</f>
        <v>15600</v>
      </c>
      <c r="Z16" s="8">
        <f>'C завтраками| Bed and breakfast'!Z16</f>
        <v>18200</v>
      </c>
      <c r="AA16" s="8">
        <f>'C завтраками| Bed and breakfast'!AA16</f>
        <v>19400</v>
      </c>
      <c r="AB16" s="8">
        <f>'C завтраками| Bed and breakfast'!AB16</f>
        <v>17000</v>
      </c>
      <c r="AC16" s="8">
        <f>'C завтраками| Bed and breakfast'!AC16</f>
        <v>18200</v>
      </c>
      <c r="AD16" s="8">
        <f>'C завтраками| Bed and breakfast'!AD16</f>
        <v>23300</v>
      </c>
      <c r="AE16" s="8">
        <f>'C завтраками| Bed and breakfast'!AE16</f>
        <v>21600</v>
      </c>
      <c r="AF16" s="8">
        <f>'C завтраками| Bed and breakfast'!AF16</f>
        <v>17000</v>
      </c>
      <c r="AG16" s="8">
        <f>'C завтраками| Bed and breakfast'!AG16</f>
        <v>23300</v>
      </c>
      <c r="AH16" s="8">
        <f>'C завтраками| Bed and breakfast'!AH16</f>
        <v>17000</v>
      </c>
      <c r="AI16" s="8">
        <f>'C завтраками| Bed and breakfast'!AI16</f>
        <v>18200</v>
      </c>
      <c r="AJ16" s="8">
        <f>'C завтраками| Bed and breakfast'!AJ16</f>
        <v>20600</v>
      </c>
      <c r="AK16" s="8">
        <f>'C завтраками| Bed and breakfast'!AK16</f>
        <v>21600</v>
      </c>
      <c r="AL16" s="8">
        <f>'C завтраками| Bed and breakfast'!AL16</f>
        <v>20600</v>
      </c>
      <c r="AM16" s="8">
        <f>'C завтраками| Bed and breakfast'!AM16</f>
        <v>19400</v>
      </c>
      <c r="AN16" s="8">
        <f>'C завтраками| Bed and breakfast'!AN16</f>
        <v>21600</v>
      </c>
      <c r="AO16" s="8">
        <f>'C завтраками| Bed and breakfast'!AO16</f>
        <v>19400</v>
      </c>
      <c r="AP16" s="8">
        <f>'C завтраками| Bed and breakfast'!AP16</f>
        <v>20600</v>
      </c>
      <c r="AQ16" s="8">
        <f>'C завтраками| Bed and breakfast'!AQ16</f>
        <v>21600</v>
      </c>
      <c r="AR16" s="8">
        <f>'C завтраками| Bed and breakfast'!AR16</f>
        <v>20600</v>
      </c>
      <c r="AS16" s="8">
        <f>'C завтраками| Bed and breakfast'!AS16</f>
        <v>21600</v>
      </c>
      <c r="AT16" s="8">
        <f>'C завтраками| Bed and breakfast'!AT16</f>
        <v>20600</v>
      </c>
      <c r="AU16" s="8">
        <f>'C завтраками| Bed and breakfast'!AU16</f>
        <v>21600</v>
      </c>
      <c r="AV16" s="8">
        <f>'C завтраками| Bed and breakfast'!AV16</f>
        <v>19400</v>
      </c>
      <c r="AW16" s="8">
        <f>'C завтраками| Bed and breakfast'!AW16</f>
        <v>17000</v>
      </c>
      <c r="AX16" s="8">
        <f>'C завтраками| Bed and breakfast'!AX16</f>
        <v>19400</v>
      </c>
      <c r="AY16" s="8">
        <f>'C завтраками| Bed and breakfast'!AY16</f>
        <v>17000</v>
      </c>
      <c r="AZ16" s="8">
        <f>'C завтраками| Bed and breakfast'!AZ16</f>
        <v>17000</v>
      </c>
      <c r="BA16" s="8">
        <f>'C завтраками| Bed and breakfast'!BA16</f>
        <v>19400</v>
      </c>
      <c r="BB16" s="8">
        <f>'C завтраками| Bed and breakfast'!BB16</f>
        <v>17000</v>
      </c>
    </row>
    <row r="17" spans="1:54" s="53" customFormat="1" x14ac:dyDescent="0.2">
      <c r="A17" s="88">
        <f>A8</f>
        <v>2</v>
      </c>
      <c r="B17" s="8">
        <f>'C завтраками| Bed and breakfast'!B17</f>
        <v>17800</v>
      </c>
      <c r="C17" s="8">
        <f>'C завтраками| Bed and breakfast'!C17</f>
        <v>19800</v>
      </c>
      <c r="D17" s="8">
        <f>'C завтраками| Bed and breakfast'!D17</f>
        <v>17800</v>
      </c>
      <c r="E17" s="8">
        <f>'C завтраками| Bed and breakfast'!E17</f>
        <v>19800</v>
      </c>
      <c r="F17" s="8">
        <f>'C завтраками| Bed and breakfast'!F17</f>
        <v>19800</v>
      </c>
      <c r="G17" s="8">
        <f>'C завтраками| Bed and breakfast'!G17</f>
        <v>21100</v>
      </c>
      <c r="H17" s="8">
        <f>'C завтраками| Bed and breakfast'!H17</f>
        <v>17800</v>
      </c>
      <c r="I17" s="8">
        <f>'C завтраками| Bed and breakfast'!I17</f>
        <v>17800</v>
      </c>
      <c r="J17" s="8">
        <f>'C завтраками| Bed and breakfast'!J17</f>
        <v>21100</v>
      </c>
      <c r="K17" s="8">
        <f>'C завтраками| Bed and breakfast'!K17</f>
        <v>21100</v>
      </c>
      <c r="L17" s="8">
        <f>'C завтраками| Bed and breakfast'!L17</f>
        <v>21100</v>
      </c>
      <c r="M17" s="8">
        <f>'C завтраками| Bed and breakfast'!M17</f>
        <v>17800</v>
      </c>
      <c r="N17" s="8">
        <f>'C завтраками| Bed and breakfast'!N17</f>
        <v>16100</v>
      </c>
      <c r="O17" s="8">
        <f>'C завтраками| Bed and breakfast'!O17</f>
        <v>16100</v>
      </c>
      <c r="P17" s="8">
        <f>'C завтраками| Bed and breakfast'!P17</f>
        <v>15400</v>
      </c>
      <c r="Q17" s="8">
        <f>'C завтраками| Bed and breakfast'!Q17</f>
        <v>16100</v>
      </c>
      <c r="R17" s="8">
        <f>'C завтраками| Bed and breakfast'!R17</f>
        <v>15400</v>
      </c>
      <c r="S17" s="8">
        <f>'C завтраками| Bed and breakfast'!S17</f>
        <v>16800</v>
      </c>
      <c r="T17" s="8">
        <f>'C завтраками| Bed and breakfast'!T17</f>
        <v>16100</v>
      </c>
      <c r="U17" s="8">
        <f>'C завтраками| Bed and breakfast'!U17</f>
        <v>15400</v>
      </c>
      <c r="V17" s="8">
        <f>'C завтраками| Bed and breakfast'!V17</f>
        <v>21100</v>
      </c>
      <c r="W17" s="8">
        <f>'C завтраками| Bed and breakfast'!W17</f>
        <v>23300</v>
      </c>
      <c r="X17" s="8">
        <f>'C завтраками| Bed and breakfast'!X17</f>
        <v>23300</v>
      </c>
      <c r="Y17" s="8">
        <f>'C завтраками| Bed and breakfast'!Y17</f>
        <v>17300</v>
      </c>
      <c r="Z17" s="8">
        <f>'C завтраками| Bed and breakfast'!Z17</f>
        <v>19900</v>
      </c>
      <c r="AA17" s="8">
        <f>'C завтраками| Bed and breakfast'!AA17</f>
        <v>21100</v>
      </c>
      <c r="AB17" s="8">
        <f>'C завтраками| Bed and breakfast'!AB17</f>
        <v>18700</v>
      </c>
      <c r="AC17" s="8">
        <f>'C завтраками| Bed and breakfast'!AC17</f>
        <v>19900</v>
      </c>
      <c r="AD17" s="8">
        <f>'C завтраками| Bed and breakfast'!AD17</f>
        <v>25000</v>
      </c>
      <c r="AE17" s="8">
        <f>'C завтраками| Bed and breakfast'!AE17</f>
        <v>23300</v>
      </c>
      <c r="AF17" s="8">
        <f>'C завтраками| Bed and breakfast'!AF17</f>
        <v>18700</v>
      </c>
      <c r="AG17" s="8">
        <f>'C завтраками| Bed and breakfast'!AG17</f>
        <v>25000</v>
      </c>
      <c r="AH17" s="8">
        <f>'C завтраками| Bed and breakfast'!AH17</f>
        <v>18700</v>
      </c>
      <c r="AI17" s="8">
        <f>'C завтраками| Bed and breakfast'!AI17</f>
        <v>19900</v>
      </c>
      <c r="AJ17" s="8">
        <f>'C завтраками| Bed and breakfast'!AJ17</f>
        <v>22300</v>
      </c>
      <c r="AK17" s="8">
        <f>'C завтраками| Bed and breakfast'!AK17</f>
        <v>23300</v>
      </c>
      <c r="AL17" s="8">
        <f>'C завтраками| Bed and breakfast'!AL17</f>
        <v>22300</v>
      </c>
      <c r="AM17" s="8">
        <f>'C завтраками| Bed and breakfast'!AM17</f>
        <v>21100</v>
      </c>
      <c r="AN17" s="8">
        <f>'C завтраками| Bed and breakfast'!AN17</f>
        <v>23300</v>
      </c>
      <c r="AO17" s="8">
        <f>'C завтраками| Bed and breakfast'!AO17</f>
        <v>21100</v>
      </c>
      <c r="AP17" s="8">
        <f>'C завтраками| Bed and breakfast'!AP17</f>
        <v>22300</v>
      </c>
      <c r="AQ17" s="8">
        <f>'C завтраками| Bed and breakfast'!AQ17</f>
        <v>23300</v>
      </c>
      <c r="AR17" s="8">
        <f>'C завтраками| Bed and breakfast'!AR17</f>
        <v>22300</v>
      </c>
      <c r="AS17" s="8">
        <f>'C завтраками| Bed and breakfast'!AS17</f>
        <v>23300</v>
      </c>
      <c r="AT17" s="8">
        <f>'C завтраками| Bed and breakfast'!AT17</f>
        <v>22300</v>
      </c>
      <c r="AU17" s="8">
        <f>'C завтраками| Bed and breakfast'!AU17</f>
        <v>23300</v>
      </c>
      <c r="AV17" s="8">
        <f>'C завтраками| Bed and breakfast'!AV17</f>
        <v>21100</v>
      </c>
      <c r="AW17" s="8">
        <f>'C завтраками| Bed and breakfast'!AW17</f>
        <v>18700</v>
      </c>
      <c r="AX17" s="8">
        <f>'C завтраками| Bed and breakfast'!AX17</f>
        <v>21100</v>
      </c>
      <c r="AY17" s="8">
        <f>'C завтраками| Bed and breakfast'!AY17</f>
        <v>18700</v>
      </c>
      <c r="AZ17" s="8">
        <f>'C завтраками| Bed and breakfast'!AZ17</f>
        <v>18700</v>
      </c>
      <c r="BA17" s="8">
        <f>'C завтраками| Bed and breakfast'!BA17</f>
        <v>21100</v>
      </c>
      <c r="BB17" s="8">
        <f>'C завтраками| Bed and breakfast'!BB17</f>
        <v>18700</v>
      </c>
    </row>
    <row r="18" spans="1:54" s="53" customFormat="1" x14ac:dyDescent="0.2">
      <c r="A18" s="42" t="s">
        <v>86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row>
    <row r="19" spans="1:54" s="53" customFormat="1" x14ac:dyDescent="0.2">
      <c r="A19" s="88">
        <f>A7</f>
        <v>1</v>
      </c>
      <c r="B19" s="8">
        <f>'C завтраками| Bed and breakfast'!B19</f>
        <v>37400</v>
      </c>
      <c r="C19" s="8">
        <f>'C завтраками| Bed and breakfast'!C19</f>
        <v>39400</v>
      </c>
      <c r="D19" s="8">
        <f>'C завтраками| Bed and breakfast'!D19</f>
        <v>37400</v>
      </c>
      <c r="E19" s="8">
        <f>'C завтраками| Bed and breakfast'!E19</f>
        <v>39400</v>
      </c>
      <c r="F19" s="8">
        <f>'C завтраками| Bed and breakfast'!F19</f>
        <v>39400</v>
      </c>
      <c r="G19" s="8">
        <f>'C завтраками| Bed and breakfast'!G19</f>
        <v>40700</v>
      </c>
      <c r="H19" s="8">
        <f>'C завтраками| Bed and breakfast'!H19</f>
        <v>37400</v>
      </c>
      <c r="I19" s="8">
        <f>'C завтраками| Bed and breakfast'!I19</f>
        <v>37400</v>
      </c>
      <c r="J19" s="8">
        <f>'C завтраками| Bed and breakfast'!J19</f>
        <v>40700</v>
      </c>
      <c r="K19" s="8">
        <f>'C завтраками| Bed and breakfast'!K19</f>
        <v>40700</v>
      </c>
      <c r="L19" s="8">
        <f>'C завтраками| Bed and breakfast'!L19</f>
        <v>40700</v>
      </c>
      <c r="M19" s="8">
        <f>'C завтраками| Bed and breakfast'!M19</f>
        <v>37400</v>
      </c>
      <c r="N19" s="8">
        <f>'C завтраками| Bed and breakfast'!N19</f>
        <v>35700</v>
      </c>
      <c r="O19" s="8">
        <f>'C завтраками| Bed and breakfast'!O19</f>
        <v>35700</v>
      </c>
      <c r="P19" s="8">
        <f>'C завтраками| Bed and breakfast'!P19</f>
        <v>35000</v>
      </c>
      <c r="Q19" s="8">
        <f>'C завтраками| Bed and breakfast'!Q19</f>
        <v>35700</v>
      </c>
      <c r="R19" s="8">
        <f>'C завтраками| Bed and breakfast'!R19</f>
        <v>35000</v>
      </c>
      <c r="S19" s="8">
        <f>'C завтраками| Bed and breakfast'!S19</f>
        <v>36400</v>
      </c>
      <c r="T19" s="8">
        <f>'C завтраками| Bed and breakfast'!T19</f>
        <v>35700</v>
      </c>
      <c r="U19" s="8">
        <f>'C завтраками| Bed and breakfast'!U19</f>
        <v>35000</v>
      </c>
      <c r="V19" s="8">
        <f>'C завтраками| Bed and breakfast'!V19</f>
        <v>40700</v>
      </c>
      <c r="W19" s="8">
        <f>'C завтраками| Bed and breakfast'!W19</f>
        <v>41900</v>
      </c>
      <c r="X19" s="8">
        <f>'C завтраками| Bed and breakfast'!X19</f>
        <v>41900</v>
      </c>
      <c r="Y19" s="8">
        <f>'C завтраками| Bed and breakfast'!Y19</f>
        <v>35900</v>
      </c>
      <c r="Z19" s="8">
        <f>'C завтраками| Bed and breakfast'!Z19</f>
        <v>38500</v>
      </c>
      <c r="AA19" s="8">
        <f>'C завтраками| Bed and breakfast'!AA19</f>
        <v>39700</v>
      </c>
      <c r="AB19" s="8">
        <f>'C завтраками| Bed and breakfast'!AB19</f>
        <v>37300</v>
      </c>
      <c r="AC19" s="8">
        <f>'C завтраками| Bed and breakfast'!AC19</f>
        <v>38500</v>
      </c>
      <c r="AD19" s="8">
        <f>'C завтраками| Bed and breakfast'!AD19</f>
        <v>43600</v>
      </c>
      <c r="AE19" s="8">
        <f>'C завтраками| Bed and breakfast'!AE19</f>
        <v>41900</v>
      </c>
      <c r="AF19" s="8">
        <f>'C завтраками| Bed and breakfast'!AF19</f>
        <v>37300</v>
      </c>
      <c r="AG19" s="8">
        <f>'C завтраками| Bed and breakfast'!AG19</f>
        <v>43600</v>
      </c>
      <c r="AH19" s="8">
        <f>'C завтраками| Bed and breakfast'!AH19</f>
        <v>37300</v>
      </c>
      <c r="AI19" s="8">
        <f>'C завтраками| Bed and breakfast'!AI19</f>
        <v>38500</v>
      </c>
      <c r="AJ19" s="8">
        <f>'C завтраками| Bed and breakfast'!AJ19</f>
        <v>40900</v>
      </c>
      <c r="AK19" s="8">
        <f>'C завтраками| Bed and breakfast'!AK19</f>
        <v>41900</v>
      </c>
      <c r="AL19" s="8">
        <f>'C завтраками| Bed and breakfast'!AL19</f>
        <v>40900</v>
      </c>
      <c r="AM19" s="8">
        <f>'C завтраками| Bed and breakfast'!AM19</f>
        <v>39700</v>
      </c>
      <c r="AN19" s="8">
        <f>'C завтраками| Bed and breakfast'!AN19</f>
        <v>41900</v>
      </c>
      <c r="AO19" s="8">
        <f>'C завтраками| Bed and breakfast'!AO19</f>
        <v>39700</v>
      </c>
      <c r="AP19" s="8">
        <f>'C завтраками| Bed and breakfast'!AP19</f>
        <v>40900</v>
      </c>
      <c r="AQ19" s="8">
        <f>'C завтраками| Bed and breakfast'!AQ19</f>
        <v>41900</v>
      </c>
      <c r="AR19" s="8">
        <f>'C завтраками| Bed and breakfast'!AR19</f>
        <v>40900</v>
      </c>
      <c r="AS19" s="8">
        <f>'C завтраками| Bed and breakfast'!AS19</f>
        <v>41900</v>
      </c>
      <c r="AT19" s="8">
        <f>'C завтраками| Bed and breakfast'!AT19</f>
        <v>40900</v>
      </c>
      <c r="AU19" s="8">
        <f>'C завтраками| Bed and breakfast'!AU19</f>
        <v>41900</v>
      </c>
      <c r="AV19" s="8">
        <f>'C завтраками| Bed and breakfast'!AV19</f>
        <v>39700</v>
      </c>
      <c r="AW19" s="8">
        <f>'C завтраками| Bed and breakfast'!AW19</f>
        <v>37300</v>
      </c>
      <c r="AX19" s="8">
        <f>'C завтраками| Bed and breakfast'!AX19</f>
        <v>39700</v>
      </c>
      <c r="AY19" s="8">
        <f>'C завтраками| Bed and breakfast'!AY19</f>
        <v>37300</v>
      </c>
      <c r="AZ19" s="8">
        <f>'C завтраками| Bed and breakfast'!AZ19</f>
        <v>37300</v>
      </c>
      <c r="BA19" s="8">
        <f>'C завтраками| Bed and breakfast'!BA19</f>
        <v>39700</v>
      </c>
      <c r="BB19" s="8">
        <f>'C завтраками| Bed and breakfast'!BB19</f>
        <v>37300</v>
      </c>
    </row>
    <row r="20" spans="1:54" s="53" customFormat="1" x14ac:dyDescent="0.2">
      <c r="A20" s="88">
        <f>A8</f>
        <v>2</v>
      </c>
      <c r="B20" s="8">
        <f>'C завтраками| Bed and breakfast'!B20</f>
        <v>39100</v>
      </c>
      <c r="C20" s="8">
        <f>'C завтраками| Bed and breakfast'!C20</f>
        <v>41100</v>
      </c>
      <c r="D20" s="8">
        <f>'C завтраками| Bed and breakfast'!D20</f>
        <v>39100</v>
      </c>
      <c r="E20" s="8">
        <f>'C завтраками| Bed and breakfast'!E20</f>
        <v>41100</v>
      </c>
      <c r="F20" s="8">
        <f>'C завтраками| Bed and breakfast'!F20</f>
        <v>41100</v>
      </c>
      <c r="G20" s="8">
        <f>'C завтраками| Bed and breakfast'!G20</f>
        <v>42400</v>
      </c>
      <c r="H20" s="8">
        <f>'C завтраками| Bed and breakfast'!H20</f>
        <v>39100</v>
      </c>
      <c r="I20" s="8">
        <f>'C завтраками| Bed and breakfast'!I20</f>
        <v>39100</v>
      </c>
      <c r="J20" s="8">
        <f>'C завтраками| Bed and breakfast'!J20</f>
        <v>42400</v>
      </c>
      <c r="K20" s="8">
        <f>'C завтраками| Bed and breakfast'!K20</f>
        <v>42400</v>
      </c>
      <c r="L20" s="8">
        <f>'C завтраками| Bed and breakfast'!L20</f>
        <v>42400</v>
      </c>
      <c r="M20" s="8">
        <f>'C завтраками| Bed and breakfast'!M20</f>
        <v>39100</v>
      </c>
      <c r="N20" s="8">
        <f>'C завтраками| Bed and breakfast'!N20</f>
        <v>37400</v>
      </c>
      <c r="O20" s="8">
        <f>'C завтраками| Bed and breakfast'!O20</f>
        <v>37400</v>
      </c>
      <c r="P20" s="8">
        <f>'C завтраками| Bed and breakfast'!P20</f>
        <v>36700</v>
      </c>
      <c r="Q20" s="8">
        <f>'C завтраками| Bed and breakfast'!Q20</f>
        <v>37400</v>
      </c>
      <c r="R20" s="8">
        <f>'C завтраками| Bed and breakfast'!R20</f>
        <v>36700</v>
      </c>
      <c r="S20" s="8">
        <f>'C завтраками| Bed and breakfast'!S20</f>
        <v>38100</v>
      </c>
      <c r="T20" s="8">
        <f>'C завтраками| Bed and breakfast'!T20</f>
        <v>37400</v>
      </c>
      <c r="U20" s="8">
        <f>'C завтраками| Bed and breakfast'!U20</f>
        <v>36700</v>
      </c>
      <c r="V20" s="8">
        <f>'C завтраками| Bed and breakfast'!V20</f>
        <v>42400</v>
      </c>
      <c r="W20" s="8">
        <f>'C завтраками| Bed and breakfast'!W20</f>
        <v>43600</v>
      </c>
      <c r="X20" s="8">
        <f>'C завтраками| Bed and breakfast'!X20</f>
        <v>43600</v>
      </c>
      <c r="Y20" s="8">
        <f>'C завтраками| Bed and breakfast'!Y20</f>
        <v>37600</v>
      </c>
      <c r="Z20" s="8">
        <f>'C завтраками| Bed and breakfast'!Z20</f>
        <v>40200</v>
      </c>
      <c r="AA20" s="8">
        <f>'C завтраками| Bed and breakfast'!AA20</f>
        <v>41400</v>
      </c>
      <c r="AB20" s="8">
        <f>'C завтраками| Bed and breakfast'!AB20</f>
        <v>39000</v>
      </c>
      <c r="AC20" s="8">
        <f>'C завтраками| Bed and breakfast'!AC20</f>
        <v>40200</v>
      </c>
      <c r="AD20" s="8">
        <f>'C завтраками| Bed and breakfast'!AD20</f>
        <v>45300</v>
      </c>
      <c r="AE20" s="8">
        <f>'C завтраками| Bed and breakfast'!AE20</f>
        <v>43600</v>
      </c>
      <c r="AF20" s="8">
        <f>'C завтраками| Bed and breakfast'!AF20</f>
        <v>39000</v>
      </c>
      <c r="AG20" s="8">
        <f>'C завтраками| Bed and breakfast'!AG20</f>
        <v>45300</v>
      </c>
      <c r="AH20" s="8">
        <f>'C завтраками| Bed and breakfast'!AH20</f>
        <v>39000</v>
      </c>
      <c r="AI20" s="8">
        <f>'C завтраками| Bed and breakfast'!AI20</f>
        <v>40200</v>
      </c>
      <c r="AJ20" s="8">
        <f>'C завтраками| Bed and breakfast'!AJ20</f>
        <v>42600</v>
      </c>
      <c r="AK20" s="8">
        <f>'C завтраками| Bed and breakfast'!AK20</f>
        <v>43600</v>
      </c>
      <c r="AL20" s="8">
        <f>'C завтраками| Bed and breakfast'!AL20</f>
        <v>42600</v>
      </c>
      <c r="AM20" s="8">
        <f>'C завтраками| Bed and breakfast'!AM20</f>
        <v>41400</v>
      </c>
      <c r="AN20" s="8">
        <f>'C завтраками| Bed and breakfast'!AN20</f>
        <v>43600</v>
      </c>
      <c r="AO20" s="8">
        <f>'C завтраками| Bed and breakfast'!AO20</f>
        <v>41400</v>
      </c>
      <c r="AP20" s="8">
        <f>'C завтраками| Bed and breakfast'!AP20</f>
        <v>42600</v>
      </c>
      <c r="AQ20" s="8">
        <f>'C завтраками| Bed and breakfast'!AQ20</f>
        <v>43600</v>
      </c>
      <c r="AR20" s="8">
        <f>'C завтраками| Bed and breakfast'!AR20</f>
        <v>42600</v>
      </c>
      <c r="AS20" s="8">
        <f>'C завтраками| Bed and breakfast'!AS20</f>
        <v>43600</v>
      </c>
      <c r="AT20" s="8">
        <f>'C завтраками| Bed and breakfast'!AT20</f>
        <v>42600</v>
      </c>
      <c r="AU20" s="8">
        <f>'C завтраками| Bed and breakfast'!AU20</f>
        <v>43600</v>
      </c>
      <c r="AV20" s="8">
        <f>'C завтраками| Bed and breakfast'!AV20</f>
        <v>41400</v>
      </c>
      <c r="AW20" s="8">
        <f>'C завтраками| Bed and breakfast'!AW20</f>
        <v>39000</v>
      </c>
      <c r="AX20" s="8">
        <f>'C завтраками| Bed and breakfast'!AX20</f>
        <v>41400</v>
      </c>
      <c r="AY20" s="8">
        <f>'C завтраками| Bed and breakfast'!AY20</f>
        <v>39000</v>
      </c>
      <c r="AZ20" s="8">
        <f>'C завтраками| Bed and breakfast'!AZ20</f>
        <v>39000</v>
      </c>
      <c r="BA20" s="8">
        <f>'C завтраками| Bed and breakfast'!BA20</f>
        <v>41400</v>
      </c>
      <c r="BB20" s="8">
        <f>'C завтраками| Bed and breakfast'!BB20</f>
        <v>39000</v>
      </c>
    </row>
    <row r="21" spans="1:54" s="53" customFormat="1" x14ac:dyDescent="0.2">
      <c r="A21" s="42" t="s">
        <v>87</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row>
    <row r="22" spans="1:54" s="53" customFormat="1" x14ac:dyDescent="0.2">
      <c r="A22" s="88" t="s">
        <v>88</v>
      </c>
      <c r="B22" s="8">
        <f>'C завтраками| Bed and breakfast'!B22</f>
        <v>54100</v>
      </c>
      <c r="C22" s="8">
        <f>'C завтраками| Bed and breakfast'!C22</f>
        <v>56100</v>
      </c>
      <c r="D22" s="8">
        <f>'C завтраками| Bed and breakfast'!D22</f>
        <v>54100</v>
      </c>
      <c r="E22" s="8">
        <f>'C завтраками| Bed and breakfast'!E22</f>
        <v>56100</v>
      </c>
      <c r="F22" s="8">
        <f>'C завтраками| Bed and breakfast'!F22</f>
        <v>56100</v>
      </c>
      <c r="G22" s="8">
        <f>'C завтраками| Bed and breakfast'!G22</f>
        <v>57400</v>
      </c>
      <c r="H22" s="8">
        <f>'C завтраками| Bed and breakfast'!H22</f>
        <v>54100</v>
      </c>
      <c r="I22" s="8">
        <f>'C завтраками| Bed and breakfast'!I22</f>
        <v>54100</v>
      </c>
      <c r="J22" s="8">
        <f>'C завтраками| Bed and breakfast'!J22</f>
        <v>57400</v>
      </c>
      <c r="K22" s="8">
        <f>'C завтраками| Bed and breakfast'!K22</f>
        <v>57400</v>
      </c>
      <c r="L22" s="8">
        <f>'C завтраками| Bed and breakfast'!L22</f>
        <v>57400</v>
      </c>
      <c r="M22" s="8">
        <f>'C завтраками| Bed and breakfast'!M22</f>
        <v>54100</v>
      </c>
      <c r="N22" s="8">
        <f>'C завтраками| Bed and breakfast'!N22</f>
        <v>52400</v>
      </c>
      <c r="O22" s="8">
        <f>'C завтраками| Bed and breakfast'!O22</f>
        <v>52400</v>
      </c>
      <c r="P22" s="8">
        <f>'C завтраками| Bed and breakfast'!P22</f>
        <v>51700</v>
      </c>
      <c r="Q22" s="8">
        <f>'C завтраками| Bed and breakfast'!Q22</f>
        <v>52400</v>
      </c>
      <c r="R22" s="8">
        <f>'C завтраками| Bed and breakfast'!R22</f>
        <v>51700</v>
      </c>
      <c r="S22" s="8">
        <f>'C завтраками| Bed and breakfast'!S22</f>
        <v>53100</v>
      </c>
      <c r="T22" s="8">
        <f>'C завтраками| Bed and breakfast'!T22</f>
        <v>52400</v>
      </c>
      <c r="U22" s="8">
        <f>'C завтраками| Bed and breakfast'!U22</f>
        <v>51700</v>
      </c>
      <c r="V22" s="8">
        <f>'C завтраками| Bed and breakfast'!V22</f>
        <v>64700</v>
      </c>
      <c r="W22" s="8">
        <f>'C завтраками| Bed and breakfast'!W22</f>
        <v>65900</v>
      </c>
      <c r="X22" s="8">
        <f>'C завтраками| Bed and breakfast'!X22</f>
        <v>65900</v>
      </c>
      <c r="Y22" s="8">
        <f>'C завтраками| Bed and breakfast'!Y22</f>
        <v>57600</v>
      </c>
      <c r="Z22" s="8">
        <f>'C завтраками| Bed and breakfast'!Z22</f>
        <v>60200</v>
      </c>
      <c r="AA22" s="8">
        <f>'C завтраками| Bed and breakfast'!AA22</f>
        <v>61400</v>
      </c>
      <c r="AB22" s="8">
        <f>'C завтраками| Bed and breakfast'!AB22</f>
        <v>59000</v>
      </c>
      <c r="AC22" s="8">
        <f>'C завтраками| Bed and breakfast'!AC22</f>
        <v>60200</v>
      </c>
      <c r="AD22" s="8">
        <f>'C завтраками| Bed and breakfast'!AD22</f>
        <v>65300</v>
      </c>
      <c r="AE22" s="8">
        <f>'C завтраками| Bed and breakfast'!AE22</f>
        <v>63600</v>
      </c>
      <c r="AF22" s="8">
        <f>'C завтраками| Bed and breakfast'!AF22</f>
        <v>59000</v>
      </c>
      <c r="AG22" s="8">
        <f>'C завтраками| Bed and breakfast'!AG22</f>
        <v>65300</v>
      </c>
      <c r="AH22" s="8">
        <f>'C завтраками| Bed and breakfast'!AH22</f>
        <v>59000</v>
      </c>
      <c r="AI22" s="8">
        <f>'C завтраками| Bed and breakfast'!AI22</f>
        <v>60200</v>
      </c>
      <c r="AJ22" s="8">
        <f>'C завтраками| Bed and breakfast'!AJ22</f>
        <v>62600</v>
      </c>
      <c r="AK22" s="8">
        <f>'C завтраками| Bed and breakfast'!AK22</f>
        <v>63600</v>
      </c>
      <c r="AL22" s="8">
        <f>'C завтраками| Bed and breakfast'!AL22</f>
        <v>62600</v>
      </c>
      <c r="AM22" s="8">
        <f>'C завтраками| Bed and breakfast'!AM22</f>
        <v>61400</v>
      </c>
      <c r="AN22" s="8">
        <f>'C завтраками| Bed and breakfast'!AN22</f>
        <v>63600</v>
      </c>
      <c r="AO22" s="8">
        <f>'C завтраками| Bed and breakfast'!AO22</f>
        <v>61400</v>
      </c>
      <c r="AP22" s="8">
        <f>'C завтраками| Bed and breakfast'!AP22</f>
        <v>62600</v>
      </c>
      <c r="AQ22" s="8">
        <f>'C завтраками| Bed and breakfast'!AQ22</f>
        <v>63600</v>
      </c>
      <c r="AR22" s="8">
        <f>'C завтраками| Bed and breakfast'!AR22</f>
        <v>62600</v>
      </c>
      <c r="AS22" s="8">
        <f>'C завтраками| Bed and breakfast'!AS22</f>
        <v>63600</v>
      </c>
      <c r="AT22" s="8">
        <f>'C завтраками| Bed and breakfast'!AT22</f>
        <v>62600</v>
      </c>
      <c r="AU22" s="8">
        <f>'C завтраками| Bed and breakfast'!AU22</f>
        <v>63600</v>
      </c>
      <c r="AV22" s="8">
        <f>'C завтраками| Bed and breakfast'!AV22</f>
        <v>61400</v>
      </c>
      <c r="AW22" s="8">
        <f>'C завтраками| Bed and breakfast'!AW22</f>
        <v>59000</v>
      </c>
      <c r="AX22" s="8">
        <f>'C завтраками| Bed and breakfast'!AX22</f>
        <v>61400</v>
      </c>
      <c r="AY22" s="8">
        <f>'C завтраками| Bed and breakfast'!AY22</f>
        <v>59000</v>
      </c>
      <c r="AZ22" s="8">
        <f>'C завтраками| Bed and breakfast'!AZ22</f>
        <v>59000</v>
      </c>
      <c r="BA22" s="8">
        <f>'C завтраками| Bed and breakfast'!BA22</f>
        <v>61400</v>
      </c>
      <c r="BB22" s="8">
        <f>'C завтраками| Bed and breakfast'!BB22</f>
        <v>59000</v>
      </c>
    </row>
    <row r="23" spans="1:54" s="53" customFormat="1" x14ac:dyDescent="0.2">
      <c r="A23" s="89"/>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199"/>
      <c r="BB23" s="199"/>
    </row>
    <row r="24" spans="1:54" ht="18.75" customHeight="1" x14ac:dyDescent="0.2">
      <c r="A24" s="111" t="s">
        <v>100</v>
      </c>
      <c r="B24" s="192">
        <f t="shared" ref="B24:BB24" si="0">B4</f>
        <v>45770</v>
      </c>
      <c r="C24" s="192">
        <f t="shared" si="0"/>
        <v>45772</v>
      </c>
      <c r="D24" s="192">
        <f t="shared" si="0"/>
        <v>45774</v>
      </c>
      <c r="E24" s="192">
        <f t="shared" si="0"/>
        <v>45776</v>
      </c>
      <c r="F24" s="192">
        <f t="shared" si="0"/>
        <v>45777</v>
      </c>
      <c r="G24" s="192">
        <f t="shared" si="0"/>
        <v>45778</v>
      </c>
      <c r="H24" s="192">
        <f t="shared" si="0"/>
        <v>45781</v>
      </c>
      <c r="I24" s="192">
        <f t="shared" si="0"/>
        <v>45783</v>
      </c>
      <c r="J24" s="192">
        <f t="shared" si="0"/>
        <v>45784</v>
      </c>
      <c r="K24" s="192">
        <f t="shared" si="0"/>
        <v>45785</v>
      </c>
      <c r="L24" s="192">
        <f t="shared" si="0"/>
        <v>45786</v>
      </c>
      <c r="M24" s="192">
        <f t="shared" si="0"/>
        <v>45787</v>
      </c>
      <c r="N24" s="192">
        <f t="shared" si="0"/>
        <v>45788</v>
      </c>
      <c r="O24" s="192">
        <f t="shared" si="0"/>
        <v>45793</v>
      </c>
      <c r="P24" s="192">
        <f t="shared" si="0"/>
        <v>45795</v>
      </c>
      <c r="Q24" s="192">
        <f t="shared" si="0"/>
        <v>45799</v>
      </c>
      <c r="R24" s="192">
        <f t="shared" si="0"/>
        <v>45802</v>
      </c>
      <c r="S24" s="192">
        <f t="shared" si="0"/>
        <v>45803</v>
      </c>
      <c r="T24" s="192">
        <f t="shared" si="0"/>
        <v>45806</v>
      </c>
      <c r="U24" s="192">
        <f t="shared" si="0"/>
        <v>45807</v>
      </c>
      <c r="V24" s="192">
        <f t="shared" si="0"/>
        <v>45808</v>
      </c>
      <c r="W24" s="192">
        <f t="shared" si="0"/>
        <v>45809</v>
      </c>
      <c r="X24" s="192">
        <f t="shared" si="0"/>
        <v>45810</v>
      </c>
      <c r="Y24" s="192">
        <f t="shared" si="0"/>
        <v>45817</v>
      </c>
      <c r="Z24" s="192">
        <f t="shared" si="0"/>
        <v>45818</v>
      </c>
      <c r="AA24" s="192">
        <f t="shared" si="0"/>
        <v>45820</v>
      </c>
      <c r="AB24" s="192">
        <f t="shared" si="0"/>
        <v>45822</v>
      </c>
      <c r="AC24" s="192">
        <f t="shared" si="0"/>
        <v>45825</v>
      </c>
      <c r="AD24" s="192">
        <f t="shared" si="0"/>
        <v>45831</v>
      </c>
      <c r="AE24" s="192">
        <f t="shared" si="0"/>
        <v>45834</v>
      </c>
      <c r="AF24" s="192">
        <f t="shared" si="0"/>
        <v>45836</v>
      </c>
      <c r="AG24" s="192">
        <f t="shared" si="0"/>
        <v>45839</v>
      </c>
      <c r="AH24" s="192">
        <f t="shared" si="0"/>
        <v>45849</v>
      </c>
      <c r="AI24" s="192">
        <f t="shared" si="0"/>
        <v>45850</v>
      </c>
      <c r="AJ24" s="192">
        <f t="shared" si="0"/>
        <v>45852</v>
      </c>
      <c r="AK24" s="192">
        <f t="shared" si="0"/>
        <v>45853</v>
      </c>
      <c r="AL24" s="192">
        <f t="shared" si="0"/>
        <v>45857</v>
      </c>
      <c r="AM24" s="192">
        <f t="shared" si="0"/>
        <v>45858</v>
      </c>
      <c r="AN24" s="192">
        <f t="shared" si="0"/>
        <v>45863</v>
      </c>
      <c r="AO24" s="192">
        <f t="shared" si="0"/>
        <v>45867</v>
      </c>
      <c r="AP24" s="192">
        <f t="shared" si="0"/>
        <v>45870</v>
      </c>
      <c r="AQ24" s="192">
        <f t="shared" si="0"/>
        <v>45872</v>
      </c>
      <c r="AR24" s="192">
        <f t="shared" si="0"/>
        <v>45877</v>
      </c>
      <c r="AS24" s="192">
        <f t="shared" si="0"/>
        <v>45878</v>
      </c>
      <c r="AT24" s="192">
        <f t="shared" si="0"/>
        <v>45880</v>
      </c>
      <c r="AU24" s="192">
        <f t="shared" si="0"/>
        <v>45885</v>
      </c>
      <c r="AV24" s="192">
        <f t="shared" si="0"/>
        <v>45886</v>
      </c>
      <c r="AW24" s="192">
        <f t="shared" si="0"/>
        <v>45891</v>
      </c>
      <c r="AX24" s="192">
        <f t="shared" si="0"/>
        <v>45894</v>
      </c>
      <c r="AY24" s="192">
        <f t="shared" si="0"/>
        <v>45895</v>
      </c>
      <c r="AZ24" s="192">
        <f t="shared" si="0"/>
        <v>45901</v>
      </c>
      <c r="BA24" s="192">
        <f t="shared" si="0"/>
        <v>45909</v>
      </c>
      <c r="BB24" s="192">
        <f t="shared" si="0"/>
        <v>45921</v>
      </c>
    </row>
    <row r="25" spans="1:54" ht="17.25" customHeight="1" x14ac:dyDescent="0.2">
      <c r="A25" s="90" t="s">
        <v>64</v>
      </c>
      <c r="B25" s="192">
        <f t="shared" ref="B25:BB25" si="1">B5</f>
        <v>45771</v>
      </c>
      <c r="C25" s="192">
        <f t="shared" si="1"/>
        <v>45773</v>
      </c>
      <c r="D25" s="192">
        <f t="shared" si="1"/>
        <v>45775</v>
      </c>
      <c r="E25" s="192">
        <f t="shared" si="1"/>
        <v>45776</v>
      </c>
      <c r="F25" s="192">
        <f t="shared" si="1"/>
        <v>45777</v>
      </c>
      <c r="G25" s="192">
        <f t="shared" si="1"/>
        <v>45780</v>
      </c>
      <c r="H25" s="192">
        <f t="shared" si="1"/>
        <v>45782</v>
      </c>
      <c r="I25" s="192">
        <f t="shared" si="1"/>
        <v>45783</v>
      </c>
      <c r="J25" s="192">
        <f t="shared" si="1"/>
        <v>45784</v>
      </c>
      <c r="K25" s="192">
        <f t="shared" si="1"/>
        <v>45785</v>
      </c>
      <c r="L25" s="192">
        <f t="shared" si="1"/>
        <v>45786</v>
      </c>
      <c r="M25" s="192">
        <f t="shared" si="1"/>
        <v>45787</v>
      </c>
      <c r="N25" s="192">
        <f t="shared" si="1"/>
        <v>45792</v>
      </c>
      <c r="O25" s="192">
        <f t="shared" si="1"/>
        <v>45794</v>
      </c>
      <c r="P25" s="192">
        <f t="shared" si="1"/>
        <v>45798</v>
      </c>
      <c r="Q25" s="192">
        <f t="shared" si="1"/>
        <v>45801</v>
      </c>
      <c r="R25" s="192">
        <f t="shared" si="1"/>
        <v>45802</v>
      </c>
      <c r="S25" s="192">
        <f t="shared" si="1"/>
        <v>45805</v>
      </c>
      <c r="T25" s="192">
        <f t="shared" si="1"/>
        <v>45806</v>
      </c>
      <c r="U25" s="192">
        <f t="shared" si="1"/>
        <v>45807</v>
      </c>
      <c r="V25" s="192">
        <f t="shared" si="1"/>
        <v>45808</v>
      </c>
      <c r="W25" s="192">
        <f t="shared" si="1"/>
        <v>45809</v>
      </c>
      <c r="X25" s="192">
        <f t="shared" si="1"/>
        <v>45816</v>
      </c>
      <c r="Y25" s="192">
        <f t="shared" si="1"/>
        <v>45817</v>
      </c>
      <c r="Z25" s="192">
        <f t="shared" si="1"/>
        <v>45819</v>
      </c>
      <c r="AA25" s="192">
        <f t="shared" si="1"/>
        <v>45821</v>
      </c>
      <c r="AB25" s="192">
        <f t="shared" si="1"/>
        <v>45824</v>
      </c>
      <c r="AC25" s="192">
        <f t="shared" si="1"/>
        <v>45830</v>
      </c>
      <c r="AD25" s="192">
        <f t="shared" si="1"/>
        <v>45833</v>
      </c>
      <c r="AE25" s="192">
        <f t="shared" si="1"/>
        <v>45835</v>
      </c>
      <c r="AF25" s="192">
        <f t="shared" si="1"/>
        <v>45838</v>
      </c>
      <c r="AG25" s="192">
        <f t="shared" si="1"/>
        <v>45848</v>
      </c>
      <c r="AH25" s="192">
        <f t="shared" si="1"/>
        <v>45849</v>
      </c>
      <c r="AI25" s="192">
        <f t="shared" si="1"/>
        <v>45851</v>
      </c>
      <c r="AJ25" s="192">
        <f t="shared" si="1"/>
        <v>45852</v>
      </c>
      <c r="AK25" s="192">
        <f t="shared" si="1"/>
        <v>45856</v>
      </c>
      <c r="AL25" s="192">
        <f t="shared" si="1"/>
        <v>45857</v>
      </c>
      <c r="AM25" s="192">
        <f t="shared" si="1"/>
        <v>45862</v>
      </c>
      <c r="AN25" s="192">
        <f t="shared" si="1"/>
        <v>45866</v>
      </c>
      <c r="AO25" s="192">
        <f t="shared" si="1"/>
        <v>45869</v>
      </c>
      <c r="AP25" s="192">
        <f t="shared" si="1"/>
        <v>45871</v>
      </c>
      <c r="AQ25" s="192">
        <f t="shared" si="1"/>
        <v>45876</v>
      </c>
      <c r="AR25" s="192">
        <f t="shared" si="1"/>
        <v>45877</v>
      </c>
      <c r="AS25" s="192">
        <f t="shared" si="1"/>
        <v>45879</v>
      </c>
      <c r="AT25" s="192">
        <f t="shared" si="1"/>
        <v>45884</v>
      </c>
      <c r="AU25" s="192">
        <f t="shared" si="1"/>
        <v>45885</v>
      </c>
      <c r="AV25" s="192">
        <f t="shared" si="1"/>
        <v>45890</v>
      </c>
      <c r="AW25" s="192">
        <f t="shared" si="1"/>
        <v>45893</v>
      </c>
      <c r="AX25" s="192">
        <f t="shared" si="1"/>
        <v>45894</v>
      </c>
      <c r="AY25" s="192">
        <f t="shared" si="1"/>
        <v>45900</v>
      </c>
      <c r="AZ25" s="192">
        <f t="shared" si="1"/>
        <v>45908</v>
      </c>
      <c r="BA25" s="192">
        <f t="shared" si="1"/>
        <v>45920</v>
      </c>
      <c r="BB25" s="192">
        <f t="shared" si="1"/>
        <v>45930</v>
      </c>
    </row>
    <row r="26" spans="1:54" s="44" customFormat="1" x14ac:dyDescent="0.2">
      <c r="A26" s="42" t="s">
        <v>83</v>
      </c>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198"/>
      <c r="BB26" s="198"/>
    </row>
    <row r="27" spans="1:54" s="50" customFormat="1" x14ac:dyDescent="0.2">
      <c r="A27" s="88">
        <v>1</v>
      </c>
      <c r="B27" s="200">
        <f t="shared" ref="B27:BB27" si="2">ROUND(B7*0.8,)</f>
        <v>9920</v>
      </c>
      <c r="C27" s="200">
        <f t="shared" si="2"/>
        <v>11520</v>
      </c>
      <c r="D27" s="200">
        <f t="shared" si="2"/>
        <v>9920</v>
      </c>
      <c r="E27" s="200">
        <f t="shared" si="2"/>
        <v>11520</v>
      </c>
      <c r="F27" s="200">
        <f t="shared" si="2"/>
        <v>11520</v>
      </c>
      <c r="G27" s="200">
        <f t="shared" si="2"/>
        <v>12560</v>
      </c>
      <c r="H27" s="200">
        <f t="shared" si="2"/>
        <v>9920</v>
      </c>
      <c r="I27" s="200">
        <f t="shared" si="2"/>
        <v>9920</v>
      </c>
      <c r="J27" s="200">
        <f t="shared" si="2"/>
        <v>12560</v>
      </c>
      <c r="K27" s="200">
        <f t="shared" si="2"/>
        <v>12560</v>
      </c>
      <c r="L27" s="200">
        <f t="shared" si="2"/>
        <v>12560</v>
      </c>
      <c r="M27" s="200">
        <f t="shared" si="2"/>
        <v>9920</v>
      </c>
      <c r="N27" s="200">
        <f t="shared" si="2"/>
        <v>8560</v>
      </c>
      <c r="O27" s="200">
        <f t="shared" si="2"/>
        <v>8560</v>
      </c>
      <c r="P27" s="200">
        <f t="shared" si="2"/>
        <v>8000</v>
      </c>
      <c r="Q27" s="200">
        <f t="shared" si="2"/>
        <v>8560</v>
      </c>
      <c r="R27" s="200">
        <f t="shared" si="2"/>
        <v>8000</v>
      </c>
      <c r="S27" s="200">
        <f t="shared" si="2"/>
        <v>9120</v>
      </c>
      <c r="T27" s="200">
        <f t="shared" si="2"/>
        <v>8560</v>
      </c>
      <c r="U27" s="200">
        <f t="shared" si="2"/>
        <v>8000</v>
      </c>
      <c r="V27" s="200">
        <f t="shared" si="2"/>
        <v>12560</v>
      </c>
      <c r="W27" s="200">
        <f t="shared" si="2"/>
        <v>13520</v>
      </c>
      <c r="X27" s="200">
        <f t="shared" si="2"/>
        <v>13520</v>
      </c>
      <c r="Y27" s="200">
        <f t="shared" si="2"/>
        <v>8720</v>
      </c>
      <c r="Z27" s="200">
        <f t="shared" si="2"/>
        <v>10800</v>
      </c>
      <c r="AA27" s="200">
        <f t="shared" si="2"/>
        <v>11760</v>
      </c>
      <c r="AB27" s="200">
        <f t="shared" si="2"/>
        <v>9840</v>
      </c>
      <c r="AC27" s="200">
        <f t="shared" si="2"/>
        <v>10800</v>
      </c>
      <c r="AD27" s="200">
        <f t="shared" si="2"/>
        <v>14880</v>
      </c>
      <c r="AE27" s="200">
        <f t="shared" si="2"/>
        <v>13520</v>
      </c>
      <c r="AF27" s="200">
        <f t="shared" si="2"/>
        <v>9840</v>
      </c>
      <c r="AG27" s="200">
        <f t="shared" si="2"/>
        <v>14880</v>
      </c>
      <c r="AH27" s="200">
        <f t="shared" si="2"/>
        <v>9840</v>
      </c>
      <c r="AI27" s="200">
        <f t="shared" si="2"/>
        <v>10800</v>
      </c>
      <c r="AJ27" s="200">
        <f t="shared" si="2"/>
        <v>12720</v>
      </c>
      <c r="AK27" s="200">
        <f t="shared" si="2"/>
        <v>13520</v>
      </c>
      <c r="AL27" s="200">
        <f t="shared" si="2"/>
        <v>12720</v>
      </c>
      <c r="AM27" s="200">
        <f t="shared" si="2"/>
        <v>11760</v>
      </c>
      <c r="AN27" s="200">
        <f t="shared" si="2"/>
        <v>13520</v>
      </c>
      <c r="AO27" s="200">
        <f t="shared" si="2"/>
        <v>11760</v>
      </c>
      <c r="AP27" s="200">
        <f t="shared" si="2"/>
        <v>12720</v>
      </c>
      <c r="AQ27" s="200">
        <f t="shared" si="2"/>
        <v>13520</v>
      </c>
      <c r="AR27" s="200">
        <f t="shared" si="2"/>
        <v>12720</v>
      </c>
      <c r="AS27" s="200">
        <f t="shared" si="2"/>
        <v>13520</v>
      </c>
      <c r="AT27" s="200">
        <f t="shared" si="2"/>
        <v>12720</v>
      </c>
      <c r="AU27" s="200">
        <f t="shared" si="2"/>
        <v>13520</v>
      </c>
      <c r="AV27" s="200">
        <f t="shared" si="2"/>
        <v>11760</v>
      </c>
      <c r="AW27" s="200">
        <f t="shared" si="2"/>
        <v>9840</v>
      </c>
      <c r="AX27" s="200">
        <f t="shared" si="2"/>
        <v>11760</v>
      </c>
      <c r="AY27" s="200">
        <f t="shared" si="2"/>
        <v>9840</v>
      </c>
      <c r="AZ27" s="200">
        <f t="shared" si="2"/>
        <v>9840</v>
      </c>
      <c r="BA27" s="200">
        <f t="shared" si="2"/>
        <v>11760</v>
      </c>
      <c r="BB27" s="200">
        <f t="shared" si="2"/>
        <v>9840</v>
      </c>
    </row>
    <row r="28" spans="1:54" s="50" customFormat="1" x14ac:dyDescent="0.2">
      <c r="A28" s="88">
        <v>2</v>
      </c>
      <c r="B28" s="200">
        <f t="shared" ref="B28:BB28" si="3">ROUND(B8*0.8,)</f>
        <v>11280</v>
      </c>
      <c r="C28" s="200">
        <f t="shared" si="3"/>
        <v>12880</v>
      </c>
      <c r="D28" s="200">
        <f t="shared" si="3"/>
        <v>11280</v>
      </c>
      <c r="E28" s="200">
        <f t="shared" si="3"/>
        <v>12880</v>
      </c>
      <c r="F28" s="200">
        <f t="shared" si="3"/>
        <v>12880</v>
      </c>
      <c r="G28" s="200">
        <f t="shared" si="3"/>
        <v>13920</v>
      </c>
      <c r="H28" s="200">
        <f t="shared" si="3"/>
        <v>11280</v>
      </c>
      <c r="I28" s="200">
        <f t="shared" si="3"/>
        <v>11280</v>
      </c>
      <c r="J28" s="200">
        <f t="shared" si="3"/>
        <v>13920</v>
      </c>
      <c r="K28" s="200">
        <f t="shared" si="3"/>
        <v>13920</v>
      </c>
      <c r="L28" s="200">
        <f t="shared" si="3"/>
        <v>13920</v>
      </c>
      <c r="M28" s="200">
        <f t="shared" si="3"/>
        <v>11280</v>
      </c>
      <c r="N28" s="200">
        <f t="shared" si="3"/>
        <v>9920</v>
      </c>
      <c r="O28" s="200">
        <f t="shared" si="3"/>
        <v>9920</v>
      </c>
      <c r="P28" s="200">
        <f t="shared" si="3"/>
        <v>9360</v>
      </c>
      <c r="Q28" s="200">
        <f t="shared" si="3"/>
        <v>9920</v>
      </c>
      <c r="R28" s="200">
        <f t="shared" si="3"/>
        <v>9360</v>
      </c>
      <c r="S28" s="200">
        <f t="shared" si="3"/>
        <v>10480</v>
      </c>
      <c r="T28" s="200">
        <f t="shared" si="3"/>
        <v>9920</v>
      </c>
      <c r="U28" s="200">
        <f t="shared" si="3"/>
        <v>9360</v>
      </c>
      <c r="V28" s="200">
        <f t="shared" si="3"/>
        <v>13920</v>
      </c>
      <c r="W28" s="200">
        <f t="shared" si="3"/>
        <v>14880</v>
      </c>
      <c r="X28" s="200">
        <f t="shared" si="3"/>
        <v>14880</v>
      </c>
      <c r="Y28" s="200">
        <f t="shared" si="3"/>
        <v>10080</v>
      </c>
      <c r="Z28" s="200">
        <f t="shared" si="3"/>
        <v>12160</v>
      </c>
      <c r="AA28" s="200">
        <f t="shared" si="3"/>
        <v>13120</v>
      </c>
      <c r="AB28" s="200">
        <f t="shared" si="3"/>
        <v>11200</v>
      </c>
      <c r="AC28" s="200">
        <f t="shared" si="3"/>
        <v>12160</v>
      </c>
      <c r="AD28" s="200">
        <f t="shared" si="3"/>
        <v>16240</v>
      </c>
      <c r="AE28" s="200">
        <f t="shared" si="3"/>
        <v>14880</v>
      </c>
      <c r="AF28" s="200">
        <f t="shared" si="3"/>
        <v>11200</v>
      </c>
      <c r="AG28" s="200">
        <f t="shared" si="3"/>
        <v>16240</v>
      </c>
      <c r="AH28" s="200">
        <f t="shared" si="3"/>
        <v>11200</v>
      </c>
      <c r="AI28" s="200">
        <f t="shared" si="3"/>
        <v>12160</v>
      </c>
      <c r="AJ28" s="200">
        <f t="shared" si="3"/>
        <v>14080</v>
      </c>
      <c r="AK28" s="200">
        <f t="shared" si="3"/>
        <v>14880</v>
      </c>
      <c r="AL28" s="200">
        <f t="shared" si="3"/>
        <v>14080</v>
      </c>
      <c r="AM28" s="200">
        <f t="shared" si="3"/>
        <v>13120</v>
      </c>
      <c r="AN28" s="200">
        <f t="shared" si="3"/>
        <v>14880</v>
      </c>
      <c r="AO28" s="200">
        <f t="shared" si="3"/>
        <v>13120</v>
      </c>
      <c r="AP28" s="200">
        <f t="shared" si="3"/>
        <v>14080</v>
      </c>
      <c r="AQ28" s="200">
        <f t="shared" si="3"/>
        <v>14880</v>
      </c>
      <c r="AR28" s="200">
        <f t="shared" si="3"/>
        <v>14080</v>
      </c>
      <c r="AS28" s="200">
        <f t="shared" si="3"/>
        <v>14880</v>
      </c>
      <c r="AT28" s="200">
        <f t="shared" si="3"/>
        <v>14080</v>
      </c>
      <c r="AU28" s="200">
        <f t="shared" si="3"/>
        <v>14880</v>
      </c>
      <c r="AV28" s="200">
        <f t="shared" si="3"/>
        <v>13120</v>
      </c>
      <c r="AW28" s="200">
        <f t="shared" si="3"/>
        <v>11200</v>
      </c>
      <c r="AX28" s="200">
        <f t="shared" si="3"/>
        <v>13120</v>
      </c>
      <c r="AY28" s="200">
        <f t="shared" si="3"/>
        <v>11200</v>
      </c>
      <c r="AZ28" s="200">
        <f t="shared" si="3"/>
        <v>11200</v>
      </c>
      <c r="BA28" s="200">
        <f t="shared" si="3"/>
        <v>13120</v>
      </c>
      <c r="BB28" s="200">
        <f t="shared" si="3"/>
        <v>11200</v>
      </c>
    </row>
    <row r="29" spans="1:54" s="50" customFormat="1" x14ac:dyDescent="0.2">
      <c r="A29" s="42" t="s">
        <v>234</v>
      </c>
      <c r="B29" s="200"/>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00"/>
      <c r="AY29" s="200"/>
      <c r="AZ29" s="200"/>
      <c r="BA29" s="200"/>
      <c r="BB29" s="200"/>
    </row>
    <row r="30" spans="1:54" s="50" customFormat="1" x14ac:dyDescent="0.2">
      <c r="A30" s="180">
        <v>1</v>
      </c>
      <c r="B30" s="200">
        <f t="shared" ref="B30:BB30" si="4">ROUND(B10*0.8,)</f>
        <v>10720</v>
      </c>
      <c r="C30" s="200">
        <f t="shared" si="4"/>
        <v>12320</v>
      </c>
      <c r="D30" s="200">
        <f t="shared" si="4"/>
        <v>10720</v>
      </c>
      <c r="E30" s="200">
        <f t="shared" si="4"/>
        <v>12320</v>
      </c>
      <c r="F30" s="200">
        <f t="shared" si="4"/>
        <v>12320</v>
      </c>
      <c r="G30" s="200">
        <f t="shared" si="4"/>
        <v>13360</v>
      </c>
      <c r="H30" s="200">
        <f t="shared" si="4"/>
        <v>10720</v>
      </c>
      <c r="I30" s="200">
        <f t="shared" si="4"/>
        <v>10720</v>
      </c>
      <c r="J30" s="200">
        <f t="shared" si="4"/>
        <v>13360</v>
      </c>
      <c r="K30" s="200">
        <f t="shared" si="4"/>
        <v>13360</v>
      </c>
      <c r="L30" s="200">
        <f t="shared" si="4"/>
        <v>13360</v>
      </c>
      <c r="M30" s="200">
        <f t="shared" si="4"/>
        <v>10720</v>
      </c>
      <c r="N30" s="200">
        <f t="shared" si="4"/>
        <v>9360</v>
      </c>
      <c r="O30" s="200">
        <f t="shared" si="4"/>
        <v>9360</v>
      </c>
      <c r="P30" s="200">
        <f t="shared" si="4"/>
        <v>8800</v>
      </c>
      <c r="Q30" s="200">
        <f t="shared" si="4"/>
        <v>9360</v>
      </c>
      <c r="R30" s="200">
        <f t="shared" si="4"/>
        <v>8800</v>
      </c>
      <c r="S30" s="200">
        <f t="shared" si="4"/>
        <v>9920</v>
      </c>
      <c r="T30" s="200">
        <f t="shared" si="4"/>
        <v>9360</v>
      </c>
      <c r="U30" s="200">
        <f t="shared" si="4"/>
        <v>8800</v>
      </c>
      <c r="V30" s="200">
        <f t="shared" si="4"/>
        <v>13360</v>
      </c>
      <c r="W30" s="200">
        <f t="shared" si="4"/>
        <v>15120</v>
      </c>
      <c r="X30" s="200">
        <f t="shared" si="4"/>
        <v>15120</v>
      </c>
      <c r="Y30" s="200">
        <f t="shared" si="4"/>
        <v>10320</v>
      </c>
      <c r="Z30" s="200">
        <f t="shared" si="4"/>
        <v>12400</v>
      </c>
      <c r="AA30" s="200">
        <f t="shared" si="4"/>
        <v>13360</v>
      </c>
      <c r="AB30" s="200">
        <f t="shared" si="4"/>
        <v>11440</v>
      </c>
      <c r="AC30" s="200">
        <f t="shared" si="4"/>
        <v>12400</v>
      </c>
      <c r="AD30" s="200">
        <f t="shared" si="4"/>
        <v>16480</v>
      </c>
      <c r="AE30" s="200">
        <f t="shared" si="4"/>
        <v>15120</v>
      </c>
      <c r="AF30" s="200">
        <f t="shared" si="4"/>
        <v>11440</v>
      </c>
      <c r="AG30" s="200">
        <f t="shared" si="4"/>
        <v>16480</v>
      </c>
      <c r="AH30" s="200">
        <f t="shared" si="4"/>
        <v>11440</v>
      </c>
      <c r="AI30" s="200">
        <f t="shared" si="4"/>
        <v>12400</v>
      </c>
      <c r="AJ30" s="200">
        <f t="shared" si="4"/>
        <v>14320</v>
      </c>
      <c r="AK30" s="200">
        <f t="shared" si="4"/>
        <v>15120</v>
      </c>
      <c r="AL30" s="200">
        <f t="shared" si="4"/>
        <v>14320</v>
      </c>
      <c r="AM30" s="200">
        <f t="shared" si="4"/>
        <v>13360</v>
      </c>
      <c r="AN30" s="200">
        <f t="shared" si="4"/>
        <v>15120</v>
      </c>
      <c r="AO30" s="200">
        <f t="shared" si="4"/>
        <v>13360</v>
      </c>
      <c r="AP30" s="200">
        <f t="shared" si="4"/>
        <v>14320</v>
      </c>
      <c r="AQ30" s="200">
        <f t="shared" si="4"/>
        <v>15120</v>
      </c>
      <c r="AR30" s="200">
        <f t="shared" si="4"/>
        <v>14320</v>
      </c>
      <c r="AS30" s="200">
        <f t="shared" si="4"/>
        <v>15120</v>
      </c>
      <c r="AT30" s="200">
        <f t="shared" si="4"/>
        <v>14320</v>
      </c>
      <c r="AU30" s="200">
        <f t="shared" si="4"/>
        <v>15120</v>
      </c>
      <c r="AV30" s="200">
        <f t="shared" si="4"/>
        <v>13360</v>
      </c>
      <c r="AW30" s="200">
        <f t="shared" si="4"/>
        <v>11440</v>
      </c>
      <c r="AX30" s="200">
        <f t="shared" si="4"/>
        <v>13360</v>
      </c>
      <c r="AY30" s="200">
        <f t="shared" si="4"/>
        <v>11440</v>
      </c>
      <c r="AZ30" s="200">
        <f t="shared" si="4"/>
        <v>11440</v>
      </c>
      <c r="BA30" s="200">
        <f t="shared" si="4"/>
        <v>13360</v>
      </c>
      <c r="BB30" s="200">
        <f t="shared" si="4"/>
        <v>11440</v>
      </c>
    </row>
    <row r="31" spans="1:54" s="50" customFormat="1" x14ac:dyDescent="0.2">
      <c r="A31" s="180">
        <v>2</v>
      </c>
      <c r="B31" s="200">
        <f t="shared" ref="B31:BB31" si="5">ROUND(B11*0.8,)</f>
        <v>12080</v>
      </c>
      <c r="C31" s="200">
        <f t="shared" si="5"/>
        <v>13680</v>
      </c>
      <c r="D31" s="200">
        <f t="shared" si="5"/>
        <v>12080</v>
      </c>
      <c r="E31" s="200">
        <f t="shared" si="5"/>
        <v>13680</v>
      </c>
      <c r="F31" s="200">
        <f t="shared" si="5"/>
        <v>13680</v>
      </c>
      <c r="G31" s="200">
        <f t="shared" si="5"/>
        <v>14720</v>
      </c>
      <c r="H31" s="200">
        <f t="shared" si="5"/>
        <v>12080</v>
      </c>
      <c r="I31" s="200">
        <f t="shared" si="5"/>
        <v>12080</v>
      </c>
      <c r="J31" s="200">
        <f t="shared" si="5"/>
        <v>14720</v>
      </c>
      <c r="K31" s="200">
        <f t="shared" si="5"/>
        <v>14720</v>
      </c>
      <c r="L31" s="200">
        <f t="shared" si="5"/>
        <v>14720</v>
      </c>
      <c r="M31" s="200">
        <f t="shared" si="5"/>
        <v>12080</v>
      </c>
      <c r="N31" s="200">
        <f t="shared" si="5"/>
        <v>10720</v>
      </c>
      <c r="O31" s="200">
        <f t="shared" si="5"/>
        <v>10720</v>
      </c>
      <c r="P31" s="200">
        <f t="shared" si="5"/>
        <v>10160</v>
      </c>
      <c r="Q31" s="200">
        <f t="shared" si="5"/>
        <v>10720</v>
      </c>
      <c r="R31" s="200">
        <f t="shared" si="5"/>
        <v>10160</v>
      </c>
      <c r="S31" s="200">
        <f t="shared" si="5"/>
        <v>11280</v>
      </c>
      <c r="T31" s="200">
        <f t="shared" si="5"/>
        <v>10720</v>
      </c>
      <c r="U31" s="200">
        <f t="shared" si="5"/>
        <v>10160</v>
      </c>
      <c r="V31" s="200">
        <f t="shared" si="5"/>
        <v>14720</v>
      </c>
      <c r="W31" s="200">
        <f t="shared" si="5"/>
        <v>16480</v>
      </c>
      <c r="X31" s="200">
        <f t="shared" si="5"/>
        <v>16480</v>
      </c>
      <c r="Y31" s="200">
        <f t="shared" si="5"/>
        <v>11680</v>
      </c>
      <c r="Z31" s="200">
        <f t="shared" si="5"/>
        <v>13760</v>
      </c>
      <c r="AA31" s="200">
        <f t="shared" si="5"/>
        <v>14720</v>
      </c>
      <c r="AB31" s="200">
        <f t="shared" si="5"/>
        <v>12800</v>
      </c>
      <c r="AC31" s="200">
        <f t="shared" si="5"/>
        <v>13760</v>
      </c>
      <c r="AD31" s="200">
        <f t="shared" si="5"/>
        <v>17840</v>
      </c>
      <c r="AE31" s="200">
        <f t="shared" si="5"/>
        <v>16480</v>
      </c>
      <c r="AF31" s="200">
        <f t="shared" si="5"/>
        <v>12800</v>
      </c>
      <c r="AG31" s="200">
        <f t="shared" si="5"/>
        <v>17840</v>
      </c>
      <c r="AH31" s="200">
        <f t="shared" si="5"/>
        <v>12800</v>
      </c>
      <c r="AI31" s="200">
        <f t="shared" si="5"/>
        <v>13760</v>
      </c>
      <c r="AJ31" s="200">
        <f t="shared" si="5"/>
        <v>15680</v>
      </c>
      <c r="AK31" s="200">
        <f t="shared" si="5"/>
        <v>16480</v>
      </c>
      <c r="AL31" s="200">
        <f t="shared" si="5"/>
        <v>15680</v>
      </c>
      <c r="AM31" s="200">
        <f t="shared" si="5"/>
        <v>14720</v>
      </c>
      <c r="AN31" s="200">
        <f t="shared" si="5"/>
        <v>16480</v>
      </c>
      <c r="AO31" s="200">
        <f t="shared" si="5"/>
        <v>14720</v>
      </c>
      <c r="AP31" s="200">
        <f t="shared" si="5"/>
        <v>15680</v>
      </c>
      <c r="AQ31" s="200">
        <f t="shared" si="5"/>
        <v>16480</v>
      </c>
      <c r="AR31" s="200">
        <f t="shared" si="5"/>
        <v>15680</v>
      </c>
      <c r="AS31" s="200">
        <f t="shared" si="5"/>
        <v>16480</v>
      </c>
      <c r="AT31" s="200">
        <f t="shared" si="5"/>
        <v>15680</v>
      </c>
      <c r="AU31" s="200">
        <f t="shared" si="5"/>
        <v>16480</v>
      </c>
      <c r="AV31" s="200">
        <f t="shared" si="5"/>
        <v>14720</v>
      </c>
      <c r="AW31" s="200">
        <f t="shared" si="5"/>
        <v>12800</v>
      </c>
      <c r="AX31" s="200">
        <f t="shared" si="5"/>
        <v>14720</v>
      </c>
      <c r="AY31" s="200">
        <f t="shared" si="5"/>
        <v>12800</v>
      </c>
      <c r="AZ31" s="200">
        <f t="shared" si="5"/>
        <v>12800</v>
      </c>
      <c r="BA31" s="200">
        <f t="shared" si="5"/>
        <v>14720</v>
      </c>
      <c r="BB31" s="200">
        <f t="shared" si="5"/>
        <v>12800</v>
      </c>
    </row>
    <row r="32" spans="1:54" s="50" customFormat="1" x14ac:dyDescent="0.2">
      <c r="A32" s="42" t="s">
        <v>84</v>
      </c>
      <c r="B32" s="200"/>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row>
    <row r="33" spans="1:54" s="50" customFormat="1" x14ac:dyDescent="0.2">
      <c r="A33" s="88">
        <f>A27</f>
        <v>1</v>
      </c>
      <c r="B33" s="200">
        <f t="shared" ref="B33:BB33" si="6">ROUND(B13*0.8,)</f>
        <v>11520</v>
      </c>
      <c r="C33" s="200">
        <f t="shared" si="6"/>
        <v>13120</v>
      </c>
      <c r="D33" s="200">
        <f t="shared" si="6"/>
        <v>11520</v>
      </c>
      <c r="E33" s="200">
        <f t="shared" si="6"/>
        <v>13120</v>
      </c>
      <c r="F33" s="200">
        <f t="shared" si="6"/>
        <v>13120</v>
      </c>
      <c r="G33" s="200">
        <f t="shared" si="6"/>
        <v>14160</v>
      </c>
      <c r="H33" s="200">
        <f t="shared" si="6"/>
        <v>11520</v>
      </c>
      <c r="I33" s="200">
        <f t="shared" si="6"/>
        <v>11520</v>
      </c>
      <c r="J33" s="200">
        <f t="shared" si="6"/>
        <v>14160</v>
      </c>
      <c r="K33" s="200">
        <f t="shared" si="6"/>
        <v>14160</v>
      </c>
      <c r="L33" s="200">
        <f t="shared" si="6"/>
        <v>14160</v>
      </c>
      <c r="M33" s="200">
        <f t="shared" si="6"/>
        <v>11520</v>
      </c>
      <c r="N33" s="200">
        <f t="shared" si="6"/>
        <v>10160</v>
      </c>
      <c r="O33" s="200">
        <f t="shared" si="6"/>
        <v>10160</v>
      </c>
      <c r="P33" s="200">
        <f t="shared" si="6"/>
        <v>9600</v>
      </c>
      <c r="Q33" s="200">
        <f t="shared" si="6"/>
        <v>10160</v>
      </c>
      <c r="R33" s="200">
        <f t="shared" si="6"/>
        <v>9600</v>
      </c>
      <c r="S33" s="200">
        <f t="shared" si="6"/>
        <v>10720</v>
      </c>
      <c r="T33" s="200">
        <f t="shared" si="6"/>
        <v>10160</v>
      </c>
      <c r="U33" s="200">
        <f t="shared" si="6"/>
        <v>9600</v>
      </c>
      <c r="V33" s="200">
        <f t="shared" si="6"/>
        <v>14160</v>
      </c>
      <c r="W33" s="200">
        <f t="shared" si="6"/>
        <v>15920</v>
      </c>
      <c r="X33" s="200">
        <f t="shared" si="6"/>
        <v>15920</v>
      </c>
      <c r="Y33" s="200">
        <f t="shared" si="6"/>
        <v>11120</v>
      </c>
      <c r="Z33" s="200">
        <f t="shared" si="6"/>
        <v>13200</v>
      </c>
      <c r="AA33" s="200">
        <f t="shared" si="6"/>
        <v>14160</v>
      </c>
      <c r="AB33" s="200">
        <f t="shared" si="6"/>
        <v>12240</v>
      </c>
      <c r="AC33" s="200">
        <f t="shared" si="6"/>
        <v>13200</v>
      </c>
      <c r="AD33" s="200">
        <f t="shared" si="6"/>
        <v>17280</v>
      </c>
      <c r="AE33" s="200">
        <f t="shared" si="6"/>
        <v>15920</v>
      </c>
      <c r="AF33" s="200">
        <f t="shared" si="6"/>
        <v>12240</v>
      </c>
      <c r="AG33" s="200">
        <f t="shared" si="6"/>
        <v>17280</v>
      </c>
      <c r="AH33" s="200">
        <f t="shared" si="6"/>
        <v>12240</v>
      </c>
      <c r="AI33" s="200">
        <f t="shared" si="6"/>
        <v>13200</v>
      </c>
      <c r="AJ33" s="200">
        <f t="shared" si="6"/>
        <v>15120</v>
      </c>
      <c r="AK33" s="200">
        <f t="shared" si="6"/>
        <v>15920</v>
      </c>
      <c r="AL33" s="200">
        <f t="shared" si="6"/>
        <v>15120</v>
      </c>
      <c r="AM33" s="200">
        <f t="shared" si="6"/>
        <v>14160</v>
      </c>
      <c r="AN33" s="200">
        <f t="shared" si="6"/>
        <v>15920</v>
      </c>
      <c r="AO33" s="200">
        <f t="shared" si="6"/>
        <v>14160</v>
      </c>
      <c r="AP33" s="200">
        <f t="shared" si="6"/>
        <v>15120</v>
      </c>
      <c r="AQ33" s="200">
        <f t="shared" si="6"/>
        <v>15920</v>
      </c>
      <c r="AR33" s="200">
        <f t="shared" si="6"/>
        <v>15120</v>
      </c>
      <c r="AS33" s="200">
        <f t="shared" si="6"/>
        <v>15920</v>
      </c>
      <c r="AT33" s="200">
        <f t="shared" si="6"/>
        <v>15120</v>
      </c>
      <c r="AU33" s="200">
        <f t="shared" si="6"/>
        <v>15920</v>
      </c>
      <c r="AV33" s="200">
        <f t="shared" si="6"/>
        <v>14160</v>
      </c>
      <c r="AW33" s="200">
        <f t="shared" si="6"/>
        <v>12240</v>
      </c>
      <c r="AX33" s="200">
        <f t="shared" si="6"/>
        <v>14160</v>
      </c>
      <c r="AY33" s="200">
        <f t="shared" si="6"/>
        <v>12240</v>
      </c>
      <c r="AZ33" s="200">
        <f t="shared" si="6"/>
        <v>12240</v>
      </c>
      <c r="BA33" s="200">
        <f t="shared" si="6"/>
        <v>14160</v>
      </c>
      <c r="BB33" s="200">
        <f t="shared" si="6"/>
        <v>12240</v>
      </c>
    </row>
    <row r="34" spans="1:54" s="50" customFormat="1" x14ac:dyDescent="0.2">
      <c r="A34" s="88">
        <f>A28</f>
        <v>2</v>
      </c>
      <c r="B34" s="200">
        <f t="shared" ref="B34:BB34" si="7">ROUND(B14*0.8,)</f>
        <v>12880</v>
      </c>
      <c r="C34" s="200">
        <f t="shared" si="7"/>
        <v>14480</v>
      </c>
      <c r="D34" s="200">
        <f t="shared" si="7"/>
        <v>12880</v>
      </c>
      <c r="E34" s="200">
        <f t="shared" si="7"/>
        <v>14480</v>
      </c>
      <c r="F34" s="200">
        <f t="shared" si="7"/>
        <v>14480</v>
      </c>
      <c r="G34" s="200">
        <f t="shared" si="7"/>
        <v>15520</v>
      </c>
      <c r="H34" s="200">
        <f t="shared" si="7"/>
        <v>12880</v>
      </c>
      <c r="I34" s="200">
        <f t="shared" si="7"/>
        <v>12880</v>
      </c>
      <c r="J34" s="200">
        <f t="shared" si="7"/>
        <v>15520</v>
      </c>
      <c r="K34" s="200">
        <f t="shared" si="7"/>
        <v>15520</v>
      </c>
      <c r="L34" s="200">
        <f t="shared" si="7"/>
        <v>15520</v>
      </c>
      <c r="M34" s="200">
        <f t="shared" si="7"/>
        <v>12880</v>
      </c>
      <c r="N34" s="200">
        <f t="shared" si="7"/>
        <v>11520</v>
      </c>
      <c r="O34" s="200">
        <f t="shared" si="7"/>
        <v>11520</v>
      </c>
      <c r="P34" s="200">
        <f t="shared" si="7"/>
        <v>10960</v>
      </c>
      <c r="Q34" s="200">
        <f t="shared" si="7"/>
        <v>11520</v>
      </c>
      <c r="R34" s="200">
        <f t="shared" si="7"/>
        <v>10960</v>
      </c>
      <c r="S34" s="200">
        <f t="shared" si="7"/>
        <v>12080</v>
      </c>
      <c r="T34" s="200">
        <f t="shared" si="7"/>
        <v>11520</v>
      </c>
      <c r="U34" s="200">
        <f t="shared" si="7"/>
        <v>10960</v>
      </c>
      <c r="V34" s="200">
        <f t="shared" si="7"/>
        <v>15520</v>
      </c>
      <c r="W34" s="200">
        <f t="shared" si="7"/>
        <v>17280</v>
      </c>
      <c r="X34" s="200">
        <f t="shared" si="7"/>
        <v>17280</v>
      </c>
      <c r="Y34" s="200">
        <f t="shared" si="7"/>
        <v>12480</v>
      </c>
      <c r="Z34" s="200">
        <f t="shared" si="7"/>
        <v>14560</v>
      </c>
      <c r="AA34" s="200">
        <f t="shared" si="7"/>
        <v>15520</v>
      </c>
      <c r="AB34" s="200">
        <f t="shared" si="7"/>
        <v>13600</v>
      </c>
      <c r="AC34" s="200">
        <f t="shared" si="7"/>
        <v>14560</v>
      </c>
      <c r="AD34" s="200">
        <f t="shared" si="7"/>
        <v>18640</v>
      </c>
      <c r="AE34" s="200">
        <f t="shared" si="7"/>
        <v>17280</v>
      </c>
      <c r="AF34" s="200">
        <f t="shared" si="7"/>
        <v>13600</v>
      </c>
      <c r="AG34" s="200">
        <f t="shared" si="7"/>
        <v>18640</v>
      </c>
      <c r="AH34" s="200">
        <f t="shared" si="7"/>
        <v>13600</v>
      </c>
      <c r="AI34" s="200">
        <f t="shared" si="7"/>
        <v>14560</v>
      </c>
      <c r="AJ34" s="200">
        <f t="shared" si="7"/>
        <v>16480</v>
      </c>
      <c r="AK34" s="200">
        <f t="shared" si="7"/>
        <v>17280</v>
      </c>
      <c r="AL34" s="200">
        <f t="shared" si="7"/>
        <v>16480</v>
      </c>
      <c r="AM34" s="200">
        <f t="shared" si="7"/>
        <v>15520</v>
      </c>
      <c r="AN34" s="200">
        <f t="shared" si="7"/>
        <v>17280</v>
      </c>
      <c r="AO34" s="200">
        <f t="shared" si="7"/>
        <v>15520</v>
      </c>
      <c r="AP34" s="200">
        <f t="shared" si="7"/>
        <v>16480</v>
      </c>
      <c r="AQ34" s="200">
        <f t="shared" si="7"/>
        <v>17280</v>
      </c>
      <c r="AR34" s="200">
        <f t="shared" si="7"/>
        <v>16480</v>
      </c>
      <c r="AS34" s="200">
        <f t="shared" si="7"/>
        <v>17280</v>
      </c>
      <c r="AT34" s="200">
        <f t="shared" si="7"/>
        <v>16480</v>
      </c>
      <c r="AU34" s="200">
        <f t="shared" si="7"/>
        <v>17280</v>
      </c>
      <c r="AV34" s="200">
        <f t="shared" si="7"/>
        <v>15520</v>
      </c>
      <c r="AW34" s="200">
        <f t="shared" si="7"/>
        <v>13600</v>
      </c>
      <c r="AX34" s="200">
        <f t="shared" si="7"/>
        <v>15520</v>
      </c>
      <c r="AY34" s="200">
        <f t="shared" si="7"/>
        <v>13600</v>
      </c>
      <c r="AZ34" s="200">
        <f t="shared" si="7"/>
        <v>13600</v>
      </c>
      <c r="BA34" s="200">
        <f t="shared" si="7"/>
        <v>15520</v>
      </c>
      <c r="BB34" s="200">
        <f t="shared" si="7"/>
        <v>13600</v>
      </c>
    </row>
    <row r="35" spans="1:54" s="50" customFormat="1" x14ac:dyDescent="0.2">
      <c r="A35" s="42" t="s">
        <v>85</v>
      </c>
      <c r="B35" s="200"/>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0"/>
    </row>
    <row r="36" spans="1:54" s="50" customFormat="1" x14ac:dyDescent="0.2">
      <c r="A36" s="88">
        <f>A27</f>
        <v>1</v>
      </c>
      <c r="B36" s="200">
        <f t="shared" ref="B36:BB36" si="8">ROUND(B16*0.8,)</f>
        <v>12880</v>
      </c>
      <c r="C36" s="200">
        <f t="shared" si="8"/>
        <v>14480</v>
      </c>
      <c r="D36" s="200">
        <f t="shared" si="8"/>
        <v>12880</v>
      </c>
      <c r="E36" s="200">
        <f t="shared" si="8"/>
        <v>14480</v>
      </c>
      <c r="F36" s="200">
        <f t="shared" si="8"/>
        <v>14480</v>
      </c>
      <c r="G36" s="200">
        <f t="shared" si="8"/>
        <v>15520</v>
      </c>
      <c r="H36" s="200">
        <f t="shared" si="8"/>
        <v>12880</v>
      </c>
      <c r="I36" s="200">
        <f t="shared" si="8"/>
        <v>12880</v>
      </c>
      <c r="J36" s="200">
        <f t="shared" si="8"/>
        <v>15520</v>
      </c>
      <c r="K36" s="200">
        <f t="shared" si="8"/>
        <v>15520</v>
      </c>
      <c r="L36" s="200">
        <f t="shared" si="8"/>
        <v>15520</v>
      </c>
      <c r="M36" s="200">
        <f t="shared" si="8"/>
        <v>12880</v>
      </c>
      <c r="N36" s="200">
        <f t="shared" si="8"/>
        <v>11520</v>
      </c>
      <c r="O36" s="200">
        <f t="shared" si="8"/>
        <v>11520</v>
      </c>
      <c r="P36" s="200">
        <f t="shared" si="8"/>
        <v>10960</v>
      </c>
      <c r="Q36" s="200">
        <f t="shared" si="8"/>
        <v>11520</v>
      </c>
      <c r="R36" s="200">
        <f t="shared" si="8"/>
        <v>10960</v>
      </c>
      <c r="S36" s="200">
        <f t="shared" si="8"/>
        <v>12080</v>
      </c>
      <c r="T36" s="200">
        <f t="shared" si="8"/>
        <v>11520</v>
      </c>
      <c r="U36" s="200">
        <f t="shared" si="8"/>
        <v>10960</v>
      </c>
      <c r="V36" s="200">
        <f t="shared" si="8"/>
        <v>15520</v>
      </c>
      <c r="W36" s="200">
        <f t="shared" si="8"/>
        <v>17280</v>
      </c>
      <c r="X36" s="200">
        <f t="shared" si="8"/>
        <v>17280</v>
      </c>
      <c r="Y36" s="200">
        <f t="shared" si="8"/>
        <v>12480</v>
      </c>
      <c r="Z36" s="200">
        <f t="shared" si="8"/>
        <v>14560</v>
      </c>
      <c r="AA36" s="200">
        <f t="shared" si="8"/>
        <v>15520</v>
      </c>
      <c r="AB36" s="200">
        <f t="shared" si="8"/>
        <v>13600</v>
      </c>
      <c r="AC36" s="200">
        <f t="shared" si="8"/>
        <v>14560</v>
      </c>
      <c r="AD36" s="200">
        <f t="shared" si="8"/>
        <v>18640</v>
      </c>
      <c r="AE36" s="200">
        <f t="shared" si="8"/>
        <v>17280</v>
      </c>
      <c r="AF36" s="200">
        <f t="shared" si="8"/>
        <v>13600</v>
      </c>
      <c r="AG36" s="200">
        <f t="shared" si="8"/>
        <v>18640</v>
      </c>
      <c r="AH36" s="200">
        <f t="shared" si="8"/>
        <v>13600</v>
      </c>
      <c r="AI36" s="200">
        <f t="shared" si="8"/>
        <v>14560</v>
      </c>
      <c r="AJ36" s="200">
        <f t="shared" si="8"/>
        <v>16480</v>
      </c>
      <c r="AK36" s="200">
        <f t="shared" si="8"/>
        <v>17280</v>
      </c>
      <c r="AL36" s="200">
        <f t="shared" si="8"/>
        <v>16480</v>
      </c>
      <c r="AM36" s="200">
        <f t="shared" si="8"/>
        <v>15520</v>
      </c>
      <c r="AN36" s="200">
        <f t="shared" si="8"/>
        <v>17280</v>
      </c>
      <c r="AO36" s="200">
        <f t="shared" si="8"/>
        <v>15520</v>
      </c>
      <c r="AP36" s="200">
        <f t="shared" si="8"/>
        <v>16480</v>
      </c>
      <c r="AQ36" s="200">
        <f t="shared" si="8"/>
        <v>17280</v>
      </c>
      <c r="AR36" s="200">
        <f t="shared" si="8"/>
        <v>16480</v>
      </c>
      <c r="AS36" s="200">
        <f t="shared" si="8"/>
        <v>17280</v>
      </c>
      <c r="AT36" s="200">
        <f t="shared" si="8"/>
        <v>16480</v>
      </c>
      <c r="AU36" s="200">
        <f t="shared" si="8"/>
        <v>17280</v>
      </c>
      <c r="AV36" s="200">
        <f t="shared" si="8"/>
        <v>15520</v>
      </c>
      <c r="AW36" s="200">
        <f t="shared" si="8"/>
        <v>13600</v>
      </c>
      <c r="AX36" s="200">
        <f t="shared" si="8"/>
        <v>15520</v>
      </c>
      <c r="AY36" s="200">
        <f t="shared" si="8"/>
        <v>13600</v>
      </c>
      <c r="AZ36" s="200">
        <f t="shared" si="8"/>
        <v>13600</v>
      </c>
      <c r="BA36" s="200">
        <f t="shared" si="8"/>
        <v>15520</v>
      </c>
      <c r="BB36" s="200">
        <f t="shared" si="8"/>
        <v>13600</v>
      </c>
    </row>
    <row r="37" spans="1:54" s="50" customFormat="1" x14ac:dyDescent="0.2">
      <c r="A37" s="88">
        <f>A28</f>
        <v>2</v>
      </c>
      <c r="B37" s="200">
        <f t="shared" ref="B37:BB37" si="9">ROUND(B17*0.8,)</f>
        <v>14240</v>
      </c>
      <c r="C37" s="200">
        <f t="shared" si="9"/>
        <v>15840</v>
      </c>
      <c r="D37" s="200">
        <f t="shared" si="9"/>
        <v>14240</v>
      </c>
      <c r="E37" s="200">
        <f t="shared" si="9"/>
        <v>15840</v>
      </c>
      <c r="F37" s="200">
        <f t="shared" si="9"/>
        <v>15840</v>
      </c>
      <c r="G37" s="200">
        <f t="shared" si="9"/>
        <v>16880</v>
      </c>
      <c r="H37" s="200">
        <f t="shared" si="9"/>
        <v>14240</v>
      </c>
      <c r="I37" s="200">
        <f t="shared" si="9"/>
        <v>14240</v>
      </c>
      <c r="J37" s="200">
        <f t="shared" si="9"/>
        <v>16880</v>
      </c>
      <c r="K37" s="200">
        <f t="shared" si="9"/>
        <v>16880</v>
      </c>
      <c r="L37" s="200">
        <f t="shared" si="9"/>
        <v>16880</v>
      </c>
      <c r="M37" s="200">
        <f t="shared" si="9"/>
        <v>14240</v>
      </c>
      <c r="N37" s="200">
        <f t="shared" si="9"/>
        <v>12880</v>
      </c>
      <c r="O37" s="200">
        <f t="shared" si="9"/>
        <v>12880</v>
      </c>
      <c r="P37" s="200">
        <f t="shared" si="9"/>
        <v>12320</v>
      </c>
      <c r="Q37" s="200">
        <f t="shared" si="9"/>
        <v>12880</v>
      </c>
      <c r="R37" s="200">
        <f t="shared" si="9"/>
        <v>12320</v>
      </c>
      <c r="S37" s="200">
        <f t="shared" si="9"/>
        <v>13440</v>
      </c>
      <c r="T37" s="200">
        <f t="shared" si="9"/>
        <v>12880</v>
      </c>
      <c r="U37" s="200">
        <f t="shared" si="9"/>
        <v>12320</v>
      </c>
      <c r="V37" s="200">
        <f t="shared" si="9"/>
        <v>16880</v>
      </c>
      <c r="W37" s="200">
        <f t="shared" si="9"/>
        <v>18640</v>
      </c>
      <c r="X37" s="200">
        <f t="shared" si="9"/>
        <v>18640</v>
      </c>
      <c r="Y37" s="200">
        <f t="shared" si="9"/>
        <v>13840</v>
      </c>
      <c r="Z37" s="200">
        <f t="shared" si="9"/>
        <v>15920</v>
      </c>
      <c r="AA37" s="200">
        <f t="shared" si="9"/>
        <v>16880</v>
      </c>
      <c r="AB37" s="200">
        <f t="shared" si="9"/>
        <v>14960</v>
      </c>
      <c r="AC37" s="200">
        <f t="shared" si="9"/>
        <v>15920</v>
      </c>
      <c r="AD37" s="200">
        <f t="shared" si="9"/>
        <v>20000</v>
      </c>
      <c r="AE37" s="200">
        <f t="shared" si="9"/>
        <v>18640</v>
      </c>
      <c r="AF37" s="200">
        <f t="shared" si="9"/>
        <v>14960</v>
      </c>
      <c r="AG37" s="200">
        <f t="shared" si="9"/>
        <v>20000</v>
      </c>
      <c r="AH37" s="200">
        <f t="shared" si="9"/>
        <v>14960</v>
      </c>
      <c r="AI37" s="200">
        <f t="shared" si="9"/>
        <v>15920</v>
      </c>
      <c r="AJ37" s="200">
        <f t="shared" si="9"/>
        <v>17840</v>
      </c>
      <c r="AK37" s="200">
        <f t="shared" si="9"/>
        <v>18640</v>
      </c>
      <c r="AL37" s="200">
        <f t="shared" si="9"/>
        <v>17840</v>
      </c>
      <c r="AM37" s="200">
        <f t="shared" si="9"/>
        <v>16880</v>
      </c>
      <c r="AN37" s="200">
        <f t="shared" si="9"/>
        <v>18640</v>
      </c>
      <c r="AO37" s="200">
        <f t="shared" si="9"/>
        <v>16880</v>
      </c>
      <c r="AP37" s="200">
        <f t="shared" si="9"/>
        <v>17840</v>
      </c>
      <c r="AQ37" s="200">
        <f t="shared" si="9"/>
        <v>18640</v>
      </c>
      <c r="AR37" s="200">
        <f t="shared" si="9"/>
        <v>17840</v>
      </c>
      <c r="AS37" s="200">
        <f t="shared" si="9"/>
        <v>18640</v>
      </c>
      <c r="AT37" s="200">
        <f t="shared" si="9"/>
        <v>17840</v>
      </c>
      <c r="AU37" s="200">
        <f t="shared" si="9"/>
        <v>18640</v>
      </c>
      <c r="AV37" s="200">
        <f t="shared" si="9"/>
        <v>16880</v>
      </c>
      <c r="AW37" s="200">
        <f t="shared" si="9"/>
        <v>14960</v>
      </c>
      <c r="AX37" s="200">
        <f t="shared" si="9"/>
        <v>16880</v>
      </c>
      <c r="AY37" s="200">
        <f t="shared" si="9"/>
        <v>14960</v>
      </c>
      <c r="AZ37" s="200">
        <f t="shared" si="9"/>
        <v>14960</v>
      </c>
      <c r="BA37" s="200">
        <f t="shared" si="9"/>
        <v>16880</v>
      </c>
      <c r="BB37" s="200">
        <f t="shared" si="9"/>
        <v>14960</v>
      </c>
    </row>
    <row r="38" spans="1:54" s="50" customFormat="1" x14ac:dyDescent="0.2">
      <c r="A38" s="42" t="s">
        <v>86</v>
      </c>
      <c r="B38" s="200"/>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row>
    <row r="39" spans="1:54" s="50" customFormat="1" x14ac:dyDescent="0.2">
      <c r="A39" s="88">
        <f>A27</f>
        <v>1</v>
      </c>
      <c r="B39" s="200">
        <f t="shared" ref="B39:BB39" si="10">ROUND(B19*0.8,)</f>
        <v>29920</v>
      </c>
      <c r="C39" s="200">
        <f t="shared" si="10"/>
        <v>31520</v>
      </c>
      <c r="D39" s="200">
        <f t="shared" si="10"/>
        <v>29920</v>
      </c>
      <c r="E39" s="200">
        <f t="shared" si="10"/>
        <v>31520</v>
      </c>
      <c r="F39" s="200">
        <f t="shared" si="10"/>
        <v>31520</v>
      </c>
      <c r="G39" s="200">
        <f t="shared" si="10"/>
        <v>32560</v>
      </c>
      <c r="H39" s="200">
        <f t="shared" si="10"/>
        <v>29920</v>
      </c>
      <c r="I39" s="200">
        <f t="shared" si="10"/>
        <v>29920</v>
      </c>
      <c r="J39" s="200">
        <f t="shared" si="10"/>
        <v>32560</v>
      </c>
      <c r="K39" s="200">
        <f t="shared" si="10"/>
        <v>32560</v>
      </c>
      <c r="L39" s="200">
        <f t="shared" si="10"/>
        <v>32560</v>
      </c>
      <c r="M39" s="200">
        <f t="shared" si="10"/>
        <v>29920</v>
      </c>
      <c r="N39" s="200">
        <f t="shared" si="10"/>
        <v>28560</v>
      </c>
      <c r="O39" s="200">
        <f t="shared" si="10"/>
        <v>28560</v>
      </c>
      <c r="P39" s="200">
        <f t="shared" si="10"/>
        <v>28000</v>
      </c>
      <c r="Q39" s="200">
        <f t="shared" si="10"/>
        <v>28560</v>
      </c>
      <c r="R39" s="200">
        <f t="shared" si="10"/>
        <v>28000</v>
      </c>
      <c r="S39" s="200">
        <f t="shared" si="10"/>
        <v>29120</v>
      </c>
      <c r="T39" s="200">
        <f t="shared" si="10"/>
        <v>28560</v>
      </c>
      <c r="U39" s="200">
        <f t="shared" si="10"/>
        <v>28000</v>
      </c>
      <c r="V39" s="200">
        <f t="shared" si="10"/>
        <v>32560</v>
      </c>
      <c r="W39" s="200">
        <f t="shared" si="10"/>
        <v>33520</v>
      </c>
      <c r="X39" s="200">
        <f t="shared" si="10"/>
        <v>33520</v>
      </c>
      <c r="Y39" s="200">
        <f t="shared" si="10"/>
        <v>28720</v>
      </c>
      <c r="Z39" s="200">
        <f t="shared" si="10"/>
        <v>30800</v>
      </c>
      <c r="AA39" s="200">
        <f t="shared" si="10"/>
        <v>31760</v>
      </c>
      <c r="AB39" s="200">
        <f t="shared" si="10"/>
        <v>29840</v>
      </c>
      <c r="AC39" s="200">
        <f t="shared" si="10"/>
        <v>30800</v>
      </c>
      <c r="AD39" s="200">
        <f t="shared" si="10"/>
        <v>34880</v>
      </c>
      <c r="AE39" s="200">
        <f t="shared" si="10"/>
        <v>33520</v>
      </c>
      <c r="AF39" s="200">
        <f t="shared" si="10"/>
        <v>29840</v>
      </c>
      <c r="AG39" s="200">
        <f t="shared" si="10"/>
        <v>34880</v>
      </c>
      <c r="AH39" s="200">
        <f t="shared" si="10"/>
        <v>29840</v>
      </c>
      <c r="AI39" s="200">
        <f t="shared" si="10"/>
        <v>30800</v>
      </c>
      <c r="AJ39" s="200">
        <f t="shared" si="10"/>
        <v>32720</v>
      </c>
      <c r="AK39" s="200">
        <f t="shared" si="10"/>
        <v>33520</v>
      </c>
      <c r="AL39" s="200">
        <f t="shared" si="10"/>
        <v>32720</v>
      </c>
      <c r="AM39" s="200">
        <f t="shared" si="10"/>
        <v>31760</v>
      </c>
      <c r="AN39" s="200">
        <f t="shared" si="10"/>
        <v>33520</v>
      </c>
      <c r="AO39" s="200">
        <f t="shared" si="10"/>
        <v>31760</v>
      </c>
      <c r="AP39" s="200">
        <f t="shared" si="10"/>
        <v>32720</v>
      </c>
      <c r="AQ39" s="200">
        <f t="shared" si="10"/>
        <v>33520</v>
      </c>
      <c r="AR39" s="200">
        <f t="shared" si="10"/>
        <v>32720</v>
      </c>
      <c r="AS39" s="200">
        <f t="shared" si="10"/>
        <v>33520</v>
      </c>
      <c r="AT39" s="200">
        <f t="shared" si="10"/>
        <v>32720</v>
      </c>
      <c r="AU39" s="200">
        <f t="shared" si="10"/>
        <v>33520</v>
      </c>
      <c r="AV39" s="200">
        <f t="shared" si="10"/>
        <v>31760</v>
      </c>
      <c r="AW39" s="200">
        <f t="shared" si="10"/>
        <v>29840</v>
      </c>
      <c r="AX39" s="200">
        <f t="shared" si="10"/>
        <v>31760</v>
      </c>
      <c r="AY39" s="200">
        <f t="shared" si="10"/>
        <v>29840</v>
      </c>
      <c r="AZ39" s="200">
        <f t="shared" si="10"/>
        <v>29840</v>
      </c>
      <c r="BA39" s="200">
        <f t="shared" si="10"/>
        <v>31760</v>
      </c>
      <c r="BB39" s="200">
        <f t="shared" si="10"/>
        <v>29840</v>
      </c>
    </row>
    <row r="40" spans="1:54" s="50" customFormat="1" x14ac:dyDescent="0.2">
      <c r="A40" s="88">
        <f>A28</f>
        <v>2</v>
      </c>
      <c r="B40" s="200">
        <f t="shared" ref="B40:BB40" si="11">ROUND(B20*0.8,)</f>
        <v>31280</v>
      </c>
      <c r="C40" s="200">
        <f t="shared" si="11"/>
        <v>32880</v>
      </c>
      <c r="D40" s="200">
        <f t="shared" si="11"/>
        <v>31280</v>
      </c>
      <c r="E40" s="200">
        <f t="shared" si="11"/>
        <v>32880</v>
      </c>
      <c r="F40" s="200">
        <f t="shared" si="11"/>
        <v>32880</v>
      </c>
      <c r="G40" s="200">
        <f t="shared" si="11"/>
        <v>33920</v>
      </c>
      <c r="H40" s="200">
        <f t="shared" si="11"/>
        <v>31280</v>
      </c>
      <c r="I40" s="200">
        <f t="shared" si="11"/>
        <v>31280</v>
      </c>
      <c r="J40" s="200">
        <f t="shared" si="11"/>
        <v>33920</v>
      </c>
      <c r="K40" s="200">
        <f t="shared" si="11"/>
        <v>33920</v>
      </c>
      <c r="L40" s="200">
        <f t="shared" si="11"/>
        <v>33920</v>
      </c>
      <c r="M40" s="200">
        <f t="shared" si="11"/>
        <v>31280</v>
      </c>
      <c r="N40" s="200">
        <f t="shared" si="11"/>
        <v>29920</v>
      </c>
      <c r="O40" s="200">
        <f t="shared" si="11"/>
        <v>29920</v>
      </c>
      <c r="P40" s="200">
        <f t="shared" si="11"/>
        <v>29360</v>
      </c>
      <c r="Q40" s="200">
        <f t="shared" si="11"/>
        <v>29920</v>
      </c>
      <c r="R40" s="200">
        <f t="shared" si="11"/>
        <v>29360</v>
      </c>
      <c r="S40" s="200">
        <f t="shared" si="11"/>
        <v>30480</v>
      </c>
      <c r="T40" s="200">
        <f t="shared" si="11"/>
        <v>29920</v>
      </c>
      <c r="U40" s="200">
        <f t="shared" si="11"/>
        <v>29360</v>
      </c>
      <c r="V40" s="200">
        <f t="shared" si="11"/>
        <v>33920</v>
      </c>
      <c r="W40" s="200">
        <f t="shared" si="11"/>
        <v>34880</v>
      </c>
      <c r="X40" s="200">
        <f t="shared" si="11"/>
        <v>34880</v>
      </c>
      <c r="Y40" s="200">
        <f t="shared" si="11"/>
        <v>30080</v>
      </c>
      <c r="Z40" s="200">
        <f t="shared" si="11"/>
        <v>32160</v>
      </c>
      <c r="AA40" s="200">
        <f t="shared" si="11"/>
        <v>33120</v>
      </c>
      <c r="AB40" s="200">
        <f t="shared" si="11"/>
        <v>31200</v>
      </c>
      <c r="AC40" s="200">
        <f t="shared" si="11"/>
        <v>32160</v>
      </c>
      <c r="AD40" s="200">
        <f t="shared" si="11"/>
        <v>36240</v>
      </c>
      <c r="AE40" s="200">
        <f t="shared" si="11"/>
        <v>34880</v>
      </c>
      <c r="AF40" s="200">
        <f t="shared" si="11"/>
        <v>31200</v>
      </c>
      <c r="AG40" s="200">
        <f t="shared" si="11"/>
        <v>36240</v>
      </c>
      <c r="AH40" s="200">
        <f t="shared" si="11"/>
        <v>31200</v>
      </c>
      <c r="AI40" s="200">
        <f t="shared" si="11"/>
        <v>32160</v>
      </c>
      <c r="AJ40" s="200">
        <f t="shared" si="11"/>
        <v>34080</v>
      </c>
      <c r="AK40" s="200">
        <f t="shared" si="11"/>
        <v>34880</v>
      </c>
      <c r="AL40" s="200">
        <f t="shared" si="11"/>
        <v>34080</v>
      </c>
      <c r="AM40" s="200">
        <f t="shared" si="11"/>
        <v>33120</v>
      </c>
      <c r="AN40" s="200">
        <f t="shared" si="11"/>
        <v>34880</v>
      </c>
      <c r="AO40" s="200">
        <f t="shared" si="11"/>
        <v>33120</v>
      </c>
      <c r="AP40" s="200">
        <f t="shared" si="11"/>
        <v>34080</v>
      </c>
      <c r="AQ40" s="200">
        <f t="shared" si="11"/>
        <v>34880</v>
      </c>
      <c r="AR40" s="200">
        <f t="shared" si="11"/>
        <v>34080</v>
      </c>
      <c r="AS40" s="200">
        <f t="shared" si="11"/>
        <v>34880</v>
      </c>
      <c r="AT40" s="200">
        <f t="shared" si="11"/>
        <v>34080</v>
      </c>
      <c r="AU40" s="200">
        <f t="shared" si="11"/>
        <v>34880</v>
      </c>
      <c r="AV40" s="200">
        <f t="shared" si="11"/>
        <v>33120</v>
      </c>
      <c r="AW40" s="200">
        <f t="shared" si="11"/>
        <v>31200</v>
      </c>
      <c r="AX40" s="200">
        <f t="shared" si="11"/>
        <v>33120</v>
      </c>
      <c r="AY40" s="200">
        <f t="shared" si="11"/>
        <v>31200</v>
      </c>
      <c r="AZ40" s="200">
        <f t="shared" si="11"/>
        <v>31200</v>
      </c>
      <c r="BA40" s="200">
        <f t="shared" si="11"/>
        <v>33120</v>
      </c>
      <c r="BB40" s="200">
        <f t="shared" si="11"/>
        <v>31200</v>
      </c>
    </row>
    <row r="41" spans="1:54" s="50" customFormat="1" x14ac:dyDescent="0.2">
      <c r="A41" s="42" t="s">
        <v>87</v>
      </c>
      <c r="B41" s="200"/>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row>
    <row r="42" spans="1:54" s="50" customFormat="1" x14ac:dyDescent="0.2">
      <c r="A42" s="88" t="s">
        <v>88</v>
      </c>
      <c r="B42" s="200">
        <f t="shared" ref="B42:BB42" si="12">ROUND(B22*0.8,)</f>
        <v>43280</v>
      </c>
      <c r="C42" s="200">
        <f t="shared" si="12"/>
        <v>44880</v>
      </c>
      <c r="D42" s="200">
        <f t="shared" si="12"/>
        <v>43280</v>
      </c>
      <c r="E42" s="200">
        <f t="shared" si="12"/>
        <v>44880</v>
      </c>
      <c r="F42" s="200">
        <f t="shared" si="12"/>
        <v>44880</v>
      </c>
      <c r="G42" s="200">
        <f t="shared" si="12"/>
        <v>45920</v>
      </c>
      <c r="H42" s="200">
        <f t="shared" si="12"/>
        <v>43280</v>
      </c>
      <c r="I42" s="200">
        <f t="shared" si="12"/>
        <v>43280</v>
      </c>
      <c r="J42" s="200">
        <f t="shared" si="12"/>
        <v>45920</v>
      </c>
      <c r="K42" s="200">
        <f t="shared" si="12"/>
        <v>45920</v>
      </c>
      <c r="L42" s="200">
        <f t="shared" si="12"/>
        <v>45920</v>
      </c>
      <c r="M42" s="200">
        <f t="shared" si="12"/>
        <v>43280</v>
      </c>
      <c r="N42" s="200">
        <f t="shared" si="12"/>
        <v>41920</v>
      </c>
      <c r="O42" s="200">
        <f t="shared" si="12"/>
        <v>41920</v>
      </c>
      <c r="P42" s="200">
        <f t="shared" si="12"/>
        <v>41360</v>
      </c>
      <c r="Q42" s="200">
        <f t="shared" si="12"/>
        <v>41920</v>
      </c>
      <c r="R42" s="200">
        <f t="shared" si="12"/>
        <v>41360</v>
      </c>
      <c r="S42" s="200">
        <f t="shared" si="12"/>
        <v>42480</v>
      </c>
      <c r="T42" s="200">
        <f t="shared" si="12"/>
        <v>41920</v>
      </c>
      <c r="U42" s="200">
        <f t="shared" si="12"/>
        <v>41360</v>
      </c>
      <c r="V42" s="200">
        <f t="shared" si="12"/>
        <v>51760</v>
      </c>
      <c r="W42" s="200">
        <f t="shared" si="12"/>
        <v>52720</v>
      </c>
      <c r="X42" s="200">
        <f t="shared" si="12"/>
        <v>52720</v>
      </c>
      <c r="Y42" s="200">
        <f t="shared" si="12"/>
        <v>46080</v>
      </c>
      <c r="Z42" s="200">
        <f t="shared" si="12"/>
        <v>48160</v>
      </c>
      <c r="AA42" s="200">
        <f t="shared" si="12"/>
        <v>49120</v>
      </c>
      <c r="AB42" s="200">
        <f t="shared" si="12"/>
        <v>47200</v>
      </c>
      <c r="AC42" s="200">
        <f t="shared" si="12"/>
        <v>48160</v>
      </c>
      <c r="AD42" s="200">
        <f t="shared" si="12"/>
        <v>52240</v>
      </c>
      <c r="AE42" s="200">
        <f t="shared" si="12"/>
        <v>50880</v>
      </c>
      <c r="AF42" s="200">
        <f t="shared" si="12"/>
        <v>47200</v>
      </c>
      <c r="AG42" s="200">
        <f t="shared" si="12"/>
        <v>52240</v>
      </c>
      <c r="AH42" s="200">
        <f t="shared" si="12"/>
        <v>47200</v>
      </c>
      <c r="AI42" s="200">
        <f t="shared" si="12"/>
        <v>48160</v>
      </c>
      <c r="AJ42" s="200">
        <f t="shared" si="12"/>
        <v>50080</v>
      </c>
      <c r="AK42" s="200">
        <f t="shared" si="12"/>
        <v>50880</v>
      </c>
      <c r="AL42" s="200">
        <f t="shared" si="12"/>
        <v>50080</v>
      </c>
      <c r="AM42" s="200">
        <f t="shared" si="12"/>
        <v>49120</v>
      </c>
      <c r="AN42" s="200">
        <f t="shared" si="12"/>
        <v>50880</v>
      </c>
      <c r="AO42" s="200">
        <f t="shared" si="12"/>
        <v>49120</v>
      </c>
      <c r="AP42" s="200">
        <f t="shared" si="12"/>
        <v>50080</v>
      </c>
      <c r="AQ42" s="200">
        <f t="shared" si="12"/>
        <v>50880</v>
      </c>
      <c r="AR42" s="200">
        <f t="shared" si="12"/>
        <v>50080</v>
      </c>
      <c r="AS42" s="200">
        <f t="shared" si="12"/>
        <v>50880</v>
      </c>
      <c r="AT42" s="200">
        <f t="shared" si="12"/>
        <v>50080</v>
      </c>
      <c r="AU42" s="200">
        <f t="shared" si="12"/>
        <v>50880</v>
      </c>
      <c r="AV42" s="200">
        <f t="shared" si="12"/>
        <v>49120</v>
      </c>
      <c r="AW42" s="200">
        <f t="shared" si="12"/>
        <v>47200</v>
      </c>
      <c r="AX42" s="200">
        <f t="shared" si="12"/>
        <v>49120</v>
      </c>
      <c r="AY42" s="200">
        <f t="shared" si="12"/>
        <v>47200</v>
      </c>
      <c r="AZ42" s="200">
        <f t="shared" si="12"/>
        <v>47200</v>
      </c>
      <c r="BA42" s="200">
        <f t="shared" si="12"/>
        <v>49120</v>
      </c>
      <c r="BB42" s="200">
        <f t="shared" si="12"/>
        <v>47200</v>
      </c>
    </row>
    <row r="43" spans="1:54" s="50" customFormat="1" x14ac:dyDescent="0.2">
      <c r="A43" s="178" t="s">
        <v>223</v>
      </c>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row>
    <row r="44" spans="1:54" s="50" customFormat="1" ht="12.75" hidden="1" thickBot="1" x14ac:dyDescent="0.25">
      <c r="A44" s="163" t="s">
        <v>182</v>
      </c>
    </row>
    <row r="45" spans="1:54" s="50" customFormat="1" ht="12.75" hidden="1" x14ac:dyDescent="0.2">
      <c r="A45" s="161" t="s">
        <v>181</v>
      </c>
    </row>
    <row r="46" spans="1:54" s="50" customFormat="1" hidden="1" x14ac:dyDescent="0.2">
      <c r="A46" s="48"/>
    </row>
    <row r="47" spans="1:54" s="50" customFormat="1" hidden="1" x14ac:dyDescent="0.2">
      <c r="A47" s="164" t="s">
        <v>183</v>
      </c>
    </row>
    <row r="48" spans="1:54" ht="25.5" hidden="1" x14ac:dyDescent="0.2">
      <c r="A48" s="162" t="s">
        <v>184</v>
      </c>
    </row>
    <row r="49" spans="1:1" hidden="1" x14ac:dyDescent="0.2">
      <c r="A49" s="164" t="s">
        <v>185</v>
      </c>
    </row>
    <row r="50" spans="1:1" x14ac:dyDescent="0.2">
      <c r="A50" s="165"/>
    </row>
    <row r="51" spans="1:1" x14ac:dyDescent="0.2">
      <c r="A51" s="71" t="s">
        <v>66</v>
      </c>
    </row>
    <row r="52" spans="1:1" x14ac:dyDescent="0.2">
      <c r="A52" s="63" t="s">
        <v>78</v>
      </c>
    </row>
    <row r="53" spans="1:1" ht="10.7" customHeight="1" x14ac:dyDescent="0.2">
      <c r="A53" s="43" t="s">
        <v>67</v>
      </c>
    </row>
    <row r="54" spans="1:1" x14ac:dyDescent="0.2">
      <c r="A54" s="43" t="s">
        <v>89</v>
      </c>
    </row>
    <row r="55" spans="1:1" ht="13.35" customHeight="1" x14ac:dyDescent="0.2">
      <c r="A55" s="43" t="s">
        <v>68</v>
      </c>
    </row>
    <row r="56" spans="1:1" ht="13.35" customHeight="1" x14ac:dyDescent="0.2">
      <c r="A56" s="43" t="s">
        <v>69</v>
      </c>
    </row>
    <row r="57" spans="1:1" ht="12.6" customHeight="1" x14ac:dyDescent="0.2">
      <c r="A57" s="159" t="s">
        <v>162</v>
      </c>
    </row>
    <row r="58" spans="1:1" ht="13.35" customHeight="1" thickBot="1" x14ac:dyDescent="0.25"/>
    <row r="59" spans="1:1" ht="11.45" hidden="1" customHeight="1" x14ac:dyDescent="0.2">
      <c r="A59" s="99" t="s">
        <v>70</v>
      </c>
    </row>
    <row r="60" spans="1:1" ht="72.75" hidden="1" thickBot="1" x14ac:dyDescent="0.25">
      <c r="A60" s="112" t="s">
        <v>103</v>
      </c>
    </row>
    <row r="61" spans="1:1" ht="12.75" thickBot="1" x14ac:dyDescent="0.25">
      <c r="A61" s="99" t="s">
        <v>70</v>
      </c>
    </row>
    <row r="62" spans="1:1" ht="144.75" thickBot="1" x14ac:dyDescent="0.25">
      <c r="A62" s="167" t="s">
        <v>252</v>
      </c>
    </row>
  </sheetData>
  <mergeCells count="1">
    <mergeCell ref="A1:A2"/>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29" zoomScaleNormal="100" workbookViewId="0">
      <pane xSplit="1" topLeftCell="B1" activePane="topRight" state="frozen"/>
      <selection pane="topRight" activeCell="A41" sqref="A41:A47"/>
    </sheetView>
  </sheetViews>
  <sheetFormatPr defaultColWidth="9" defaultRowHeight="12" x14ac:dyDescent="0.2"/>
  <cols>
    <col min="1" max="1" width="84.5703125" style="48" customWidth="1"/>
    <col min="2" max="16384" width="9" style="48"/>
  </cols>
  <sheetData>
    <row r="1" spans="1:6" s="51" customFormat="1" ht="12" customHeight="1" x14ac:dyDescent="0.2">
      <c r="A1" s="207" t="s">
        <v>82</v>
      </c>
    </row>
    <row r="2" spans="1:6" s="51" customFormat="1" ht="12" customHeight="1" x14ac:dyDescent="0.2">
      <c r="A2" s="207"/>
    </row>
    <row r="3" spans="1:6" s="51" customFormat="1" ht="11.1" customHeight="1" x14ac:dyDescent="0.2">
      <c r="A3" s="97" t="s">
        <v>255</v>
      </c>
    </row>
    <row r="4" spans="1:6"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c r="F4" s="136" t="e">
        <f>'C завтраками| Bed and breakfast'!#REF!</f>
        <v>#REF!</v>
      </c>
    </row>
    <row r="5" spans="1:6"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c r="F5" s="136" t="e">
        <f>'C завтраками| Bed and breakfast'!#REF!</f>
        <v>#REF!</v>
      </c>
    </row>
    <row r="6" spans="1:6" s="53" customFormat="1" hidden="1" x14ac:dyDescent="0.2">
      <c r="A6" s="42" t="s">
        <v>83</v>
      </c>
      <c r="B6" s="136"/>
      <c r="C6" s="136"/>
      <c r="D6" s="136"/>
      <c r="E6" s="136"/>
      <c r="F6" s="136"/>
    </row>
    <row r="7" spans="1:6" s="53" customFormat="1" hidden="1" x14ac:dyDescent="0.2">
      <c r="A7" s="88">
        <v>1</v>
      </c>
      <c r="B7" s="42" t="e">
        <f>'C завтраками| Bed and breakfast'!#REF!*0.75</f>
        <v>#REF!</v>
      </c>
      <c r="C7" s="42" t="e">
        <f>'C завтраками| Bed and breakfast'!#REF!*0.75</f>
        <v>#REF!</v>
      </c>
      <c r="D7" s="42" t="e">
        <f>'C завтраками| Bed and breakfast'!#REF!*0.75</f>
        <v>#REF!</v>
      </c>
      <c r="E7" s="42" t="e">
        <f>'C завтраками| Bed and breakfast'!#REF!*0.75</f>
        <v>#REF!</v>
      </c>
      <c r="F7" s="42" t="e">
        <f>'C завтраками| Bed and breakfast'!#REF!*0.75</f>
        <v>#REF!</v>
      </c>
    </row>
    <row r="8" spans="1:6" s="53" customFormat="1" hidden="1" x14ac:dyDescent="0.2">
      <c r="A8" s="88">
        <v>2</v>
      </c>
      <c r="B8" s="42" t="e">
        <f>'C завтраками| Bed and breakfast'!#REF!*0.75</f>
        <v>#REF!</v>
      </c>
      <c r="C8" s="42" t="e">
        <f>'C завтраками| Bed and breakfast'!#REF!*0.75</f>
        <v>#REF!</v>
      </c>
      <c r="D8" s="42" t="e">
        <f>'C завтраками| Bed and breakfast'!#REF!*0.75</f>
        <v>#REF!</v>
      </c>
      <c r="E8" s="42" t="e">
        <f>'C завтраками| Bed and breakfast'!#REF!*0.75</f>
        <v>#REF!</v>
      </c>
      <c r="F8" s="42" t="e">
        <f>'C завтраками| Bed and breakfast'!#REF!*0.75</f>
        <v>#REF!</v>
      </c>
    </row>
    <row r="9" spans="1:6" s="53" customFormat="1" hidden="1" x14ac:dyDescent="0.2">
      <c r="A9" s="42" t="s">
        <v>234</v>
      </c>
      <c r="B9" s="42"/>
      <c r="C9" s="42"/>
      <c r="D9" s="42"/>
      <c r="E9" s="42"/>
      <c r="F9" s="42"/>
    </row>
    <row r="10" spans="1:6" s="53" customFormat="1" hidden="1" x14ac:dyDescent="0.2">
      <c r="A10" s="180">
        <v>1</v>
      </c>
      <c r="B10" s="42" t="e">
        <f>'C завтраками| Bed and breakfast'!#REF!*0.75</f>
        <v>#REF!</v>
      </c>
      <c r="C10" s="42" t="e">
        <f>'C завтраками| Bed and breakfast'!#REF!*0.75</f>
        <v>#REF!</v>
      </c>
      <c r="D10" s="42" t="e">
        <f>'C завтраками| Bed and breakfast'!#REF!*0.75</f>
        <v>#REF!</v>
      </c>
      <c r="E10" s="42" t="e">
        <f>'C завтраками| Bed and breakfast'!#REF!*0.75</f>
        <v>#REF!</v>
      </c>
      <c r="F10" s="42" t="e">
        <f>'C завтраками| Bed and breakfast'!#REF!*0.75</f>
        <v>#REF!</v>
      </c>
    </row>
    <row r="11" spans="1:6" s="53" customFormat="1" hidden="1" x14ac:dyDescent="0.2">
      <c r="A11" s="180">
        <v>2</v>
      </c>
      <c r="B11" s="42" t="e">
        <f>'C завтраками| Bed and breakfast'!#REF!*0.75</f>
        <v>#REF!</v>
      </c>
      <c r="C11" s="42" t="e">
        <f>'C завтраками| Bed and breakfast'!#REF!*0.75</f>
        <v>#REF!</v>
      </c>
      <c r="D11" s="42" t="e">
        <f>'C завтраками| Bed and breakfast'!#REF!*0.75</f>
        <v>#REF!</v>
      </c>
      <c r="E11" s="42" t="e">
        <f>'C завтраками| Bed and breakfast'!#REF!*0.75</f>
        <v>#REF!</v>
      </c>
      <c r="F11" s="42" t="e">
        <f>'C завтраками| Bed and breakfast'!#REF!*0.75</f>
        <v>#REF!</v>
      </c>
    </row>
    <row r="12" spans="1:6" s="53" customFormat="1" hidden="1" x14ac:dyDescent="0.2">
      <c r="A12" s="42" t="s">
        <v>86</v>
      </c>
      <c r="B12" s="42"/>
      <c r="C12" s="42"/>
      <c r="D12" s="42"/>
      <c r="E12" s="42"/>
      <c r="F12" s="42"/>
    </row>
    <row r="13" spans="1:6" s="53" customFormat="1" x14ac:dyDescent="0.2">
      <c r="A13" s="88">
        <v>1</v>
      </c>
      <c r="B13" s="42" t="e">
        <f>'C завтраками| Bed and breakfast'!#REF!*0.75</f>
        <v>#REF!</v>
      </c>
      <c r="C13" s="42" t="e">
        <f>'C завтраками| Bed and breakfast'!#REF!*0.75</f>
        <v>#REF!</v>
      </c>
      <c r="D13" s="42" t="e">
        <f>'C завтраками| Bed and breakfast'!#REF!*0.75</f>
        <v>#REF!</v>
      </c>
      <c r="E13" s="42" t="e">
        <f>'C завтраками| Bed and breakfast'!#REF!*0.75</f>
        <v>#REF!</v>
      </c>
      <c r="F13" s="42" t="e">
        <f>'C завтраками| Bed and breakfast'!#REF!*0.75</f>
        <v>#REF!</v>
      </c>
    </row>
    <row r="14" spans="1:6" s="53" customFormat="1" x14ac:dyDescent="0.2">
      <c r="A14" s="88">
        <v>2</v>
      </c>
      <c r="B14" s="42" t="e">
        <f>'C завтраками| Bed and breakfast'!#REF!*0.75</f>
        <v>#REF!</v>
      </c>
      <c r="C14" s="42" t="e">
        <f>'C завтраками| Bed and breakfast'!#REF!*0.75</f>
        <v>#REF!</v>
      </c>
      <c r="D14" s="42" t="e">
        <f>'C завтраками| Bed and breakfast'!#REF!*0.75</f>
        <v>#REF!</v>
      </c>
      <c r="E14" s="42" t="e">
        <f>'C завтраками| Bed and breakfast'!#REF!*0.75</f>
        <v>#REF!</v>
      </c>
      <c r="F14" s="42" t="e">
        <f>'C завтраками| Bed and breakfast'!#REF!*0.75</f>
        <v>#REF!</v>
      </c>
    </row>
    <row r="15" spans="1:6" s="53" customFormat="1" x14ac:dyDescent="0.2">
      <c r="A15" s="42" t="s">
        <v>87</v>
      </c>
      <c r="B15" s="42"/>
      <c r="C15" s="42"/>
      <c r="D15" s="42"/>
      <c r="E15" s="42"/>
      <c r="F15" s="42"/>
    </row>
    <row r="16" spans="1:6" s="53" customFormat="1" x14ac:dyDescent="0.2">
      <c r="A16" s="88" t="s">
        <v>88</v>
      </c>
      <c r="B16" s="42" t="e">
        <f>'C завтраками| Bed and breakfast'!#REF!*0.75</f>
        <v>#REF!</v>
      </c>
      <c r="C16" s="42" t="e">
        <f>'C завтраками| Bed and breakfast'!#REF!*0.75</f>
        <v>#REF!</v>
      </c>
      <c r="D16" s="42" t="e">
        <f>'C завтраками| Bed and breakfast'!#REF!*0.75</f>
        <v>#REF!</v>
      </c>
      <c r="E16" s="42" t="e">
        <f>'C завтраками| Bed and breakfast'!#REF!*0.75</f>
        <v>#REF!</v>
      </c>
      <c r="F16" s="42" t="e">
        <f>'C завтраками| Bed and breakfast'!#REF!*0.75</f>
        <v>#REF!</v>
      </c>
    </row>
    <row r="17" spans="1:6" s="53" customFormat="1" x14ac:dyDescent="0.2">
      <c r="A17" s="89"/>
      <c r="B17" s="89"/>
      <c r="C17" s="89"/>
      <c r="D17" s="89"/>
      <c r="E17" s="89"/>
      <c r="F17" s="89"/>
    </row>
    <row r="18" spans="1:6" ht="18" customHeight="1" x14ac:dyDescent="0.2">
      <c r="A18" s="111" t="s">
        <v>100</v>
      </c>
      <c r="B18" s="136" t="e">
        <f t="shared" ref="B18:F18" si="0">B4</f>
        <v>#REF!</v>
      </c>
      <c r="C18" s="136" t="e">
        <f t="shared" si="0"/>
        <v>#REF!</v>
      </c>
      <c r="D18" s="136" t="e">
        <f t="shared" si="0"/>
        <v>#REF!</v>
      </c>
      <c r="E18" s="136" t="e">
        <f t="shared" si="0"/>
        <v>#REF!</v>
      </c>
      <c r="F18" s="136" t="e">
        <f t="shared" si="0"/>
        <v>#REF!</v>
      </c>
    </row>
    <row r="19" spans="1:6" ht="24.6" customHeight="1" x14ac:dyDescent="0.2">
      <c r="A19" s="90" t="s">
        <v>64</v>
      </c>
      <c r="B19" s="136" t="e">
        <f t="shared" ref="B19:F19" si="1">B5</f>
        <v>#REF!</v>
      </c>
      <c r="C19" s="136" t="e">
        <f t="shared" si="1"/>
        <v>#REF!</v>
      </c>
      <c r="D19" s="136" t="e">
        <f t="shared" si="1"/>
        <v>#REF!</v>
      </c>
      <c r="E19" s="136" t="e">
        <f t="shared" si="1"/>
        <v>#REF!</v>
      </c>
      <c r="F19" s="136" t="e">
        <f t="shared" si="1"/>
        <v>#REF!</v>
      </c>
    </row>
    <row r="20" spans="1:6" hidden="1" x14ac:dyDescent="0.2">
      <c r="A20" s="42" t="str">
        <f>A6</f>
        <v>Премиум Кинг- Твин / Premium King -Twin</v>
      </c>
      <c r="B20" s="136"/>
      <c r="C20" s="136"/>
      <c r="D20" s="136"/>
      <c r="E20" s="136"/>
      <c r="F20" s="136"/>
    </row>
    <row r="21" spans="1:6" hidden="1" x14ac:dyDescent="0.2">
      <c r="A21" s="180">
        <f t="shared" ref="A21:A25" si="2">A7</f>
        <v>1</v>
      </c>
      <c r="B21" s="94" t="e">
        <f t="shared" ref="B21:F21" si="3">ROUNDUP(B7*0.87,)</f>
        <v>#REF!</v>
      </c>
      <c r="C21" s="94" t="e">
        <f t="shared" si="3"/>
        <v>#REF!</v>
      </c>
      <c r="D21" s="94" t="e">
        <f t="shared" si="3"/>
        <v>#REF!</v>
      </c>
      <c r="E21" s="94" t="e">
        <f t="shared" si="3"/>
        <v>#REF!</v>
      </c>
      <c r="F21" s="94" t="e">
        <f t="shared" si="3"/>
        <v>#REF!</v>
      </c>
    </row>
    <row r="22" spans="1:6" hidden="1" x14ac:dyDescent="0.2">
      <c r="A22" s="180">
        <f t="shared" si="2"/>
        <v>2</v>
      </c>
      <c r="B22" s="94" t="e">
        <f t="shared" ref="B22:F22" si="4">ROUNDUP(B8*0.87,)</f>
        <v>#REF!</v>
      </c>
      <c r="C22" s="94" t="e">
        <f t="shared" si="4"/>
        <v>#REF!</v>
      </c>
      <c r="D22" s="94" t="e">
        <f t="shared" si="4"/>
        <v>#REF!</v>
      </c>
      <c r="E22" s="94" t="e">
        <f t="shared" si="4"/>
        <v>#REF!</v>
      </c>
      <c r="F22" s="94" t="e">
        <f t="shared" si="4"/>
        <v>#REF!</v>
      </c>
    </row>
    <row r="23" spans="1:6" hidden="1" x14ac:dyDescent="0.2">
      <c r="A23" s="42" t="str">
        <f t="shared" si="2"/>
        <v>Премиум Кинг- Твин с видом на бассейн / Premium King -Twin pool view</v>
      </c>
      <c r="B23" s="94"/>
      <c r="C23" s="94"/>
      <c r="D23" s="94"/>
      <c r="E23" s="94"/>
      <c r="F23" s="94"/>
    </row>
    <row r="24" spans="1:6" hidden="1" x14ac:dyDescent="0.2">
      <c r="A24" s="180">
        <f t="shared" si="2"/>
        <v>1</v>
      </c>
      <c r="B24" s="94" t="e">
        <f t="shared" ref="B24:F24" si="5">ROUNDUP(B10*0.87,)</f>
        <v>#REF!</v>
      </c>
      <c r="C24" s="94" t="e">
        <f t="shared" si="5"/>
        <v>#REF!</v>
      </c>
      <c r="D24" s="94" t="e">
        <f t="shared" si="5"/>
        <v>#REF!</v>
      </c>
      <c r="E24" s="94" t="e">
        <f t="shared" si="5"/>
        <v>#REF!</v>
      </c>
      <c r="F24" s="94" t="e">
        <f t="shared" si="5"/>
        <v>#REF!</v>
      </c>
    </row>
    <row r="25" spans="1:6" hidden="1" x14ac:dyDescent="0.2">
      <c r="A25" s="180">
        <f t="shared" si="2"/>
        <v>2</v>
      </c>
      <c r="B25" s="94" t="e">
        <f t="shared" ref="B25:F25" si="6">ROUNDUP(B11*0.87,)</f>
        <v>#REF!</v>
      </c>
      <c r="C25" s="94" t="e">
        <f t="shared" si="6"/>
        <v>#REF!</v>
      </c>
      <c r="D25" s="94" t="e">
        <f t="shared" si="6"/>
        <v>#REF!</v>
      </c>
      <c r="E25" s="94" t="e">
        <f t="shared" si="6"/>
        <v>#REF!</v>
      </c>
      <c r="F25" s="94" t="e">
        <f t="shared" si="6"/>
        <v>#REF!</v>
      </c>
    </row>
    <row r="26" spans="1:6" s="50" customFormat="1" x14ac:dyDescent="0.2">
      <c r="A26" s="42" t="s">
        <v>86</v>
      </c>
      <c r="B26" s="94"/>
      <c r="C26" s="94"/>
      <c r="D26" s="94"/>
      <c r="E26" s="94"/>
      <c r="F26" s="94"/>
    </row>
    <row r="27" spans="1:6" s="50" customFormat="1" x14ac:dyDescent="0.2">
      <c r="A27" s="88">
        <v>1</v>
      </c>
      <c r="B27" s="94" t="e">
        <f t="shared" ref="B27:F27" si="7">ROUNDUP(B13*0.9,)</f>
        <v>#REF!</v>
      </c>
      <c r="C27" s="94" t="e">
        <f t="shared" si="7"/>
        <v>#REF!</v>
      </c>
      <c r="D27" s="94" t="e">
        <f t="shared" si="7"/>
        <v>#REF!</v>
      </c>
      <c r="E27" s="94" t="e">
        <f t="shared" si="7"/>
        <v>#REF!</v>
      </c>
      <c r="F27" s="94" t="e">
        <f t="shared" si="7"/>
        <v>#REF!</v>
      </c>
    </row>
    <row r="28" spans="1:6" s="50" customFormat="1" x14ac:dyDescent="0.2">
      <c r="A28" s="88">
        <v>2</v>
      </c>
      <c r="B28" s="94" t="e">
        <f t="shared" ref="B28:F28" si="8">ROUNDUP(B14*0.9,)</f>
        <v>#REF!</v>
      </c>
      <c r="C28" s="94" t="e">
        <f t="shared" si="8"/>
        <v>#REF!</v>
      </c>
      <c r="D28" s="94" t="e">
        <f t="shared" si="8"/>
        <v>#REF!</v>
      </c>
      <c r="E28" s="94" t="e">
        <f t="shared" si="8"/>
        <v>#REF!</v>
      </c>
      <c r="F28" s="94" t="e">
        <f t="shared" si="8"/>
        <v>#REF!</v>
      </c>
    </row>
    <row r="29" spans="1:6" s="50" customFormat="1" x14ac:dyDescent="0.2">
      <c r="A29" s="42" t="s">
        <v>87</v>
      </c>
      <c r="B29" s="94"/>
      <c r="C29" s="94"/>
      <c r="D29" s="94"/>
      <c r="E29" s="94"/>
      <c r="F29" s="94"/>
    </row>
    <row r="30" spans="1:6" s="50" customFormat="1" x14ac:dyDescent="0.2">
      <c r="A30" s="88" t="s">
        <v>88</v>
      </c>
      <c r="B30" s="42" t="e">
        <f t="shared" ref="B30:F30" si="9">ROUNDUP(B16*0.9,)</f>
        <v>#REF!</v>
      </c>
      <c r="C30" s="42" t="e">
        <f t="shared" si="9"/>
        <v>#REF!</v>
      </c>
      <c r="D30" s="42" t="e">
        <f t="shared" si="9"/>
        <v>#REF!</v>
      </c>
      <c r="E30" s="42" t="e">
        <f t="shared" si="9"/>
        <v>#REF!</v>
      </c>
      <c r="F30" s="42" t="e">
        <f t="shared" si="9"/>
        <v>#REF!</v>
      </c>
    </row>
    <row r="31" spans="1:6" s="50" customFormat="1" x14ac:dyDescent="0.2">
      <c r="A31" s="100"/>
    </row>
    <row r="32" spans="1:6" s="50" customFormat="1" ht="12.75" thickBot="1" x14ac:dyDescent="0.25">
      <c r="A32" s="100"/>
    </row>
    <row r="33" spans="1:1" s="50" customFormat="1" ht="12.75" thickBot="1" x14ac:dyDescent="0.25">
      <c r="A33" s="104" t="s">
        <v>66</v>
      </c>
    </row>
    <row r="34" spans="1:1" x14ac:dyDescent="0.2">
      <c r="A34" s="63" t="s">
        <v>78</v>
      </c>
    </row>
    <row r="35" spans="1:1" ht="9" hidden="1" customHeight="1" x14ac:dyDescent="0.2">
      <c r="A35" s="43" t="s">
        <v>67</v>
      </c>
    </row>
    <row r="36" spans="1:1" ht="10.7" customHeight="1" x14ac:dyDescent="0.2">
      <c r="A36" s="43" t="s">
        <v>89</v>
      </c>
    </row>
    <row r="37" spans="1:1" x14ac:dyDescent="0.2">
      <c r="A37" s="43" t="s">
        <v>68</v>
      </c>
    </row>
    <row r="38" spans="1:1" ht="13.35" customHeight="1" x14ac:dyDescent="0.2">
      <c r="A38" s="43" t="s">
        <v>69</v>
      </c>
    </row>
    <row r="39" spans="1:1" ht="13.35" customHeight="1" x14ac:dyDescent="0.2">
      <c r="A39" s="159" t="s">
        <v>162</v>
      </c>
    </row>
    <row r="40" spans="1:1" ht="12.6" customHeight="1" thickBot="1" x14ac:dyDescent="0.25">
      <c r="A40" s="3"/>
    </row>
    <row r="41" spans="1:1" ht="13.35" customHeight="1" thickBot="1" x14ac:dyDescent="0.25">
      <c r="A41" s="107" t="s">
        <v>139</v>
      </c>
    </row>
    <row r="42" spans="1:1" ht="11.45" customHeight="1" thickBot="1" x14ac:dyDescent="0.25">
      <c r="A42" s="176" t="s">
        <v>253</v>
      </c>
    </row>
    <row r="43" spans="1:1" ht="12.75" thickBot="1" x14ac:dyDescent="0.25">
      <c r="A43" s="177" t="s">
        <v>254</v>
      </c>
    </row>
    <row r="44" spans="1:1" ht="12.75" hidden="1" thickBot="1" x14ac:dyDescent="0.25">
      <c r="A44" s="166" t="s">
        <v>222</v>
      </c>
    </row>
    <row r="45" spans="1:1" ht="12.75" thickBot="1" x14ac:dyDescent="0.25">
      <c r="A45" s="107" t="s">
        <v>171</v>
      </c>
    </row>
    <row r="46" spans="1:1" x14ac:dyDescent="0.2">
      <c r="A46" s="158" t="s">
        <v>172</v>
      </c>
    </row>
    <row r="47" spans="1:1" x14ac:dyDescent="0.2">
      <c r="A47" s="158" t="s">
        <v>173</v>
      </c>
    </row>
  </sheetData>
  <mergeCells count="1">
    <mergeCell ref="A1:A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2"/>
  <sheetViews>
    <sheetView topLeftCell="A11" zoomScale="90" zoomScaleNormal="90" workbookViewId="0">
      <selection activeCell="C36" sqref="C36"/>
    </sheetView>
  </sheetViews>
  <sheetFormatPr defaultColWidth="9" defaultRowHeight="12" x14ac:dyDescent="0.2"/>
  <cols>
    <col min="1" max="1" width="84.5703125" style="48" customWidth="1"/>
    <col min="2" max="16384" width="9" style="48"/>
  </cols>
  <sheetData>
    <row r="1" spans="1:54" s="51" customFormat="1" ht="12" customHeight="1" x14ac:dyDescent="0.2">
      <c r="A1" s="207" t="s">
        <v>82</v>
      </c>
    </row>
    <row r="2" spans="1:54" s="51" customFormat="1" ht="12" customHeight="1" x14ac:dyDescent="0.2">
      <c r="A2" s="207"/>
    </row>
    <row r="3" spans="1:54" s="51" customFormat="1" x14ac:dyDescent="0.2">
      <c r="A3" s="97" t="s">
        <v>91</v>
      </c>
    </row>
    <row r="4" spans="1:54" s="52" customFormat="1" ht="21" customHeight="1" x14ac:dyDescent="0.2">
      <c r="A4" s="98" t="s">
        <v>64</v>
      </c>
      <c r="B4" s="192">
        <f>'C завтраками| Bed and breakfast'!B4</f>
        <v>45770</v>
      </c>
      <c r="C4" s="192">
        <f>'C завтраками| Bed and breakfast'!C4</f>
        <v>45772</v>
      </c>
      <c r="D4" s="192">
        <f>'C завтраками| Bed and breakfast'!D4</f>
        <v>45774</v>
      </c>
      <c r="E4" s="192">
        <f>'C завтраками| Bed and breakfast'!E4</f>
        <v>45776</v>
      </c>
      <c r="F4" s="192">
        <f>'C завтраками| Bed and breakfast'!F4</f>
        <v>45777</v>
      </c>
      <c r="G4" s="192">
        <f>'C завтраками| Bed and breakfast'!G4</f>
        <v>45778</v>
      </c>
      <c r="H4" s="192">
        <f>'C завтраками| Bed and breakfast'!H4</f>
        <v>45781</v>
      </c>
      <c r="I4" s="192">
        <f>'C завтраками| Bed and breakfast'!I4</f>
        <v>45783</v>
      </c>
      <c r="J4" s="192">
        <f>'C завтраками| Bed and breakfast'!J4</f>
        <v>45784</v>
      </c>
      <c r="K4" s="192">
        <f>'C завтраками| Bed and breakfast'!K4</f>
        <v>45785</v>
      </c>
      <c r="L4" s="192">
        <f>'C завтраками| Bed and breakfast'!L4</f>
        <v>45786</v>
      </c>
      <c r="M4" s="192">
        <f>'C завтраками| Bed and breakfast'!M4</f>
        <v>45787</v>
      </c>
      <c r="N4" s="192">
        <f>'C завтраками| Bed and breakfast'!N4</f>
        <v>45788</v>
      </c>
      <c r="O4" s="192">
        <f>'C завтраками| Bed and breakfast'!O4</f>
        <v>45793</v>
      </c>
      <c r="P4" s="192">
        <f>'C завтраками| Bed and breakfast'!P4</f>
        <v>45795</v>
      </c>
      <c r="Q4" s="192">
        <f>'C завтраками| Bed and breakfast'!Q4</f>
        <v>45799</v>
      </c>
      <c r="R4" s="192">
        <f>'C завтраками| Bed and breakfast'!R4</f>
        <v>45802</v>
      </c>
      <c r="S4" s="192">
        <f>'C завтраками| Bed and breakfast'!S4</f>
        <v>45803</v>
      </c>
      <c r="T4" s="192">
        <f>'C завтраками| Bed and breakfast'!T4</f>
        <v>45806</v>
      </c>
      <c r="U4" s="192">
        <f>'C завтраками| Bed and breakfast'!U4</f>
        <v>45807</v>
      </c>
      <c r="V4" s="192">
        <f>'C завтраками| Bed and breakfast'!V4</f>
        <v>45808</v>
      </c>
      <c r="W4" s="192">
        <f>'C завтраками| Bed and breakfast'!W4</f>
        <v>45809</v>
      </c>
      <c r="X4" s="192">
        <f>'C завтраками| Bed and breakfast'!X4</f>
        <v>45810</v>
      </c>
      <c r="Y4" s="192">
        <f>'C завтраками| Bed and breakfast'!Y4</f>
        <v>45817</v>
      </c>
      <c r="Z4" s="192">
        <f>'C завтраками| Bed and breakfast'!Z4</f>
        <v>45818</v>
      </c>
      <c r="AA4" s="192">
        <f>'C завтраками| Bed and breakfast'!AA4</f>
        <v>45820</v>
      </c>
      <c r="AB4" s="192">
        <f>'C завтраками| Bed and breakfast'!AB4</f>
        <v>45822</v>
      </c>
      <c r="AC4" s="192">
        <f>'C завтраками| Bed and breakfast'!AC4</f>
        <v>45825</v>
      </c>
      <c r="AD4" s="192">
        <f>'C завтраками| Bed and breakfast'!AD4</f>
        <v>45831</v>
      </c>
      <c r="AE4" s="192">
        <f>'C завтраками| Bed and breakfast'!AE4</f>
        <v>45834</v>
      </c>
      <c r="AF4" s="192">
        <f>'C завтраками| Bed and breakfast'!AF4</f>
        <v>45836</v>
      </c>
      <c r="AG4" s="192">
        <f>'C завтраками| Bed and breakfast'!AG4</f>
        <v>45839</v>
      </c>
      <c r="AH4" s="192">
        <f>'C завтраками| Bed and breakfast'!AH4</f>
        <v>45849</v>
      </c>
      <c r="AI4" s="192">
        <f>'C завтраками| Bed and breakfast'!AI4</f>
        <v>45850</v>
      </c>
      <c r="AJ4" s="192">
        <f>'C завтраками| Bed and breakfast'!AJ4</f>
        <v>45852</v>
      </c>
      <c r="AK4" s="192">
        <f>'C завтраками| Bed and breakfast'!AK4</f>
        <v>45853</v>
      </c>
      <c r="AL4" s="192">
        <f>'C завтраками| Bed and breakfast'!AL4</f>
        <v>45857</v>
      </c>
      <c r="AM4" s="192">
        <f>'C завтраками| Bed and breakfast'!AM4</f>
        <v>45858</v>
      </c>
      <c r="AN4" s="192">
        <f>'C завтраками| Bed and breakfast'!AN4</f>
        <v>45863</v>
      </c>
      <c r="AO4" s="192">
        <f>'C завтраками| Bed and breakfast'!AO4</f>
        <v>45867</v>
      </c>
      <c r="AP4" s="192">
        <f>'C завтраками| Bed and breakfast'!AP4</f>
        <v>45870</v>
      </c>
      <c r="AQ4" s="192">
        <f>'C завтраками| Bed and breakfast'!AQ4</f>
        <v>45872</v>
      </c>
      <c r="AR4" s="192">
        <f>'C завтраками| Bed and breakfast'!AR4</f>
        <v>45877</v>
      </c>
      <c r="AS4" s="192">
        <f>'C завтраками| Bed and breakfast'!AS4</f>
        <v>45878</v>
      </c>
      <c r="AT4" s="192">
        <f>'C завтраками| Bed and breakfast'!AT4</f>
        <v>45880</v>
      </c>
      <c r="AU4" s="192">
        <f>'C завтраками| Bed and breakfast'!AU4</f>
        <v>45885</v>
      </c>
      <c r="AV4" s="192">
        <f>'C завтраками| Bed and breakfast'!AV4</f>
        <v>45886</v>
      </c>
      <c r="AW4" s="192">
        <f>'C завтраками| Bed and breakfast'!AW4</f>
        <v>45891</v>
      </c>
      <c r="AX4" s="192">
        <f>'C завтраками| Bed and breakfast'!AX4</f>
        <v>45894</v>
      </c>
      <c r="AY4" s="192">
        <f>'C завтраками| Bed and breakfast'!AY4</f>
        <v>45895</v>
      </c>
      <c r="AZ4" s="192">
        <f>'C завтраками| Bed and breakfast'!AZ4</f>
        <v>45901</v>
      </c>
      <c r="BA4" s="192">
        <f>'C завтраками| Bed and breakfast'!BA4</f>
        <v>45909</v>
      </c>
      <c r="BB4" s="192">
        <f>'C завтраками| Bed and breakfast'!BB4</f>
        <v>45921</v>
      </c>
    </row>
    <row r="5" spans="1:54" s="53" customFormat="1" ht="22.5" customHeight="1" x14ac:dyDescent="0.2">
      <c r="A5" s="98"/>
      <c r="B5" s="192">
        <f>'C завтраками| Bed and breakfast'!B5</f>
        <v>45771</v>
      </c>
      <c r="C5" s="192">
        <f>'C завтраками| Bed and breakfast'!C5</f>
        <v>45773</v>
      </c>
      <c r="D5" s="192">
        <f>'C завтраками| Bed and breakfast'!D5</f>
        <v>45775</v>
      </c>
      <c r="E5" s="192">
        <f>'C завтраками| Bed and breakfast'!E5</f>
        <v>45776</v>
      </c>
      <c r="F5" s="192">
        <f>'C завтраками| Bed and breakfast'!F5</f>
        <v>45777</v>
      </c>
      <c r="G5" s="192">
        <f>'C завтраками| Bed and breakfast'!G5</f>
        <v>45780</v>
      </c>
      <c r="H5" s="192">
        <f>'C завтраками| Bed and breakfast'!H5</f>
        <v>45782</v>
      </c>
      <c r="I5" s="192">
        <f>'C завтраками| Bed and breakfast'!I5</f>
        <v>45783</v>
      </c>
      <c r="J5" s="192">
        <f>'C завтраками| Bed and breakfast'!J5</f>
        <v>45784</v>
      </c>
      <c r="K5" s="192">
        <f>'C завтраками| Bed and breakfast'!K5</f>
        <v>45785</v>
      </c>
      <c r="L5" s="192">
        <f>'C завтраками| Bed and breakfast'!L5</f>
        <v>45786</v>
      </c>
      <c r="M5" s="192">
        <f>'C завтраками| Bed and breakfast'!M5</f>
        <v>45787</v>
      </c>
      <c r="N5" s="192">
        <f>'C завтраками| Bed and breakfast'!N5</f>
        <v>45792</v>
      </c>
      <c r="O5" s="192">
        <f>'C завтраками| Bed and breakfast'!O5</f>
        <v>45794</v>
      </c>
      <c r="P5" s="192">
        <f>'C завтраками| Bed and breakfast'!P5</f>
        <v>45798</v>
      </c>
      <c r="Q5" s="192">
        <f>'C завтраками| Bed and breakfast'!Q5</f>
        <v>45801</v>
      </c>
      <c r="R5" s="192">
        <f>'C завтраками| Bed and breakfast'!R5</f>
        <v>45802</v>
      </c>
      <c r="S5" s="192">
        <f>'C завтраками| Bed and breakfast'!S5</f>
        <v>45805</v>
      </c>
      <c r="T5" s="192">
        <f>'C завтраками| Bed and breakfast'!T5</f>
        <v>45806</v>
      </c>
      <c r="U5" s="192">
        <f>'C завтраками| Bed and breakfast'!U5</f>
        <v>45807</v>
      </c>
      <c r="V5" s="192">
        <f>'C завтраками| Bed and breakfast'!V5</f>
        <v>45808</v>
      </c>
      <c r="W5" s="192">
        <f>'C завтраками| Bed and breakfast'!W5</f>
        <v>45809</v>
      </c>
      <c r="X5" s="192">
        <f>'C завтраками| Bed and breakfast'!X5</f>
        <v>45816</v>
      </c>
      <c r="Y5" s="192">
        <f>'C завтраками| Bed and breakfast'!Y5</f>
        <v>45817</v>
      </c>
      <c r="Z5" s="192">
        <f>'C завтраками| Bed and breakfast'!Z5</f>
        <v>45819</v>
      </c>
      <c r="AA5" s="192">
        <f>'C завтраками| Bed and breakfast'!AA5</f>
        <v>45821</v>
      </c>
      <c r="AB5" s="192">
        <f>'C завтраками| Bed and breakfast'!AB5</f>
        <v>45824</v>
      </c>
      <c r="AC5" s="192">
        <f>'C завтраками| Bed and breakfast'!AC5</f>
        <v>45830</v>
      </c>
      <c r="AD5" s="192">
        <f>'C завтраками| Bed and breakfast'!AD5</f>
        <v>45833</v>
      </c>
      <c r="AE5" s="192">
        <f>'C завтраками| Bed and breakfast'!AE5</f>
        <v>45835</v>
      </c>
      <c r="AF5" s="192">
        <f>'C завтраками| Bed and breakfast'!AF5</f>
        <v>45838</v>
      </c>
      <c r="AG5" s="192">
        <f>'C завтраками| Bed and breakfast'!AG5</f>
        <v>45848</v>
      </c>
      <c r="AH5" s="192">
        <f>'C завтраками| Bed and breakfast'!AH5</f>
        <v>45849</v>
      </c>
      <c r="AI5" s="192">
        <f>'C завтраками| Bed and breakfast'!AI5</f>
        <v>45851</v>
      </c>
      <c r="AJ5" s="192">
        <f>'C завтраками| Bed and breakfast'!AJ5</f>
        <v>45852</v>
      </c>
      <c r="AK5" s="192">
        <f>'C завтраками| Bed and breakfast'!AK5</f>
        <v>45856</v>
      </c>
      <c r="AL5" s="192">
        <f>'C завтраками| Bed and breakfast'!AL5</f>
        <v>45857</v>
      </c>
      <c r="AM5" s="192">
        <f>'C завтраками| Bed and breakfast'!AM5</f>
        <v>45862</v>
      </c>
      <c r="AN5" s="192">
        <f>'C завтраками| Bed and breakfast'!AN5</f>
        <v>45866</v>
      </c>
      <c r="AO5" s="192">
        <f>'C завтраками| Bed and breakfast'!AO5</f>
        <v>45869</v>
      </c>
      <c r="AP5" s="192">
        <f>'C завтраками| Bed and breakfast'!AP5</f>
        <v>45871</v>
      </c>
      <c r="AQ5" s="192">
        <f>'C завтраками| Bed and breakfast'!AQ5</f>
        <v>45876</v>
      </c>
      <c r="AR5" s="192">
        <f>'C завтраками| Bed and breakfast'!AR5</f>
        <v>45877</v>
      </c>
      <c r="AS5" s="192">
        <f>'C завтраками| Bed and breakfast'!AS5</f>
        <v>45879</v>
      </c>
      <c r="AT5" s="192">
        <f>'C завтраками| Bed and breakfast'!AT5</f>
        <v>45884</v>
      </c>
      <c r="AU5" s="192">
        <f>'C завтраками| Bed and breakfast'!AU5</f>
        <v>45885</v>
      </c>
      <c r="AV5" s="192">
        <f>'C завтраками| Bed and breakfast'!AV5</f>
        <v>45890</v>
      </c>
      <c r="AW5" s="192">
        <f>'C завтраками| Bed and breakfast'!AW5</f>
        <v>45893</v>
      </c>
      <c r="AX5" s="192">
        <f>'C завтраками| Bed and breakfast'!AX5</f>
        <v>45894</v>
      </c>
      <c r="AY5" s="192">
        <f>'C завтраками| Bed and breakfast'!AY5</f>
        <v>45900</v>
      </c>
      <c r="AZ5" s="192">
        <f>'C завтраками| Bed and breakfast'!AZ5</f>
        <v>45908</v>
      </c>
      <c r="BA5" s="192">
        <f>'C завтраками| Bed and breakfast'!BA5</f>
        <v>45920</v>
      </c>
      <c r="BB5" s="192">
        <f>'C завтраками| Bed and breakfast'!BB5</f>
        <v>45930</v>
      </c>
    </row>
    <row r="6" spans="1:54" s="53" customFormat="1" x14ac:dyDescent="0.2">
      <c r="A6" s="42" t="s">
        <v>83</v>
      </c>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row>
    <row r="7" spans="1:54" s="53" customFormat="1" x14ac:dyDescent="0.2">
      <c r="A7" s="88">
        <v>1</v>
      </c>
      <c r="B7" s="8">
        <f>'C завтраками| Bed and breakfast'!B7</f>
        <v>12400</v>
      </c>
      <c r="C7" s="8">
        <f>'C завтраками| Bed and breakfast'!C7</f>
        <v>14400</v>
      </c>
      <c r="D7" s="8">
        <f>'C завтраками| Bed and breakfast'!D7</f>
        <v>12400</v>
      </c>
      <c r="E7" s="8">
        <f>'C завтраками| Bed and breakfast'!E7</f>
        <v>14400</v>
      </c>
      <c r="F7" s="8">
        <f>'C завтраками| Bed and breakfast'!F7</f>
        <v>14400</v>
      </c>
      <c r="G7" s="8">
        <f>'C завтраками| Bed and breakfast'!G7</f>
        <v>15700</v>
      </c>
      <c r="H7" s="8">
        <f>'C завтраками| Bed and breakfast'!H7</f>
        <v>12400</v>
      </c>
      <c r="I7" s="8">
        <f>'C завтраками| Bed and breakfast'!I7</f>
        <v>12400</v>
      </c>
      <c r="J7" s="8">
        <f>'C завтраками| Bed and breakfast'!J7</f>
        <v>15700</v>
      </c>
      <c r="K7" s="8">
        <f>'C завтраками| Bed and breakfast'!K7</f>
        <v>15700</v>
      </c>
      <c r="L7" s="8">
        <f>'C завтраками| Bed and breakfast'!L7</f>
        <v>15700</v>
      </c>
      <c r="M7" s="8">
        <f>'C завтраками| Bed and breakfast'!M7</f>
        <v>12400</v>
      </c>
      <c r="N7" s="8">
        <f>'C завтраками| Bed and breakfast'!N7</f>
        <v>10700</v>
      </c>
      <c r="O7" s="8">
        <f>'C завтраками| Bed and breakfast'!O7</f>
        <v>10700</v>
      </c>
      <c r="P7" s="8">
        <f>'C завтраками| Bed and breakfast'!P7</f>
        <v>10000</v>
      </c>
      <c r="Q7" s="8">
        <f>'C завтраками| Bed and breakfast'!Q7</f>
        <v>10700</v>
      </c>
      <c r="R7" s="8">
        <f>'C завтраками| Bed and breakfast'!R7</f>
        <v>10000</v>
      </c>
      <c r="S7" s="8">
        <f>'C завтраками| Bed and breakfast'!S7</f>
        <v>11400</v>
      </c>
      <c r="T7" s="8">
        <f>'C завтраками| Bed and breakfast'!T7</f>
        <v>10700</v>
      </c>
      <c r="U7" s="8">
        <f>'C завтраками| Bed and breakfast'!U7</f>
        <v>10000</v>
      </c>
      <c r="V7" s="8">
        <f>'C завтраками| Bed and breakfast'!V7</f>
        <v>15700</v>
      </c>
      <c r="W7" s="8">
        <f>'C завтраками| Bed and breakfast'!W7</f>
        <v>16900</v>
      </c>
      <c r="X7" s="8">
        <f>'C завтраками| Bed and breakfast'!X7</f>
        <v>16900</v>
      </c>
      <c r="Y7" s="8">
        <f>'C завтраками| Bed and breakfast'!Y7</f>
        <v>10900</v>
      </c>
      <c r="Z7" s="8">
        <f>'C завтраками| Bed and breakfast'!Z7</f>
        <v>13500</v>
      </c>
      <c r="AA7" s="8">
        <f>'C завтраками| Bed and breakfast'!AA7</f>
        <v>14700</v>
      </c>
      <c r="AB7" s="8">
        <f>'C завтраками| Bed and breakfast'!AB7</f>
        <v>12300</v>
      </c>
      <c r="AC7" s="8">
        <f>'C завтраками| Bed and breakfast'!AC7</f>
        <v>13500</v>
      </c>
      <c r="AD7" s="8">
        <f>'C завтраками| Bed and breakfast'!AD7</f>
        <v>18600</v>
      </c>
      <c r="AE7" s="8">
        <f>'C завтраками| Bed and breakfast'!AE7</f>
        <v>16900</v>
      </c>
      <c r="AF7" s="8">
        <f>'C завтраками| Bed and breakfast'!AF7</f>
        <v>12300</v>
      </c>
      <c r="AG7" s="8">
        <f>'C завтраками| Bed and breakfast'!AG7</f>
        <v>18600</v>
      </c>
      <c r="AH7" s="8">
        <f>'C завтраками| Bed and breakfast'!AH7</f>
        <v>12300</v>
      </c>
      <c r="AI7" s="8">
        <f>'C завтраками| Bed and breakfast'!AI7</f>
        <v>13500</v>
      </c>
      <c r="AJ7" s="8">
        <f>'C завтраками| Bed and breakfast'!AJ7</f>
        <v>15900</v>
      </c>
      <c r="AK7" s="8">
        <f>'C завтраками| Bed and breakfast'!AK7</f>
        <v>16900</v>
      </c>
      <c r="AL7" s="8">
        <f>'C завтраками| Bed and breakfast'!AL7</f>
        <v>15900</v>
      </c>
      <c r="AM7" s="8">
        <f>'C завтраками| Bed and breakfast'!AM7</f>
        <v>14700</v>
      </c>
      <c r="AN7" s="8">
        <f>'C завтраками| Bed and breakfast'!AN7</f>
        <v>16900</v>
      </c>
      <c r="AO7" s="8">
        <f>'C завтраками| Bed and breakfast'!AO7</f>
        <v>14700</v>
      </c>
      <c r="AP7" s="8">
        <f>'C завтраками| Bed and breakfast'!AP7</f>
        <v>15900</v>
      </c>
      <c r="AQ7" s="8">
        <f>'C завтраками| Bed and breakfast'!AQ7</f>
        <v>16900</v>
      </c>
      <c r="AR7" s="8">
        <f>'C завтраками| Bed and breakfast'!AR7</f>
        <v>15900</v>
      </c>
      <c r="AS7" s="8">
        <f>'C завтраками| Bed and breakfast'!AS7</f>
        <v>16900</v>
      </c>
      <c r="AT7" s="8">
        <f>'C завтраками| Bed and breakfast'!AT7</f>
        <v>15900</v>
      </c>
      <c r="AU7" s="8">
        <f>'C завтраками| Bed and breakfast'!AU7</f>
        <v>16900</v>
      </c>
      <c r="AV7" s="8">
        <f>'C завтраками| Bed and breakfast'!AV7</f>
        <v>14700</v>
      </c>
      <c r="AW7" s="8">
        <f>'C завтраками| Bed and breakfast'!AW7</f>
        <v>12300</v>
      </c>
      <c r="AX7" s="8">
        <f>'C завтраками| Bed and breakfast'!AX7</f>
        <v>14700</v>
      </c>
      <c r="AY7" s="8">
        <f>'C завтраками| Bed and breakfast'!AY7</f>
        <v>12300</v>
      </c>
      <c r="AZ7" s="8">
        <f>'C завтраками| Bed and breakfast'!AZ7</f>
        <v>12300</v>
      </c>
      <c r="BA7" s="8">
        <f>'C завтраками| Bed and breakfast'!BA7</f>
        <v>14700</v>
      </c>
      <c r="BB7" s="8">
        <f>'C завтраками| Bed and breakfast'!BB7</f>
        <v>12300</v>
      </c>
    </row>
    <row r="8" spans="1:54" s="53" customFormat="1" x14ac:dyDescent="0.2">
      <c r="A8" s="88">
        <v>2</v>
      </c>
      <c r="B8" s="8">
        <f>'C завтраками| Bed and breakfast'!B8</f>
        <v>14100</v>
      </c>
      <c r="C8" s="8">
        <f>'C завтраками| Bed and breakfast'!C8</f>
        <v>16100</v>
      </c>
      <c r="D8" s="8">
        <f>'C завтраками| Bed and breakfast'!D8</f>
        <v>14100</v>
      </c>
      <c r="E8" s="8">
        <f>'C завтраками| Bed and breakfast'!E8</f>
        <v>16100</v>
      </c>
      <c r="F8" s="8">
        <f>'C завтраками| Bed and breakfast'!F8</f>
        <v>16100</v>
      </c>
      <c r="G8" s="8">
        <f>'C завтраками| Bed and breakfast'!G8</f>
        <v>17400</v>
      </c>
      <c r="H8" s="8">
        <f>'C завтраками| Bed and breakfast'!H8</f>
        <v>14100</v>
      </c>
      <c r="I8" s="8">
        <f>'C завтраками| Bed and breakfast'!I8</f>
        <v>14100</v>
      </c>
      <c r="J8" s="8">
        <f>'C завтраками| Bed and breakfast'!J8</f>
        <v>17400</v>
      </c>
      <c r="K8" s="8">
        <f>'C завтраками| Bed and breakfast'!K8</f>
        <v>17400</v>
      </c>
      <c r="L8" s="8">
        <f>'C завтраками| Bed and breakfast'!L8</f>
        <v>17400</v>
      </c>
      <c r="M8" s="8">
        <f>'C завтраками| Bed and breakfast'!M8</f>
        <v>14100</v>
      </c>
      <c r="N8" s="8">
        <f>'C завтраками| Bed and breakfast'!N8</f>
        <v>12400</v>
      </c>
      <c r="O8" s="8">
        <f>'C завтраками| Bed and breakfast'!O8</f>
        <v>12400</v>
      </c>
      <c r="P8" s="8">
        <f>'C завтраками| Bed and breakfast'!P8</f>
        <v>11700</v>
      </c>
      <c r="Q8" s="8">
        <f>'C завтраками| Bed and breakfast'!Q8</f>
        <v>12400</v>
      </c>
      <c r="R8" s="8">
        <f>'C завтраками| Bed and breakfast'!R8</f>
        <v>11700</v>
      </c>
      <c r="S8" s="8">
        <f>'C завтраками| Bed and breakfast'!S8</f>
        <v>13100</v>
      </c>
      <c r="T8" s="8">
        <f>'C завтраками| Bed and breakfast'!T8</f>
        <v>12400</v>
      </c>
      <c r="U8" s="8">
        <f>'C завтраками| Bed and breakfast'!U8</f>
        <v>11700</v>
      </c>
      <c r="V8" s="8">
        <f>'C завтраками| Bed and breakfast'!V8</f>
        <v>17400</v>
      </c>
      <c r="W8" s="8">
        <f>'C завтраками| Bed and breakfast'!W8</f>
        <v>18600</v>
      </c>
      <c r="X8" s="8">
        <f>'C завтраками| Bed and breakfast'!X8</f>
        <v>18600</v>
      </c>
      <c r="Y8" s="8">
        <f>'C завтраками| Bed and breakfast'!Y8</f>
        <v>12600</v>
      </c>
      <c r="Z8" s="8">
        <f>'C завтраками| Bed and breakfast'!Z8</f>
        <v>15200</v>
      </c>
      <c r="AA8" s="8">
        <f>'C завтраками| Bed and breakfast'!AA8</f>
        <v>16400</v>
      </c>
      <c r="AB8" s="8">
        <f>'C завтраками| Bed and breakfast'!AB8</f>
        <v>14000</v>
      </c>
      <c r="AC8" s="8">
        <f>'C завтраками| Bed and breakfast'!AC8</f>
        <v>15200</v>
      </c>
      <c r="AD8" s="8">
        <f>'C завтраками| Bed and breakfast'!AD8</f>
        <v>20300</v>
      </c>
      <c r="AE8" s="8">
        <f>'C завтраками| Bed and breakfast'!AE8</f>
        <v>18600</v>
      </c>
      <c r="AF8" s="8">
        <f>'C завтраками| Bed and breakfast'!AF8</f>
        <v>14000</v>
      </c>
      <c r="AG8" s="8">
        <f>'C завтраками| Bed and breakfast'!AG8</f>
        <v>20300</v>
      </c>
      <c r="AH8" s="8">
        <f>'C завтраками| Bed and breakfast'!AH8</f>
        <v>14000</v>
      </c>
      <c r="AI8" s="8">
        <f>'C завтраками| Bed and breakfast'!AI8</f>
        <v>15200</v>
      </c>
      <c r="AJ8" s="8">
        <f>'C завтраками| Bed and breakfast'!AJ8</f>
        <v>17600</v>
      </c>
      <c r="AK8" s="8">
        <f>'C завтраками| Bed and breakfast'!AK8</f>
        <v>18600</v>
      </c>
      <c r="AL8" s="8">
        <f>'C завтраками| Bed and breakfast'!AL8</f>
        <v>17600</v>
      </c>
      <c r="AM8" s="8">
        <f>'C завтраками| Bed and breakfast'!AM8</f>
        <v>16400</v>
      </c>
      <c r="AN8" s="8">
        <f>'C завтраками| Bed and breakfast'!AN8</f>
        <v>18600</v>
      </c>
      <c r="AO8" s="8">
        <f>'C завтраками| Bed and breakfast'!AO8</f>
        <v>16400</v>
      </c>
      <c r="AP8" s="8">
        <f>'C завтраками| Bed and breakfast'!AP8</f>
        <v>17600</v>
      </c>
      <c r="AQ8" s="8">
        <f>'C завтраками| Bed and breakfast'!AQ8</f>
        <v>18600</v>
      </c>
      <c r="AR8" s="8">
        <f>'C завтраками| Bed and breakfast'!AR8</f>
        <v>17600</v>
      </c>
      <c r="AS8" s="8">
        <f>'C завтраками| Bed and breakfast'!AS8</f>
        <v>18600</v>
      </c>
      <c r="AT8" s="8">
        <f>'C завтраками| Bed and breakfast'!AT8</f>
        <v>17600</v>
      </c>
      <c r="AU8" s="8">
        <f>'C завтраками| Bed and breakfast'!AU8</f>
        <v>18600</v>
      </c>
      <c r="AV8" s="8">
        <f>'C завтраками| Bed and breakfast'!AV8</f>
        <v>16400</v>
      </c>
      <c r="AW8" s="8">
        <f>'C завтраками| Bed and breakfast'!AW8</f>
        <v>14000</v>
      </c>
      <c r="AX8" s="8">
        <f>'C завтраками| Bed and breakfast'!AX8</f>
        <v>16400</v>
      </c>
      <c r="AY8" s="8">
        <f>'C завтраками| Bed and breakfast'!AY8</f>
        <v>14000</v>
      </c>
      <c r="AZ8" s="8">
        <f>'C завтраками| Bed and breakfast'!AZ8</f>
        <v>14000</v>
      </c>
      <c r="BA8" s="8">
        <f>'C завтраками| Bed and breakfast'!BA8</f>
        <v>16400</v>
      </c>
      <c r="BB8" s="8">
        <f>'C завтраками| Bed and breakfast'!BB8</f>
        <v>14000</v>
      </c>
    </row>
    <row r="9" spans="1:54" s="53" customFormat="1" x14ac:dyDescent="0.2">
      <c r="A9" s="42" t="s">
        <v>234</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s="53" customFormat="1" x14ac:dyDescent="0.2">
      <c r="A10" s="180">
        <v>1</v>
      </c>
      <c r="B10" s="8">
        <f>'C завтраками| Bed and breakfast'!B10</f>
        <v>13400</v>
      </c>
      <c r="C10" s="8">
        <f>'C завтраками| Bed and breakfast'!C10</f>
        <v>15400</v>
      </c>
      <c r="D10" s="8">
        <f>'C завтраками| Bed and breakfast'!D10</f>
        <v>13400</v>
      </c>
      <c r="E10" s="8">
        <f>'C завтраками| Bed and breakfast'!E10</f>
        <v>15400</v>
      </c>
      <c r="F10" s="8">
        <f>'C завтраками| Bed and breakfast'!F10</f>
        <v>15400</v>
      </c>
      <c r="G10" s="8">
        <f>'C завтраками| Bed and breakfast'!G10</f>
        <v>16700</v>
      </c>
      <c r="H10" s="8">
        <f>'C завтраками| Bed and breakfast'!H10</f>
        <v>13400</v>
      </c>
      <c r="I10" s="8">
        <f>'C завтраками| Bed and breakfast'!I10</f>
        <v>13400</v>
      </c>
      <c r="J10" s="8">
        <f>'C завтраками| Bed and breakfast'!J10</f>
        <v>16700</v>
      </c>
      <c r="K10" s="8">
        <f>'C завтраками| Bed and breakfast'!K10</f>
        <v>16700</v>
      </c>
      <c r="L10" s="8">
        <f>'C завтраками| Bed and breakfast'!L10</f>
        <v>16700</v>
      </c>
      <c r="M10" s="8">
        <f>'C завтраками| Bed and breakfast'!M10</f>
        <v>13400</v>
      </c>
      <c r="N10" s="8">
        <f>'C завтраками| Bed and breakfast'!N10</f>
        <v>11700</v>
      </c>
      <c r="O10" s="8">
        <f>'C завтраками| Bed and breakfast'!O10</f>
        <v>11700</v>
      </c>
      <c r="P10" s="8">
        <f>'C завтраками| Bed and breakfast'!P10</f>
        <v>11000</v>
      </c>
      <c r="Q10" s="8">
        <f>'C завтраками| Bed and breakfast'!Q10</f>
        <v>11700</v>
      </c>
      <c r="R10" s="8">
        <f>'C завтраками| Bed and breakfast'!R10</f>
        <v>11000</v>
      </c>
      <c r="S10" s="8">
        <f>'C завтраками| Bed and breakfast'!S10</f>
        <v>12400</v>
      </c>
      <c r="T10" s="8">
        <f>'C завтраками| Bed and breakfast'!T10</f>
        <v>11700</v>
      </c>
      <c r="U10" s="8">
        <f>'C завтраками| Bed and breakfast'!U10</f>
        <v>11000</v>
      </c>
      <c r="V10" s="8">
        <f>'C завтраками| Bed and breakfast'!V10</f>
        <v>16700</v>
      </c>
      <c r="W10" s="8">
        <f>'C завтраками| Bed and breakfast'!W10</f>
        <v>18900</v>
      </c>
      <c r="X10" s="8">
        <f>'C завтраками| Bed and breakfast'!X10</f>
        <v>18900</v>
      </c>
      <c r="Y10" s="8">
        <f>'C завтраками| Bed and breakfast'!Y10</f>
        <v>12900</v>
      </c>
      <c r="Z10" s="8">
        <f>'C завтраками| Bed and breakfast'!Z10</f>
        <v>15500</v>
      </c>
      <c r="AA10" s="8">
        <f>'C завтраками| Bed and breakfast'!AA10</f>
        <v>16700</v>
      </c>
      <c r="AB10" s="8">
        <f>'C завтраками| Bed and breakfast'!AB10</f>
        <v>14300</v>
      </c>
      <c r="AC10" s="8">
        <f>'C завтраками| Bed and breakfast'!AC10</f>
        <v>15500</v>
      </c>
      <c r="AD10" s="8">
        <f>'C завтраками| Bed and breakfast'!AD10</f>
        <v>20600</v>
      </c>
      <c r="AE10" s="8">
        <f>'C завтраками| Bed and breakfast'!AE10</f>
        <v>18900</v>
      </c>
      <c r="AF10" s="8">
        <f>'C завтраками| Bed and breakfast'!AF10</f>
        <v>14300</v>
      </c>
      <c r="AG10" s="8">
        <f>'C завтраками| Bed and breakfast'!AG10</f>
        <v>20600</v>
      </c>
      <c r="AH10" s="8">
        <f>'C завтраками| Bed and breakfast'!AH10</f>
        <v>14300</v>
      </c>
      <c r="AI10" s="8">
        <f>'C завтраками| Bed and breakfast'!AI10</f>
        <v>15500</v>
      </c>
      <c r="AJ10" s="8">
        <f>'C завтраками| Bed and breakfast'!AJ10</f>
        <v>17900</v>
      </c>
      <c r="AK10" s="8">
        <f>'C завтраками| Bed and breakfast'!AK10</f>
        <v>18900</v>
      </c>
      <c r="AL10" s="8">
        <f>'C завтраками| Bed and breakfast'!AL10</f>
        <v>17900</v>
      </c>
      <c r="AM10" s="8">
        <f>'C завтраками| Bed and breakfast'!AM10</f>
        <v>16700</v>
      </c>
      <c r="AN10" s="8">
        <f>'C завтраками| Bed and breakfast'!AN10</f>
        <v>18900</v>
      </c>
      <c r="AO10" s="8">
        <f>'C завтраками| Bed and breakfast'!AO10</f>
        <v>16700</v>
      </c>
      <c r="AP10" s="8">
        <f>'C завтраками| Bed and breakfast'!AP10</f>
        <v>17900</v>
      </c>
      <c r="AQ10" s="8">
        <f>'C завтраками| Bed and breakfast'!AQ10</f>
        <v>18900</v>
      </c>
      <c r="AR10" s="8">
        <f>'C завтраками| Bed and breakfast'!AR10</f>
        <v>17900</v>
      </c>
      <c r="AS10" s="8">
        <f>'C завтраками| Bed and breakfast'!AS10</f>
        <v>18900</v>
      </c>
      <c r="AT10" s="8">
        <f>'C завтраками| Bed and breakfast'!AT10</f>
        <v>17900</v>
      </c>
      <c r="AU10" s="8">
        <f>'C завтраками| Bed and breakfast'!AU10</f>
        <v>18900</v>
      </c>
      <c r="AV10" s="8">
        <f>'C завтраками| Bed and breakfast'!AV10</f>
        <v>16700</v>
      </c>
      <c r="AW10" s="8">
        <f>'C завтраками| Bed and breakfast'!AW10</f>
        <v>14300</v>
      </c>
      <c r="AX10" s="8">
        <f>'C завтраками| Bed and breakfast'!AX10</f>
        <v>16700</v>
      </c>
      <c r="AY10" s="8">
        <f>'C завтраками| Bed and breakfast'!AY10</f>
        <v>14300</v>
      </c>
      <c r="AZ10" s="8">
        <f>'C завтраками| Bed and breakfast'!AZ10</f>
        <v>14300</v>
      </c>
      <c r="BA10" s="8">
        <f>'C завтраками| Bed and breakfast'!BA10</f>
        <v>16700</v>
      </c>
      <c r="BB10" s="8">
        <f>'C завтраками| Bed and breakfast'!BB10</f>
        <v>14300</v>
      </c>
    </row>
    <row r="11" spans="1:54" s="53" customFormat="1" x14ac:dyDescent="0.2">
      <c r="A11" s="180">
        <v>2</v>
      </c>
      <c r="B11" s="8">
        <f>'C завтраками| Bed and breakfast'!B11</f>
        <v>15100</v>
      </c>
      <c r="C11" s="8">
        <f>'C завтраками| Bed and breakfast'!C11</f>
        <v>17100</v>
      </c>
      <c r="D11" s="8">
        <f>'C завтраками| Bed and breakfast'!D11</f>
        <v>15100</v>
      </c>
      <c r="E11" s="8">
        <f>'C завтраками| Bed and breakfast'!E11</f>
        <v>17100</v>
      </c>
      <c r="F11" s="8">
        <f>'C завтраками| Bed and breakfast'!F11</f>
        <v>17100</v>
      </c>
      <c r="G11" s="8">
        <f>'C завтраками| Bed and breakfast'!G11</f>
        <v>18400</v>
      </c>
      <c r="H11" s="8">
        <f>'C завтраками| Bed and breakfast'!H11</f>
        <v>15100</v>
      </c>
      <c r="I11" s="8">
        <f>'C завтраками| Bed and breakfast'!I11</f>
        <v>15100</v>
      </c>
      <c r="J11" s="8">
        <f>'C завтраками| Bed and breakfast'!J11</f>
        <v>18400</v>
      </c>
      <c r="K11" s="8">
        <f>'C завтраками| Bed and breakfast'!K11</f>
        <v>18400</v>
      </c>
      <c r="L11" s="8">
        <f>'C завтраками| Bed and breakfast'!L11</f>
        <v>18400</v>
      </c>
      <c r="M11" s="8">
        <f>'C завтраками| Bed and breakfast'!M11</f>
        <v>15100</v>
      </c>
      <c r="N11" s="8">
        <f>'C завтраками| Bed and breakfast'!N11</f>
        <v>13400</v>
      </c>
      <c r="O11" s="8">
        <f>'C завтраками| Bed and breakfast'!O11</f>
        <v>13400</v>
      </c>
      <c r="P11" s="8">
        <f>'C завтраками| Bed and breakfast'!P11</f>
        <v>12700</v>
      </c>
      <c r="Q11" s="8">
        <f>'C завтраками| Bed and breakfast'!Q11</f>
        <v>13400</v>
      </c>
      <c r="R11" s="8">
        <f>'C завтраками| Bed and breakfast'!R11</f>
        <v>12700</v>
      </c>
      <c r="S11" s="8">
        <f>'C завтраками| Bed and breakfast'!S11</f>
        <v>14100</v>
      </c>
      <c r="T11" s="8">
        <f>'C завтраками| Bed and breakfast'!T11</f>
        <v>13400</v>
      </c>
      <c r="U11" s="8">
        <f>'C завтраками| Bed and breakfast'!U11</f>
        <v>12700</v>
      </c>
      <c r="V11" s="8">
        <f>'C завтраками| Bed and breakfast'!V11</f>
        <v>18400</v>
      </c>
      <c r="W11" s="8">
        <f>'C завтраками| Bed and breakfast'!W11</f>
        <v>20600</v>
      </c>
      <c r="X11" s="8">
        <f>'C завтраками| Bed and breakfast'!X11</f>
        <v>20600</v>
      </c>
      <c r="Y11" s="8">
        <f>'C завтраками| Bed and breakfast'!Y11</f>
        <v>14600</v>
      </c>
      <c r="Z11" s="8">
        <f>'C завтраками| Bed and breakfast'!Z11</f>
        <v>17200</v>
      </c>
      <c r="AA11" s="8">
        <f>'C завтраками| Bed and breakfast'!AA11</f>
        <v>18400</v>
      </c>
      <c r="AB11" s="8">
        <f>'C завтраками| Bed and breakfast'!AB11</f>
        <v>16000</v>
      </c>
      <c r="AC11" s="8">
        <f>'C завтраками| Bed and breakfast'!AC11</f>
        <v>17200</v>
      </c>
      <c r="AD11" s="8">
        <f>'C завтраками| Bed and breakfast'!AD11</f>
        <v>22300</v>
      </c>
      <c r="AE11" s="8">
        <f>'C завтраками| Bed and breakfast'!AE11</f>
        <v>20600</v>
      </c>
      <c r="AF11" s="8">
        <f>'C завтраками| Bed and breakfast'!AF11</f>
        <v>16000</v>
      </c>
      <c r="AG11" s="8">
        <f>'C завтраками| Bed and breakfast'!AG11</f>
        <v>22300</v>
      </c>
      <c r="AH11" s="8">
        <f>'C завтраками| Bed and breakfast'!AH11</f>
        <v>16000</v>
      </c>
      <c r="AI11" s="8">
        <f>'C завтраками| Bed and breakfast'!AI11</f>
        <v>17200</v>
      </c>
      <c r="AJ11" s="8">
        <f>'C завтраками| Bed and breakfast'!AJ11</f>
        <v>19600</v>
      </c>
      <c r="AK11" s="8">
        <f>'C завтраками| Bed and breakfast'!AK11</f>
        <v>20600</v>
      </c>
      <c r="AL11" s="8">
        <f>'C завтраками| Bed and breakfast'!AL11</f>
        <v>19600</v>
      </c>
      <c r="AM11" s="8">
        <f>'C завтраками| Bed and breakfast'!AM11</f>
        <v>18400</v>
      </c>
      <c r="AN11" s="8">
        <f>'C завтраками| Bed and breakfast'!AN11</f>
        <v>20600</v>
      </c>
      <c r="AO11" s="8">
        <f>'C завтраками| Bed and breakfast'!AO11</f>
        <v>18400</v>
      </c>
      <c r="AP11" s="8">
        <f>'C завтраками| Bed and breakfast'!AP11</f>
        <v>19600</v>
      </c>
      <c r="AQ11" s="8">
        <f>'C завтраками| Bed and breakfast'!AQ11</f>
        <v>20600</v>
      </c>
      <c r="AR11" s="8">
        <f>'C завтраками| Bed and breakfast'!AR11</f>
        <v>19600</v>
      </c>
      <c r="AS11" s="8">
        <f>'C завтраками| Bed and breakfast'!AS11</f>
        <v>20600</v>
      </c>
      <c r="AT11" s="8">
        <f>'C завтраками| Bed and breakfast'!AT11</f>
        <v>19600</v>
      </c>
      <c r="AU11" s="8">
        <f>'C завтраками| Bed and breakfast'!AU11</f>
        <v>20600</v>
      </c>
      <c r="AV11" s="8">
        <f>'C завтраками| Bed and breakfast'!AV11</f>
        <v>18400</v>
      </c>
      <c r="AW11" s="8">
        <f>'C завтраками| Bed and breakfast'!AW11</f>
        <v>16000</v>
      </c>
      <c r="AX11" s="8">
        <f>'C завтраками| Bed and breakfast'!AX11</f>
        <v>18400</v>
      </c>
      <c r="AY11" s="8">
        <f>'C завтраками| Bed and breakfast'!AY11</f>
        <v>16000</v>
      </c>
      <c r="AZ11" s="8">
        <f>'C завтраками| Bed and breakfast'!AZ11</f>
        <v>16000</v>
      </c>
      <c r="BA11" s="8">
        <f>'C завтраками| Bed and breakfast'!BA11</f>
        <v>18400</v>
      </c>
      <c r="BB11" s="8">
        <f>'C завтраками| Bed and breakfast'!BB11</f>
        <v>16000</v>
      </c>
    </row>
    <row r="12" spans="1:54" s="53" customFormat="1" x14ac:dyDescent="0.2">
      <c r="A12" s="42" t="s">
        <v>84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row>
    <row r="13" spans="1:54" s="53" customFormat="1" x14ac:dyDescent="0.2">
      <c r="A13" s="88">
        <f>A7</f>
        <v>1</v>
      </c>
      <c r="B13" s="8">
        <f>'C завтраками| Bed and breakfast'!B13</f>
        <v>14400</v>
      </c>
      <c r="C13" s="8">
        <f>'C завтраками| Bed and breakfast'!C13</f>
        <v>16400</v>
      </c>
      <c r="D13" s="8">
        <f>'C завтраками| Bed and breakfast'!D13</f>
        <v>14400</v>
      </c>
      <c r="E13" s="8">
        <f>'C завтраками| Bed and breakfast'!E13</f>
        <v>16400</v>
      </c>
      <c r="F13" s="8">
        <f>'C завтраками| Bed and breakfast'!F13</f>
        <v>16400</v>
      </c>
      <c r="G13" s="8">
        <f>'C завтраками| Bed and breakfast'!G13</f>
        <v>17700</v>
      </c>
      <c r="H13" s="8">
        <f>'C завтраками| Bed and breakfast'!H13</f>
        <v>14400</v>
      </c>
      <c r="I13" s="8">
        <f>'C завтраками| Bed and breakfast'!I13</f>
        <v>14400</v>
      </c>
      <c r="J13" s="8">
        <f>'C завтраками| Bed and breakfast'!J13</f>
        <v>17700</v>
      </c>
      <c r="K13" s="8">
        <f>'C завтраками| Bed and breakfast'!K13</f>
        <v>17700</v>
      </c>
      <c r="L13" s="8">
        <f>'C завтраками| Bed and breakfast'!L13</f>
        <v>17700</v>
      </c>
      <c r="M13" s="8">
        <f>'C завтраками| Bed and breakfast'!M13</f>
        <v>14400</v>
      </c>
      <c r="N13" s="8">
        <f>'C завтраками| Bed and breakfast'!N13</f>
        <v>12700</v>
      </c>
      <c r="O13" s="8">
        <f>'C завтраками| Bed and breakfast'!O13</f>
        <v>12700</v>
      </c>
      <c r="P13" s="8">
        <f>'C завтраками| Bed and breakfast'!P13</f>
        <v>12000</v>
      </c>
      <c r="Q13" s="8">
        <f>'C завтраками| Bed and breakfast'!Q13</f>
        <v>12700</v>
      </c>
      <c r="R13" s="8">
        <f>'C завтраками| Bed and breakfast'!R13</f>
        <v>12000</v>
      </c>
      <c r="S13" s="8">
        <f>'C завтраками| Bed and breakfast'!S13</f>
        <v>13400</v>
      </c>
      <c r="T13" s="8">
        <f>'C завтраками| Bed and breakfast'!T13</f>
        <v>12700</v>
      </c>
      <c r="U13" s="8">
        <f>'C завтраками| Bed and breakfast'!U13</f>
        <v>12000</v>
      </c>
      <c r="V13" s="8">
        <f>'C завтраками| Bed and breakfast'!V13</f>
        <v>17700</v>
      </c>
      <c r="W13" s="8">
        <f>'C завтраками| Bed and breakfast'!W13</f>
        <v>19900</v>
      </c>
      <c r="X13" s="8">
        <f>'C завтраками| Bed and breakfast'!X13</f>
        <v>19900</v>
      </c>
      <c r="Y13" s="8">
        <f>'C завтраками| Bed and breakfast'!Y13</f>
        <v>13900</v>
      </c>
      <c r="Z13" s="8">
        <f>'C завтраками| Bed and breakfast'!Z13</f>
        <v>16500</v>
      </c>
      <c r="AA13" s="8">
        <f>'C завтраками| Bed and breakfast'!AA13</f>
        <v>17700</v>
      </c>
      <c r="AB13" s="8">
        <f>'C завтраками| Bed and breakfast'!AB13</f>
        <v>15300</v>
      </c>
      <c r="AC13" s="8">
        <f>'C завтраками| Bed and breakfast'!AC13</f>
        <v>16500</v>
      </c>
      <c r="AD13" s="8">
        <f>'C завтраками| Bed and breakfast'!AD13</f>
        <v>21600</v>
      </c>
      <c r="AE13" s="8">
        <f>'C завтраками| Bed and breakfast'!AE13</f>
        <v>19900</v>
      </c>
      <c r="AF13" s="8">
        <f>'C завтраками| Bed and breakfast'!AF13</f>
        <v>15300</v>
      </c>
      <c r="AG13" s="8">
        <f>'C завтраками| Bed and breakfast'!AG13</f>
        <v>21600</v>
      </c>
      <c r="AH13" s="8">
        <f>'C завтраками| Bed and breakfast'!AH13</f>
        <v>15300</v>
      </c>
      <c r="AI13" s="8">
        <f>'C завтраками| Bed and breakfast'!AI13</f>
        <v>16500</v>
      </c>
      <c r="AJ13" s="8">
        <f>'C завтраками| Bed and breakfast'!AJ13</f>
        <v>18900</v>
      </c>
      <c r="AK13" s="8">
        <f>'C завтраками| Bed and breakfast'!AK13</f>
        <v>19900</v>
      </c>
      <c r="AL13" s="8">
        <f>'C завтраками| Bed and breakfast'!AL13</f>
        <v>18900</v>
      </c>
      <c r="AM13" s="8">
        <f>'C завтраками| Bed and breakfast'!AM13</f>
        <v>17700</v>
      </c>
      <c r="AN13" s="8">
        <f>'C завтраками| Bed and breakfast'!AN13</f>
        <v>19900</v>
      </c>
      <c r="AO13" s="8">
        <f>'C завтраками| Bed and breakfast'!AO13</f>
        <v>17700</v>
      </c>
      <c r="AP13" s="8">
        <f>'C завтраками| Bed and breakfast'!AP13</f>
        <v>18900</v>
      </c>
      <c r="AQ13" s="8">
        <f>'C завтраками| Bed and breakfast'!AQ13</f>
        <v>19900</v>
      </c>
      <c r="AR13" s="8">
        <f>'C завтраками| Bed and breakfast'!AR13</f>
        <v>18900</v>
      </c>
      <c r="AS13" s="8">
        <f>'C завтраками| Bed and breakfast'!AS13</f>
        <v>19900</v>
      </c>
      <c r="AT13" s="8">
        <f>'C завтраками| Bed and breakfast'!AT13</f>
        <v>18900</v>
      </c>
      <c r="AU13" s="8">
        <f>'C завтраками| Bed and breakfast'!AU13</f>
        <v>19900</v>
      </c>
      <c r="AV13" s="8">
        <f>'C завтраками| Bed and breakfast'!AV13</f>
        <v>17700</v>
      </c>
      <c r="AW13" s="8">
        <f>'C завтраками| Bed and breakfast'!AW13</f>
        <v>15300</v>
      </c>
      <c r="AX13" s="8">
        <f>'C завтраками| Bed and breakfast'!AX13</f>
        <v>17700</v>
      </c>
      <c r="AY13" s="8">
        <f>'C завтраками| Bed and breakfast'!AY13</f>
        <v>15300</v>
      </c>
      <c r="AZ13" s="8">
        <f>'C завтраками| Bed and breakfast'!AZ13</f>
        <v>15300</v>
      </c>
      <c r="BA13" s="8">
        <f>'C завтраками| Bed and breakfast'!BA13</f>
        <v>17700</v>
      </c>
      <c r="BB13" s="8">
        <f>'C завтраками| Bed and breakfast'!BB13</f>
        <v>15300</v>
      </c>
    </row>
    <row r="14" spans="1:54" s="53" customFormat="1" x14ac:dyDescent="0.2">
      <c r="A14" s="88">
        <f>A8</f>
        <v>2</v>
      </c>
      <c r="B14" s="8">
        <f>'C завтраками| Bed and breakfast'!B14</f>
        <v>16100</v>
      </c>
      <c r="C14" s="8">
        <f>'C завтраками| Bed and breakfast'!C14</f>
        <v>18100</v>
      </c>
      <c r="D14" s="8">
        <f>'C завтраками| Bed and breakfast'!D14</f>
        <v>16100</v>
      </c>
      <c r="E14" s="8">
        <f>'C завтраками| Bed and breakfast'!E14</f>
        <v>18100</v>
      </c>
      <c r="F14" s="8">
        <f>'C завтраками| Bed and breakfast'!F14</f>
        <v>18100</v>
      </c>
      <c r="G14" s="8">
        <f>'C завтраками| Bed and breakfast'!G14</f>
        <v>19400</v>
      </c>
      <c r="H14" s="8">
        <f>'C завтраками| Bed and breakfast'!H14</f>
        <v>16100</v>
      </c>
      <c r="I14" s="8">
        <f>'C завтраками| Bed and breakfast'!I14</f>
        <v>16100</v>
      </c>
      <c r="J14" s="8">
        <f>'C завтраками| Bed and breakfast'!J14</f>
        <v>19400</v>
      </c>
      <c r="K14" s="8">
        <f>'C завтраками| Bed and breakfast'!K14</f>
        <v>19400</v>
      </c>
      <c r="L14" s="8">
        <f>'C завтраками| Bed and breakfast'!L14</f>
        <v>19400</v>
      </c>
      <c r="M14" s="8">
        <f>'C завтраками| Bed and breakfast'!M14</f>
        <v>16100</v>
      </c>
      <c r="N14" s="8">
        <f>'C завтраками| Bed and breakfast'!N14</f>
        <v>14400</v>
      </c>
      <c r="O14" s="8">
        <f>'C завтраками| Bed and breakfast'!O14</f>
        <v>14400</v>
      </c>
      <c r="P14" s="8">
        <f>'C завтраками| Bed and breakfast'!P14</f>
        <v>13700</v>
      </c>
      <c r="Q14" s="8">
        <f>'C завтраками| Bed and breakfast'!Q14</f>
        <v>14400</v>
      </c>
      <c r="R14" s="8">
        <f>'C завтраками| Bed and breakfast'!R14</f>
        <v>13700</v>
      </c>
      <c r="S14" s="8">
        <f>'C завтраками| Bed and breakfast'!S14</f>
        <v>15100</v>
      </c>
      <c r="T14" s="8">
        <f>'C завтраками| Bed and breakfast'!T14</f>
        <v>14400</v>
      </c>
      <c r="U14" s="8">
        <f>'C завтраками| Bed and breakfast'!U14</f>
        <v>13700</v>
      </c>
      <c r="V14" s="8">
        <f>'C завтраками| Bed and breakfast'!V14</f>
        <v>19400</v>
      </c>
      <c r="W14" s="8">
        <f>'C завтраками| Bed and breakfast'!W14</f>
        <v>21600</v>
      </c>
      <c r="X14" s="8">
        <f>'C завтраками| Bed and breakfast'!X14</f>
        <v>21600</v>
      </c>
      <c r="Y14" s="8">
        <f>'C завтраками| Bed and breakfast'!Y14</f>
        <v>15600</v>
      </c>
      <c r="Z14" s="8">
        <f>'C завтраками| Bed and breakfast'!Z14</f>
        <v>18200</v>
      </c>
      <c r="AA14" s="8">
        <f>'C завтраками| Bed and breakfast'!AA14</f>
        <v>19400</v>
      </c>
      <c r="AB14" s="8">
        <f>'C завтраками| Bed and breakfast'!AB14</f>
        <v>17000</v>
      </c>
      <c r="AC14" s="8">
        <f>'C завтраками| Bed and breakfast'!AC14</f>
        <v>18200</v>
      </c>
      <c r="AD14" s="8">
        <f>'C завтраками| Bed and breakfast'!AD14</f>
        <v>23300</v>
      </c>
      <c r="AE14" s="8">
        <f>'C завтраками| Bed and breakfast'!AE14</f>
        <v>21600</v>
      </c>
      <c r="AF14" s="8">
        <f>'C завтраками| Bed and breakfast'!AF14</f>
        <v>17000</v>
      </c>
      <c r="AG14" s="8">
        <f>'C завтраками| Bed and breakfast'!AG14</f>
        <v>23300</v>
      </c>
      <c r="AH14" s="8">
        <f>'C завтраками| Bed and breakfast'!AH14</f>
        <v>17000</v>
      </c>
      <c r="AI14" s="8">
        <f>'C завтраками| Bed and breakfast'!AI14</f>
        <v>18200</v>
      </c>
      <c r="AJ14" s="8">
        <f>'C завтраками| Bed and breakfast'!AJ14</f>
        <v>20600</v>
      </c>
      <c r="AK14" s="8">
        <f>'C завтраками| Bed and breakfast'!AK14</f>
        <v>21600</v>
      </c>
      <c r="AL14" s="8">
        <f>'C завтраками| Bed and breakfast'!AL14</f>
        <v>20600</v>
      </c>
      <c r="AM14" s="8">
        <f>'C завтраками| Bed and breakfast'!AM14</f>
        <v>19400</v>
      </c>
      <c r="AN14" s="8">
        <f>'C завтраками| Bed and breakfast'!AN14</f>
        <v>21600</v>
      </c>
      <c r="AO14" s="8">
        <f>'C завтраками| Bed and breakfast'!AO14</f>
        <v>19400</v>
      </c>
      <c r="AP14" s="8">
        <f>'C завтраками| Bed and breakfast'!AP14</f>
        <v>20600</v>
      </c>
      <c r="AQ14" s="8">
        <f>'C завтраками| Bed and breakfast'!AQ14</f>
        <v>21600</v>
      </c>
      <c r="AR14" s="8">
        <f>'C завтраками| Bed and breakfast'!AR14</f>
        <v>20600</v>
      </c>
      <c r="AS14" s="8">
        <f>'C завтраками| Bed and breakfast'!AS14</f>
        <v>21600</v>
      </c>
      <c r="AT14" s="8">
        <f>'C завтраками| Bed and breakfast'!AT14</f>
        <v>20600</v>
      </c>
      <c r="AU14" s="8">
        <f>'C завтраками| Bed and breakfast'!AU14</f>
        <v>21600</v>
      </c>
      <c r="AV14" s="8">
        <f>'C завтраками| Bed and breakfast'!AV14</f>
        <v>19400</v>
      </c>
      <c r="AW14" s="8">
        <f>'C завтраками| Bed and breakfast'!AW14</f>
        <v>17000</v>
      </c>
      <c r="AX14" s="8">
        <f>'C завтраками| Bed and breakfast'!AX14</f>
        <v>19400</v>
      </c>
      <c r="AY14" s="8">
        <f>'C завтраками| Bed and breakfast'!AY14</f>
        <v>17000</v>
      </c>
      <c r="AZ14" s="8">
        <f>'C завтраками| Bed and breakfast'!AZ14</f>
        <v>17000</v>
      </c>
      <c r="BA14" s="8">
        <f>'C завтраками| Bed and breakfast'!BA14</f>
        <v>19400</v>
      </c>
      <c r="BB14" s="8">
        <f>'C завтраками| Bed and breakfast'!BB14</f>
        <v>17000</v>
      </c>
    </row>
    <row r="15" spans="1:54" s="53" customFormat="1" x14ac:dyDescent="0.2">
      <c r="A15" s="42" t="s">
        <v>85</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row>
    <row r="16" spans="1:54" s="53" customFormat="1" x14ac:dyDescent="0.2">
      <c r="A16" s="88">
        <f>A7</f>
        <v>1</v>
      </c>
      <c r="B16" s="8">
        <f>'C завтраками| Bed and breakfast'!B16</f>
        <v>16100</v>
      </c>
      <c r="C16" s="8">
        <f>'C завтраками| Bed and breakfast'!C16</f>
        <v>18100</v>
      </c>
      <c r="D16" s="8">
        <f>'C завтраками| Bed and breakfast'!D16</f>
        <v>16100</v>
      </c>
      <c r="E16" s="8">
        <f>'C завтраками| Bed and breakfast'!E16</f>
        <v>18100</v>
      </c>
      <c r="F16" s="8">
        <f>'C завтраками| Bed and breakfast'!F16</f>
        <v>18100</v>
      </c>
      <c r="G16" s="8">
        <f>'C завтраками| Bed and breakfast'!G16</f>
        <v>19400</v>
      </c>
      <c r="H16" s="8">
        <f>'C завтраками| Bed and breakfast'!H16</f>
        <v>16100</v>
      </c>
      <c r="I16" s="8">
        <f>'C завтраками| Bed and breakfast'!I16</f>
        <v>16100</v>
      </c>
      <c r="J16" s="8">
        <f>'C завтраками| Bed and breakfast'!J16</f>
        <v>19400</v>
      </c>
      <c r="K16" s="8">
        <f>'C завтраками| Bed and breakfast'!K16</f>
        <v>19400</v>
      </c>
      <c r="L16" s="8">
        <f>'C завтраками| Bed and breakfast'!L16</f>
        <v>19400</v>
      </c>
      <c r="M16" s="8">
        <f>'C завтраками| Bed and breakfast'!M16</f>
        <v>16100</v>
      </c>
      <c r="N16" s="8">
        <f>'C завтраками| Bed and breakfast'!N16</f>
        <v>14400</v>
      </c>
      <c r="O16" s="8">
        <f>'C завтраками| Bed and breakfast'!O16</f>
        <v>14400</v>
      </c>
      <c r="P16" s="8">
        <f>'C завтраками| Bed and breakfast'!P16</f>
        <v>13700</v>
      </c>
      <c r="Q16" s="8">
        <f>'C завтраками| Bed and breakfast'!Q16</f>
        <v>14400</v>
      </c>
      <c r="R16" s="8">
        <f>'C завтраками| Bed and breakfast'!R16</f>
        <v>13700</v>
      </c>
      <c r="S16" s="8">
        <f>'C завтраками| Bed and breakfast'!S16</f>
        <v>15100</v>
      </c>
      <c r="T16" s="8">
        <f>'C завтраками| Bed and breakfast'!T16</f>
        <v>14400</v>
      </c>
      <c r="U16" s="8">
        <f>'C завтраками| Bed and breakfast'!U16</f>
        <v>13700</v>
      </c>
      <c r="V16" s="8">
        <f>'C завтраками| Bed and breakfast'!V16</f>
        <v>19400</v>
      </c>
      <c r="W16" s="8">
        <f>'C завтраками| Bed and breakfast'!W16</f>
        <v>21600</v>
      </c>
      <c r="X16" s="8">
        <f>'C завтраками| Bed and breakfast'!X16</f>
        <v>21600</v>
      </c>
      <c r="Y16" s="8">
        <f>'C завтраками| Bed and breakfast'!Y16</f>
        <v>15600</v>
      </c>
      <c r="Z16" s="8">
        <f>'C завтраками| Bed and breakfast'!Z16</f>
        <v>18200</v>
      </c>
      <c r="AA16" s="8">
        <f>'C завтраками| Bed and breakfast'!AA16</f>
        <v>19400</v>
      </c>
      <c r="AB16" s="8">
        <f>'C завтраками| Bed and breakfast'!AB16</f>
        <v>17000</v>
      </c>
      <c r="AC16" s="8">
        <f>'C завтраками| Bed and breakfast'!AC16</f>
        <v>18200</v>
      </c>
      <c r="AD16" s="8">
        <f>'C завтраками| Bed and breakfast'!AD16</f>
        <v>23300</v>
      </c>
      <c r="AE16" s="8">
        <f>'C завтраками| Bed and breakfast'!AE16</f>
        <v>21600</v>
      </c>
      <c r="AF16" s="8">
        <f>'C завтраками| Bed and breakfast'!AF16</f>
        <v>17000</v>
      </c>
      <c r="AG16" s="8">
        <f>'C завтраками| Bed and breakfast'!AG16</f>
        <v>23300</v>
      </c>
      <c r="AH16" s="8">
        <f>'C завтраками| Bed and breakfast'!AH16</f>
        <v>17000</v>
      </c>
      <c r="AI16" s="8">
        <f>'C завтраками| Bed and breakfast'!AI16</f>
        <v>18200</v>
      </c>
      <c r="AJ16" s="8">
        <f>'C завтраками| Bed and breakfast'!AJ16</f>
        <v>20600</v>
      </c>
      <c r="AK16" s="8">
        <f>'C завтраками| Bed and breakfast'!AK16</f>
        <v>21600</v>
      </c>
      <c r="AL16" s="8">
        <f>'C завтраками| Bed and breakfast'!AL16</f>
        <v>20600</v>
      </c>
      <c r="AM16" s="8">
        <f>'C завтраками| Bed and breakfast'!AM16</f>
        <v>19400</v>
      </c>
      <c r="AN16" s="8">
        <f>'C завтраками| Bed and breakfast'!AN16</f>
        <v>21600</v>
      </c>
      <c r="AO16" s="8">
        <f>'C завтраками| Bed and breakfast'!AO16</f>
        <v>19400</v>
      </c>
      <c r="AP16" s="8">
        <f>'C завтраками| Bed and breakfast'!AP16</f>
        <v>20600</v>
      </c>
      <c r="AQ16" s="8">
        <f>'C завтраками| Bed and breakfast'!AQ16</f>
        <v>21600</v>
      </c>
      <c r="AR16" s="8">
        <f>'C завтраками| Bed and breakfast'!AR16</f>
        <v>20600</v>
      </c>
      <c r="AS16" s="8">
        <f>'C завтраками| Bed and breakfast'!AS16</f>
        <v>21600</v>
      </c>
      <c r="AT16" s="8">
        <f>'C завтраками| Bed and breakfast'!AT16</f>
        <v>20600</v>
      </c>
      <c r="AU16" s="8">
        <f>'C завтраками| Bed and breakfast'!AU16</f>
        <v>21600</v>
      </c>
      <c r="AV16" s="8">
        <f>'C завтраками| Bed and breakfast'!AV16</f>
        <v>19400</v>
      </c>
      <c r="AW16" s="8">
        <f>'C завтраками| Bed and breakfast'!AW16</f>
        <v>17000</v>
      </c>
      <c r="AX16" s="8">
        <f>'C завтраками| Bed and breakfast'!AX16</f>
        <v>19400</v>
      </c>
      <c r="AY16" s="8">
        <f>'C завтраками| Bed and breakfast'!AY16</f>
        <v>17000</v>
      </c>
      <c r="AZ16" s="8">
        <f>'C завтраками| Bed and breakfast'!AZ16</f>
        <v>17000</v>
      </c>
      <c r="BA16" s="8">
        <f>'C завтраками| Bed and breakfast'!BA16</f>
        <v>19400</v>
      </c>
      <c r="BB16" s="8">
        <f>'C завтраками| Bed and breakfast'!BB16</f>
        <v>17000</v>
      </c>
    </row>
    <row r="17" spans="1:54" s="53" customFormat="1" x14ac:dyDescent="0.2">
      <c r="A17" s="88">
        <f>A8</f>
        <v>2</v>
      </c>
      <c r="B17" s="8">
        <f>'C завтраками| Bed and breakfast'!B17</f>
        <v>17800</v>
      </c>
      <c r="C17" s="8">
        <f>'C завтраками| Bed and breakfast'!C17</f>
        <v>19800</v>
      </c>
      <c r="D17" s="8">
        <f>'C завтраками| Bed and breakfast'!D17</f>
        <v>17800</v>
      </c>
      <c r="E17" s="8">
        <f>'C завтраками| Bed and breakfast'!E17</f>
        <v>19800</v>
      </c>
      <c r="F17" s="8">
        <f>'C завтраками| Bed and breakfast'!F17</f>
        <v>19800</v>
      </c>
      <c r="G17" s="8">
        <f>'C завтраками| Bed and breakfast'!G17</f>
        <v>21100</v>
      </c>
      <c r="H17" s="8">
        <f>'C завтраками| Bed and breakfast'!H17</f>
        <v>17800</v>
      </c>
      <c r="I17" s="8">
        <f>'C завтраками| Bed and breakfast'!I17</f>
        <v>17800</v>
      </c>
      <c r="J17" s="8">
        <f>'C завтраками| Bed and breakfast'!J17</f>
        <v>21100</v>
      </c>
      <c r="K17" s="8">
        <f>'C завтраками| Bed and breakfast'!K17</f>
        <v>21100</v>
      </c>
      <c r="L17" s="8">
        <f>'C завтраками| Bed and breakfast'!L17</f>
        <v>21100</v>
      </c>
      <c r="M17" s="8">
        <f>'C завтраками| Bed and breakfast'!M17</f>
        <v>17800</v>
      </c>
      <c r="N17" s="8">
        <f>'C завтраками| Bed and breakfast'!N17</f>
        <v>16100</v>
      </c>
      <c r="O17" s="8">
        <f>'C завтраками| Bed and breakfast'!O17</f>
        <v>16100</v>
      </c>
      <c r="P17" s="8">
        <f>'C завтраками| Bed and breakfast'!P17</f>
        <v>15400</v>
      </c>
      <c r="Q17" s="8">
        <f>'C завтраками| Bed and breakfast'!Q17</f>
        <v>16100</v>
      </c>
      <c r="R17" s="8">
        <f>'C завтраками| Bed and breakfast'!R17</f>
        <v>15400</v>
      </c>
      <c r="S17" s="8">
        <f>'C завтраками| Bed and breakfast'!S17</f>
        <v>16800</v>
      </c>
      <c r="T17" s="8">
        <f>'C завтраками| Bed and breakfast'!T17</f>
        <v>16100</v>
      </c>
      <c r="U17" s="8">
        <f>'C завтраками| Bed and breakfast'!U17</f>
        <v>15400</v>
      </c>
      <c r="V17" s="8">
        <f>'C завтраками| Bed and breakfast'!V17</f>
        <v>21100</v>
      </c>
      <c r="W17" s="8">
        <f>'C завтраками| Bed and breakfast'!W17</f>
        <v>23300</v>
      </c>
      <c r="X17" s="8">
        <f>'C завтраками| Bed and breakfast'!X17</f>
        <v>23300</v>
      </c>
      <c r="Y17" s="8">
        <f>'C завтраками| Bed and breakfast'!Y17</f>
        <v>17300</v>
      </c>
      <c r="Z17" s="8">
        <f>'C завтраками| Bed and breakfast'!Z17</f>
        <v>19900</v>
      </c>
      <c r="AA17" s="8">
        <f>'C завтраками| Bed and breakfast'!AA17</f>
        <v>21100</v>
      </c>
      <c r="AB17" s="8">
        <f>'C завтраками| Bed and breakfast'!AB17</f>
        <v>18700</v>
      </c>
      <c r="AC17" s="8">
        <f>'C завтраками| Bed and breakfast'!AC17</f>
        <v>19900</v>
      </c>
      <c r="AD17" s="8">
        <f>'C завтраками| Bed and breakfast'!AD17</f>
        <v>25000</v>
      </c>
      <c r="AE17" s="8">
        <f>'C завтраками| Bed and breakfast'!AE17</f>
        <v>23300</v>
      </c>
      <c r="AF17" s="8">
        <f>'C завтраками| Bed and breakfast'!AF17</f>
        <v>18700</v>
      </c>
      <c r="AG17" s="8">
        <f>'C завтраками| Bed and breakfast'!AG17</f>
        <v>25000</v>
      </c>
      <c r="AH17" s="8">
        <f>'C завтраками| Bed and breakfast'!AH17</f>
        <v>18700</v>
      </c>
      <c r="AI17" s="8">
        <f>'C завтраками| Bed and breakfast'!AI17</f>
        <v>19900</v>
      </c>
      <c r="AJ17" s="8">
        <f>'C завтраками| Bed and breakfast'!AJ17</f>
        <v>22300</v>
      </c>
      <c r="AK17" s="8">
        <f>'C завтраками| Bed and breakfast'!AK17</f>
        <v>23300</v>
      </c>
      <c r="AL17" s="8">
        <f>'C завтраками| Bed and breakfast'!AL17</f>
        <v>22300</v>
      </c>
      <c r="AM17" s="8">
        <f>'C завтраками| Bed and breakfast'!AM17</f>
        <v>21100</v>
      </c>
      <c r="AN17" s="8">
        <f>'C завтраками| Bed and breakfast'!AN17</f>
        <v>23300</v>
      </c>
      <c r="AO17" s="8">
        <f>'C завтраками| Bed and breakfast'!AO17</f>
        <v>21100</v>
      </c>
      <c r="AP17" s="8">
        <f>'C завтраками| Bed and breakfast'!AP17</f>
        <v>22300</v>
      </c>
      <c r="AQ17" s="8">
        <f>'C завтраками| Bed and breakfast'!AQ17</f>
        <v>23300</v>
      </c>
      <c r="AR17" s="8">
        <f>'C завтраками| Bed and breakfast'!AR17</f>
        <v>22300</v>
      </c>
      <c r="AS17" s="8">
        <f>'C завтраками| Bed and breakfast'!AS17</f>
        <v>23300</v>
      </c>
      <c r="AT17" s="8">
        <f>'C завтраками| Bed and breakfast'!AT17</f>
        <v>22300</v>
      </c>
      <c r="AU17" s="8">
        <f>'C завтраками| Bed and breakfast'!AU17</f>
        <v>23300</v>
      </c>
      <c r="AV17" s="8">
        <f>'C завтраками| Bed and breakfast'!AV17</f>
        <v>21100</v>
      </c>
      <c r="AW17" s="8">
        <f>'C завтраками| Bed and breakfast'!AW17</f>
        <v>18700</v>
      </c>
      <c r="AX17" s="8">
        <f>'C завтраками| Bed and breakfast'!AX17</f>
        <v>21100</v>
      </c>
      <c r="AY17" s="8">
        <f>'C завтраками| Bed and breakfast'!AY17</f>
        <v>18700</v>
      </c>
      <c r="AZ17" s="8">
        <f>'C завтраками| Bed and breakfast'!AZ17</f>
        <v>18700</v>
      </c>
      <c r="BA17" s="8">
        <f>'C завтраками| Bed and breakfast'!BA17</f>
        <v>21100</v>
      </c>
      <c r="BB17" s="8">
        <f>'C завтраками| Bed and breakfast'!BB17</f>
        <v>18700</v>
      </c>
    </row>
    <row r="18" spans="1:54" s="53" customFormat="1" x14ac:dyDescent="0.2">
      <c r="A18" s="42" t="s">
        <v>86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row>
    <row r="19" spans="1:54" s="53" customFormat="1" x14ac:dyDescent="0.2">
      <c r="A19" s="88">
        <f>A7</f>
        <v>1</v>
      </c>
      <c r="B19" s="8">
        <f>'C завтраками| Bed and breakfast'!B19</f>
        <v>37400</v>
      </c>
      <c r="C19" s="8">
        <f>'C завтраками| Bed and breakfast'!C19</f>
        <v>39400</v>
      </c>
      <c r="D19" s="8">
        <f>'C завтраками| Bed and breakfast'!D19</f>
        <v>37400</v>
      </c>
      <c r="E19" s="8">
        <f>'C завтраками| Bed and breakfast'!E19</f>
        <v>39400</v>
      </c>
      <c r="F19" s="8">
        <f>'C завтраками| Bed and breakfast'!F19</f>
        <v>39400</v>
      </c>
      <c r="G19" s="8">
        <f>'C завтраками| Bed and breakfast'!G19</f>
        <v>40700</v>
      </c>
      <c r="H19" s="8">
        <f>'C завтраками| Bed and breakfast'!H19</f>
        <v>37400</v>
      </c>
      <c r="I19" s="8">
        <f>'C завтраками| Bed and breakfast'!I19</f>
        <v>37400</v>
      </c>
      <c r="J19" s="8">
        <f>'C завтраками| Bed and breakfast'!J19</f>
        <v>40700</v>
      </c>
      <c r="K19" s="8">
        <f>'C завтраками| Bed and breakfast'!K19</f>
        <v>40700</v>
      </c>
      <c r="L19" s="8">
        <f>'C завтраками| Bed and breakfast'!L19</f>
        <v>40700</v>
      </c>
      <c r="M19" s="8">
        <f>'C завтраками| Bed and breakfast'!M19</f>
        <v>37400</v>
      </c>
      <c r="N19" s="8">
        <f>'C завтраками| Bed and breakfast'!N19</f>
        <v>35700</v>
      </c>
      <c r="O19" s="8">
        <f>'C завтраками| Bed and breakfast'!O19</f>
        <v>35700</v>
      </c>
      <c r="P19" s="8">
        <f>'C завтраками| Bed and breakfast'!P19</f>
        <v>35000</v>
      </c>
      <c r="Q19" s="8">
        <f>'C завтраками| Bed and breakfast'!Q19</f>
        <v>35700</v>
      </c>
      <c r="R19" s="8">
        <f>'C завтраками| Bed and breakfast'!R19</f>
        <v>35000</v>
      </c>
      <c r="S19" s="8">
        <f>'C завтраками| Bed and breakfast'!S19</f>
        <v>36400</v>
      </c>
      <c r="T19" s="8">
        <f>'C завтраками| Bed and breakfast'!T19</f>
        <v>35700</v>
      </c>
      <c r="U19" s="8">
        <f>'C завтраками| Bed and breakfast'!U19</f>
        <v>35000</v>
      </c>
      <c r="V19" s="8">
        <f>'C завтраками| Bed and breakfast'!V19</f>
        <v>40700</v>
      </c>
      <c r="W19" s="8">
        <f>'C завтраками| Bed and breakfast'!W19</f>
        <v>41900</v>
      </c>
      <c r="X19" s="8">
        <f>'C завтраками| Bed and breakfast'!X19</f>
        <v>41900</v>
      </c>
      <c r="Y19" s="8">
        <f>'C завтраками| Bed and breakfast'!Y19</f>
        <v>35900</v>
      </c>
      <c r="Z19" s="8">
        <f>'C завтраками| Bed and breakfast'!Z19</f>
        <v>38500</v>
      </c>
      <c r="AA19" s="8">
        <f>'C завтраками| Bed and breakfast'!AA19</f>
        <v>39700</v>
      </c>
      <c r="AB19" s="8">
        <f>'C завтраками| Bed and breakfast'!AB19</f>
        <v>37300</v>
      </c>
      <c r="AC19" s="8">
        <f>'C завтраками| Bed and breakfast'!AC19</f>
        <v>38500</v>
      </c>
      <c r="AD19" s="8">
        <f>'C завтраками| Bed and breakfast'!AD19</f>
        <v>43600</v>
      </c>
      <c r="AE19" s="8">
        <f>'C завтраками| Bed and breakfast'!AE19</f>
        <v>41900</v>
      </c>
      <c r="AF19" s="8">
        <f>'C завтраками| Bed and breakfast'!AF19</f>
        <v>37300</v>
      </c>
      <c r="AG19" s="8">
        <f>'C завтраками| Bed and breakfast'!AG19</f>
        <v>43600</v>
      </c>
      <c r="AH19" s="8">
        <f>'C завтраками| Bed and breakfast'!AH19</f>
        <v>37300</v>
      </c>
      <c r="AI19" s="8">
        <f>'C завтраками| Bed and breakfast'!AI19</f>
        <v>38500</v>
      </c>
      <c r="AJ19" s="8">
        <f>'C завтраками| Bed and breakfast'!AJ19</f>
        <v>40900</v>
      </c>
      <c r="AK19" s="8">
        <f>'C завтраками| Bed and breakfast'!AK19</f>
        <v>41900</v>
      </c>
      <c r="AL19" s="8">
        <f>'C завтраками| Bed and breakfast'!AL19</f>
        <v>40900</v>
      </c>
      <c r="AM19" s="8">
        <f>'C завтраками| Bed and breakfast'!AM19</f>
        <v>39700</v>
      </c>
      <c r="AN19" s="8">
        <f>'C завтраками| Bed and breakfast'!AN19</f>
        <v>41900</v>
      </c>
      <c r="AO19" s="8">
        <f>'C завтраками| Bed and breakfast'!AO19</f>
        <v>39700</v>
      </c>
      <c r="AP19" s="8">
        <f>'C завтраками| Bed and breakfast'!AP19</f>
        <v>40900</v>
      </c>
      <c r="AQ19" s="8">
        <f>'C завтраками| Bed and breakfast'!AQ19</f>
        <v>41900</v>
      </c>
      <c r="AR19" s="8">
        <f>'C завтраками| Bed and breakfast'!AR19</f>
        <v>40900</v>
      </c>
      <c r="AS19" s="8">
        <f>'C завтраками| Bed and breakfast'!AS19</f>
        <v>41900</v>
      </c>
      <c r="AT19" s="8">
        <f>'C завтраками| Bed and breakfast'!AT19</f>
        <v>40900</v>
      </c>
      <c r="AU19" s="8">
        <f>'C завтраками| Bed and breakfast'!AU19</f>
        <v>41900</v>
      </c>
      <c r="AV19" s="8">
        <f>'C завтраками| Bed and breakfast'!AV19</f>
        <v>39700</v>
      </c>
      <c r="AW19" s="8">
        <f>'C завтраками| Bed and breakfast'!AW19</f>
        <v>37300</v>
      </c>
      <c r="AX19" s="8">
        <f>'C завтраками| Bed and breakfast'!AX19</f>
        <v>39700</v>
      </c>
      <c r="AY19" s="8">
        <f>'C завтраками| Bed and breakfast'!AY19</f>
        <v>37300</v>
      </c>
      <c r="AZ19" s="8">
        <f>'C завтраками| Bed and breakfast'!AZ19</f>
        <v>37300</v>
      </c>
      <c r="BA19" s="8">
        <f>'C завтраками| Bed and breakfast'!BA19</f>
        <v>39700</v>
      </c>
      <c r="BB19" s="8">
        <f>'C завтраками| Bed and breakfast'!BB19</f>
        <v>37300</v>
      </c>
    </row>
    <row r="20" spans="1:54" s="53" customFormat="1" x14ac:dyDescent="0.2">
      <c r="A20" s="88">
        <f>A8</f>
        <v>2</v>
      </c>
      <c r="B20" s="8">
        <f>'C завтраками| Bed and breakfast'!B20</f>
        <v>39100</v>
      </c>
      <c r="C20" s="8">
        <f>'C завтраками| Bed and breakfast'!C20</f>
        <v>41100</v>
      </c>
      <c r="D20" s="8">
        <f>'C завтраками| Bed and breakfast'!D20</f>
        <v>39100</v>
      </c>
      <c r="E20" s="8">
        <f>'C завтраками| Bed and breakfast'!E20</f>
        <v>41100</v>
      </c>
      <c r="F20" s="8">
        <f>'C завтраками| Bed and breakfast'!F20</f>
        <v>41100</v>
      </c>
      <c r="G20" s="8">
        <f>'C завтраками| Bed and breakfast'!G20</f>
        <v>42400</v>
      </c>
      <c r="H20" s="8">
        <f>'C завтраками| Bed and breakfast'!H20</f>
        <v>39100</v>
      </c>
      <c r="I20" s="8">
        <f>'C завтраками| Bed and breakfast'!I20</f>
        <v>39100</v>
      </c>
      <c r="J20" s="8">
        <f>'C завтраками| Bed and breakfast'!J20</f>
        <v>42400</v>
      </c>
      <c r="K20" s="8">
        <f>'C завтраками| Bed and breakfast'!K20</f>
        <v>42400</v>
      </c>
      <c r="L20" s="8">
        <f>'C завтраками| Bed and breakfast'!L20</f>
        <v>42400</v>
      </c>
      <c r="M20" s="8">
        <f>'C завтраками| Bed and breakfast'!M20</f>
        <v>39100</v>
      </c>
      <c r="N20" s="8">
        <f>'C завтраками| Bed and breakfast'!N20</f>
        <v>37400</v>
      </c>
      <c r="O20" s="8">
        <f>'C завтраками| Bed and breakfast'!O20</f>
        <v>37400</v>
      </c>
      <c r="P20" s="8">
        <f>'C завтраками| Bed and breakfast'!P20</f>
        <v>36700</v>
      </c>
      <c r="Q20" s="8">
        <f>'C завтраками| Bed and breakfast'!Q20</f>
        <v>37400</v>
      </c>
      <c r="R20" s="8">
        <f>'C завтраками| Bed and breakfast'!R20</f>
        <v>36700</v>
      </c>
      <c r="S20" s="8">
        <f>'C завтраками| Bed and breakfast'!S20</f>
        <v>38100</v>
      </c>
      <c r="T20" s="8">
        <f>'C завтраками| Bed and breakfast'!T20</f>
        <v>37400</v>
      </c>
      <c r="U20" s="8">
        <f>'C завтраками| Bed and breakfast'!U20</f>
        <v>36700</v>
      </c>
      <c r="V20" s="8">
        <f>'C завтраками| Bed and breakfast'!V20</f>
        <v>42400</v>
      </c>
      <c r="W20" s="8">
        <f>'C завтраками| Bed and breakfast'!W20</f>
        <v>43600</v>
      </c>
      <c r="X20" s="8">
        <f>'C завтраками| Bed and breakfast'!X20</f>
        <v>43600</v>
      </c>
      <c r="Y20" s="8">
        <f>'C завтраками| Bed and breakfast'!Y20</f>
        <v>37600</v>
      </c>
      <c r="Z20" s="8">
        <f>'C завтраками| Bed and breakfast'!Z20</f>
        <v>40200</v>
      </c>
      <c r="AA20" s="8">
        <f>'C завтраками| Bed and breakfast'!AA20</f>
        <v>41400</v>
      </c>
      <c r="AB20" s="8">
        <f>'C завтраками| Bed and breakfast'!AB20</f>
        <v>39000</v>
      </c>
      <c r="AC20" s="8">
        <f>'C завтраками| Bed and breakfast'!AC20</f>
        <v>40200</v>
      </c>
      <c r="AD20" s="8">
        <f>'C завтраками| Bed and breakfast'!AD20</f>
        <v>45300</v>
      </c>
      <c r="AE20" s="8">
        <f>'C завтраками| Bed and breakfast'!AE20</f>
        <v>43600</v>
      </c>
      <c r="AF20" s="8">
        <f>'C завтраками| Bed and breakfast'!AF20</f>
        <v>39000</v>
      </c>
      <c r="AG20" s="8">
        <f>'C завтраками| Bed and breakfast'!AG20</f>
        <v>45300</v>
      </c>
      <c r="AH20" s="8">
        <f>'C завтраками| Bed and breakfast'!AH20</f>
        <v>39000</v>
      </c>
      <c r="AI20" s="8">
        <f>'C завтраками| Bed and breakfast'!AI20</f>
        <v>40200</v>
      </c>
      <c r="AJ20" s="8">
        <f>'C завтраками| Bed and breakfast'!AJ20</f>
        <v>42600</v>
      </c>
      <c r="AK20" s="8">
        <f>'C завтраками| Bed and breakfast'!AK20</f>
        <v>43600</v>
      </c>
      <c r="AL20" s="8">
        <f>'C завтраками| Bed and breakfast'!AL20</f>
        <v>42600</v>
      </c>
      <c r="AM20" s="8">
        <f>'C завтраками| Bed and breakfast'!AM20</f>
        <v>41400</v>
      </c>
      <c r="AN20" s="8">
        <f>'C завтраками| Bed and breakfast'!AN20</f>
        <v>43600</v>
      </c>
      <c r="AO20" s="8">
        <f>'C завтраками| Bed and breakfast'!AO20</f>
        <v>41400</v>
      </c>
      <c r="AP20" s="8">
        <f>'C завтраками| Bed and breakfast'!AP20</f>
        <v>42600</v>
      </c>
      <c r="AQ20" s="8">
        <f>'C завтраками| Bed and breakfast'!AQ20</f>
        <v>43600</v>
      </c>
      <c r="AR20" s="8">
        <f>'C завтраками| Bed and breakfast'!AR20</f>
        <v>42600</v>
      </c>
      <c r="AS20" s="8">
        <f>'C завтраками| Bed and breakfast'!AS20</f>
        <v>43600</v>
      </c>
      <c r="AT20" s="8">
        <f>'C завтраками| Bed and breakfast'!AT20</f>
        <v>42600</v>
      </c>
      <c r="AU20" s="8">
        <f>'C завтраками| Bed and breakfast'!AU20</f>
        <v>43600</v>
      </c>
      <c r="AV20" s="8">
        <f>'C завтраками| Bed and breakfast'!AV20</f>
        <v>41400</v>
      </c>
      <c r="AW20" s="8">
        <f>'C завтраками| Bed and breakfast'!AW20</f>
        <v>39000</v>
      </c>
      <c r="AX20" s="8">
        <f>'C завтраками| Bed and breakfast'!AX20</f>
        <v>41400</v>
      </c>
      <c r="AY20" s="8">
        <f>'C завтраками| Bed and breakfast'!AY20</f>
        <v>39000</v>
      </c>
      <c r="AZ20" s="8">
        <f>'C завтраками| Bed and breakfast'!AZ20</f>
        <v>39000</v>
      </c>
      <c r="BA20" s="8">
        <f>'C завтраками| Bed and breakfast'!BA20</f>
        <v>41400</v>
      </c>
      <c r="BB20" s="8">
        <f>'C завтраками| Bed and breakfast'!BB20</f>
        <v>39000</v>
      </c>
    </row>
    <row r="21" spans="1:54" s="53" customFormat="1" x14ac:dyDescent="0.2">
      <c r="A21" s="42" t="s">
        <v>87</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row>
    <row r="22" spans="1:54" s="53" customFormat="1" x14ac:dyDescent="0.2">
      <c r="A22" s="88" t="s">
        <v>88</v>
      </c>
      <c r="B22" s="8">
        <f>'C завтраками| Bed and breakfast'!B22</f>
        <v>54100</v>
      </c>
      <c r="C22" s="8">
        <f>'C завтраками| Bed and breakfast'!C22</f>
        <v>56100</v>
      </c>
      <c r="D22" s="8">
        <f>'C завтраками| Bed and breakfast'!D22</f>
        <v>54100</v>
      </c>
      <c r="E22" s="8">
        <f>'C завтраками| Bed and breakfast'!E22</f>
        <v>56100</v>
      </c>
      <c r="F22" s="8">
        <f>'C завтраками| Bed and breakfast'!F22</f>
        <v>56100</v>
      </c>
      <c r="G22" s="8">
        <f>'C завтраками| Bed and breakfast'!G22</f>
        <v>57400</v>
      </c>
      <c r="H22" s="8">
        <f>'C завтраками| Bed and breakfast'!H22</f>
        <v>54100</v>
      </c>
      <c r="I22" s="8">
        <f>'C завтраками| Bed and breakfast'!I22</f>
        <v>54100</v>
      </c>
      <c r="J22" s="8">
        <f>'C завтраками| Bed and breakfast'!J22</f>
        <v>57400</v>
      </c>
      <c r="K22" s="8">
        <f>'C завтраками| Bed and breakfast'!K22</f>
        <v>57400</v>
      </c>
      <c r="L22" s="8">
        <f>'C завтраками| Bed and breakfast'!L22</f>
        <v>57400</v>
      </c>
      <c r="M22" s="8">
        <f>'C завтраками| Bed and breakfast'!M22</f>
        <v>54100</v>
      </c>
      <c r="N22" s="8">
        <f>'C завтраками| Bed and breakfast'!N22</f>
        <v>52400</v>
      </c>
      <c r="O22" s="8">
        <f>'C завтраками| Bed and breakfast'!O22</f>
        <v>52400</v>
      </c>
      <c r="P22" s="8">
        <f>'C завтраками| Bed and breakfast'!P22</f>
        <v>51700</v>
      </c>
      <c r="Q22" s="8">
        <f>'C завтраками| Bed and breakfast'!Q22</f>
        <v>52400</v>
      </c>
      <c r="R22" s="8">
        <f>'C завтраками| Bed and breakfast'!R22</f>
        <v>51700</v>
      </c>
      <c r="S22" s="8">
        <f>'C завтраками| Bed and breakfast'!S22</f>
        <v>53100</v>
      </c>
      <c r="T22" s="8">
        <f>'C завтраками| Bed and breakfast'!T22</f>
        <v>52400</v>
      </c>
      <c r="U22" s="8">
        <f>'C завтраками| Bed and breakfast'!U22</f>
        <v>51700</v>
      </c>
      <c r="V22" s="8">
        <f>'C завтраками| Bed and breakfast'!V22</f>
        <v>64700</v>
      </c>
      <c r="W22" s="8">
        <f>'C завтраками| Bed and breakfast'!W22</f>
        <v>65900</v>
      </c>
      <c r="X22" s="8">
        <f>'C завтраками| Bed and breakfast'!X22</f>
        <v>65900</v>
      </c>
      <c r="Y22" s="8">
        <f>'C завтраками| Bed and breakfast'!Y22</f>
        <v>57600</v>
      </c>
      <c r="Z22" s="8">
        <f>'C завтраками| Bed and breakfast'!Z22</f>
        <v>60200</v>
      </c>
      <c r="AA22" s="8">
        <f>'C завтраками| Bed and breakfast'!AA22</f>
        <v>61400</v>
      </c>
      <c r="AB22" s="8">
        <f>'C завтраками| Bed and breakfast'!AB22</f>
        <v>59000</v>
      </c>
      <c r="AC22" s="8">
        <f>'C завтраками| Bed and breakfast'!AC22</f>
        <v>60200</v>
      </c>
      <c r="AD22" s="8">
        <f>'C завтраками| Bed and breakfast'!AD22</f>
        <v>65300</v>
      </c>
      <c r="AE22" s="8">
        <f>'C завтраками| Bed and breakfast'!AE22</f>
        <v>63600</v>
      </c>
      <c r="AF22" s="8">
        <f>'C завтраками| Bed and breakfast'!AF22</f>
        <v>59000</v>
      </c>
      <c r="AG22" s="8">
        <f>'C завтраками| Bed and breakfast'!AG22</f>
        <v>65300</v>
      </c>
      <c r="AH22" s="8">
        <f>'C завтраками| Bed and breakfast'!AH22</f>
        <v>59000</v>
      </c>
      <c r="AI22" s="8">
        <f>'C завтраками| Bed and breakfast'!AI22</f>
        <v>60200</v>
      </c>
      <c r="AJ22" s="8">
        <f>'C завтраками| Bed and breakfast'!AJ22</f>
        <v>62600</v>
      </c>
      <c r="AK22" s="8">
        <f>'C завтраками| Bed and breakfast'!AK22</f>
        <v>63600</v>
      </c>
      <c r="AL22" s="8">
        <f>'C завтраками| Bed and breakfast'!AL22</f>
        <v>62600</v>
      </c>
      <c r="AM22" s="8">
        <f>'C завтраками| Bed and breakfast'!AM22</f>
        <v>61400</v>
      </c>
      <c r="AN22" s="8">
        <f>'C завтраками| Bed and breakfast'!AN22</f>
        <v>63600</v>
      </c>
      <c r="AO22" s="8">
        <f>'C завтраками| Bed and breakfast'!AO22</f>
        <v>61400</v>
      </c>
      <c r="AP22" s="8">
        <f>'C завтраками| Bed and breakfast'!AP22</f>
        <v>62600</v>
      </c>
      <c r="AQ22" s="8">
        <f>'C завтраками| Bed and breakfast'!AQ22</f>
        <v>63600</v>
      </c>
      <c r="AR22" s="8">
        <f>'C завтраками| Bed and breakfast'!AR22</f>
        <v>62600</v>
      </c>
      <c r="AS22" s="8">
        <f>'C завтраками| Bed and breakfast'!AS22</f>
        <v>63600</v>
      </c>
      <c r="AT22" s="8">
        <f>'C завтраками| Bed and breakfast'!AT22</f>
        <v>62600</v>
      </c>
      <c r="AU22" s="8">
        <f>'C завтраками| Bed and breakfast'!AU22</f>
        <v>63600</v>
      </c>
      <c r="AV22" s="8">
        <f>'C завтраками| Bed and breakfast'!AV22</f>
        <v>61400</v>
      </c>
      <c r="AW22" s="8">
        <f>'C завтраками| Bed and breakfast'!AW22</f>
        <v>59000</v>
      </c>
      <c r="AX22" s="8">
        <f>'C завтраками| Bed and breakfast'!AX22</f>
        <v>61400</v>
      </c>
      <c r="AY22" s="8">
        <f>'C завтраками| Bed and breakfast'!AY22</f>
        <v>59000</v>
      </c>
      <c r="AZ22" s="8">
        <f>'C завтраками| Bed and breakfast'!AZ22</f>
        <v>59000</v>
      </c>
      <c r="BA22" s="8">
        <f>'C завтраками| Bed and breakfast'!BA22</f>
        <v>61400</v>
      </c>
      <c r="BB22" s="8">
        <f>'C завтраками| Bed and breakfast'!BB22</f>
        <v>59000</v>
      </c>
    </row>
    <row r="23" spans="1:54" s="53" customFormat="1" x14ac:dyDescent="0.2">
      <c r="A23" s="89"/>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199"/>
      <c r="BB23" s="199"/>
    </row>
    <row r="24" spans="1:54" ht="18.75" customHeight="1" x14ac:dyDescent="0.2">
      <c r="A24" s="111" t="s">
        <v>100</v>
      </c>
      <c r="B24" s="192">
        <f t="shared" ref="B24:BB24" si="0">B4</f>
        <v>45770</v>
      </c>
      <c r="C24" s="192">
        <f t="shared" si="0"/>
        <v>45772</v>
      </c>
      <c r="D24" s="192">
        <f t="shared" si="0"/>
        <v>45774</v>
      </c>
      <c r="E24" s="192">
        <f t="shared" si="0"/>
        <v>45776</v>
      </c>
      <c r="F24" s="192">
        <f t="shared" si="0"/>
        <v>45777</v>
      </c>
      <c r="G24" s="192">
        <f t="shared" si="0"/>
        <v>45778</v>
      </c>
      <c r="H24" s="192">
        <f t="shared" si="0"/>
        <v>45781</v>
      </c>
      <c r="I24" s="192">
        <f t="shared" si="0"/>
        <v>45783</v>
      </c>
      <c r="J24" s="192">
        <f t="shared" si="0"/>
        <v>45784</v>
      </c>
      <c r="K24" s="192">
        <f t="shared" si="0"/>
        <v>45785</v>
      </c>
      <c r="L24" s="192">
        <f t="shared" si="0"/>
        <v>45786</v>
      </c>
      <c r="M24" s="192">
        <f t="shared" si="0"/>
        <v>45787</v>
      </c>
      <c r="N24" s="192">
        <f t="shared" si="0"/>
        <v>45788</v>
      </c>
      <c r="O24" s="192">
        <f t="shared" si="0"/>
        <v>45793</v>
      </c>
      <c r="P24" s="192">
        <f t="shared" si="0"/>
        <v>45795</v>
      </c>
      <c r="Q24" s="192">
        <f t="shared" si="0"/>
        <v>45799</v>
      </c>
      <c r="R24" s="192">
        <f t="shared" si="0"/>
        <v>45802</v>
      </c>
      <c r="S24" s="192">
        <f t="shared" si="0"/>
        <v>45803</v>
      </c>
      <c r="T24" s="192">
        <f t="shared" si="0"/>
        <v>45806</v>
      </c>
      <c r="U24" s="192">
        <f t="shared" si="0"/>
        <v>45807</v>
      </c>
      <c r="V24" s="192">
        <f t="shared" si="0"/>
        <v>45808</v>
      </c>
      <c r="W24" s="192">
        <f t="shared" si="0"/>
        <v>45809</v>
      </c>
      <c r="X24" s="192">
        <f t="shared" si="0"/>
        <v>45810</v>
      </c>
      <c r="Y24" s="192">
        <f t="shared" si="0"/>
        <v>45817</v>
      </c>
      <c r="Z24" s="192">
        <f t="shared" si="0"/>
        <v>45818</v>
      </c>
      <c r="AA24" s="192">
        <f t="shared" si="0"/>
        <v>45820</v>
      </c>
      <c r="AB24" s="192">
        <f t="shared" si="0"/>
        <v>45822</v>
      </c>
      <c r="AC24" s="192">
        <f t="shared" si="0"/>
        <v>45825</v>
      </c>
      <c r="AD24" s="192">
        <f t="shared" si="0"/>
        <v>45831</v>
      </c>
      <c r="AE24" s="192">
        <f t="shared" si="0"/>
        <v>45834</v>
      </c>
      <c r="AF24" s="192">
        <f t="shared" si="0"/>
        <v>45836</v>
      </c>
      <c r="AG24" s="192">
        <f t="shared" si="0"/>
        <v>45839</v>
      </c>
      <c r="AH24" s="192">
        <f t="shared" si="0"/>
        <v>45849</v>
      </c>
      <c r="AI24" s="192">
        <f t="shared" si="0"/>
        <v>45850</v>
      </c>
      <c r="AJ24" s="192">
        <f t="shared" si="0"/>
        <v>45852</v>
      </c>
      <c r="AK24" s="192">
        <f t="shared" si="0"/>
        <v>45853</v>
      </c>
      <c r="AL24" s="192">
        <f t="shared" si="0"/>
        <v>45857</v>
      </c>
      <c r="AM24" s="192">
        <f t="shared" si="0"/>
        <v>45858</v>
      </c>
      <c r="AN24" s="192">
        <f t="shared" si="0"/>
        <v>45863</v>
      </c>
      <c r="AO24" s="192">
        <f t="shared" si="0"/>
        <v>45867</v>
      </c>
      <c r="AP24" s="192">
        <f t="shared" si="0"/>
        <v>45870</v>
      </c>
      <c r="AQ24" s="192">
        <f t="shared" si="0"/>
        <v>45872</v>
      </c>
      <c r="AR24" s="192">
        <f t="shared" si="0"/>
        <v>45877</v>
      </c>
      <c r="AS24" s="192">
        <f t="shared" si="0"/>
        <v>45878</v>
      </c>
      <c r="AT24" s="192">
        <f t="shared" si="0"/>
        <v>45880</v>
      </c>
      <c r="AU24" s="192">
        <f t="shared" si="0"/>
        <v>45885</v>
      </c>
      <c r="AV24" s="192">
        <f t="shared" si="0"/>
        <v>45886</v>
      </c>
      <c r="AW24" s="192">
        <f t="shared" si="0"/>
        <v>45891</v>
      </c>
      <c r="AX24" s="192">
        <f t="shared" si="0"/>
        <v>45894</v>
      </c>
      <c r="AY24" s="192">
        <f t="shared" si="0"/>
        <v>45895</v>
      </c>
      <c r="AZ24" s="192">
        <f t="shared" si="0"/>
        <v>45901</v>
      </c>
      <c r="BA24" s="192">
        <f t="shared" si="0"/>
        <v>45909</v>
      </c>
      <c r="BB24" s="192">
        <f t="shared" si="0"/>
        <v>45921</v>
      </c>
    </row>
    <row r="25" spans="1:54" ht="17.25" customHeight="1" x14ac:dyDescent="0.2">
      <c r="A25" s="90" t="s">
        <v>64</v>
      </c>
      <c r="B25" s="192">
        <f t="shared" ref="B25:BB25" si="1">B5</f>
        <v>45771</v>
      </c>
      <c r="C25" s="192">
        <f t="shared" si="1"/>
        <v>45773</v>
      </c>
      <c r="D25" s="192">
        <f t="shared" si="1"/>
        <v>45775</v>
      </c>
      <c r="E25" s="192">
        <f t="shared" si="1"/>
        <v>45776</v>
      </c>
      <c r="F25" s="192">
        <f t="shared" si="1"/>
        <v>45777</v>
      </c>
      <c r="G25" s="192">
        <f t="shared" si="1"/>
        <v>45780</v>
      </c>
      <c r="H25" s="192">
        <f t="shared" si="1"/>
        <v>45782</v>
      </c>
      <c r="I25" s="192">
        <f t="shared" si="1"/>
        <v>45783</v>
      </c>
      <c r="J25" s="192">
        <f t="shared" si="1"/>
        <v>45784</v>
      </c>
      <c r="K25" s="192">
        <f t="shared" si="1"/>
        <v>45785</v>
      </c>
      <c r="L25" s="192">
        <f t="shared" si="1"/>
        <v>45786</v>
      </c>
      <c r="M25" s="192">
        <f t="shared" si="1"/>
        <v>45787</v>
      </c>
      <c r="N25" s="192">
        <f t="shared" si="1"/>
        <v>45792</v>
      </c>
      <c r="O25" s="192">
        <f t="shared" si="1"/>
        <v>45794</v>
      </c>
      <c r="P25" s="192">
        <f t="shared" si="1"/>
        <v>45798</v>
      </c>
      <c r="Q25" s="192">
        <f t="shared" si="1"/>
        <v>45801</v>
      </c>
      <c r="R25" s="192">
        <f t="shared" si="1"/>
        <v>45802</v>
      </c>
      <c r="S25" s="192">
        <f t="shared" si="1"/>
        <v>45805</v>
      </c>
      <c r="T25" s="192">
        <f t="shared" si="1"/>
        <v>45806</v>
      </c>
      <c r="U25" s="192">
        <f t="shared" si="1"/>
        <v>45807</v>
      </c>
      <c r="V25" s="192">
        <f t="shared" si="1"/>
        <v>45808</v>
      </c>
      <c r="W25" s="192">
        <f t="shared" si="1"/>
        <v>45809</v>
      </c>
      <c r="X25" s="192">
        <f t="shared" si="1"/>
        <v>45816</v>
      </c>
      <c r="Y25" s="192">
        <f t="shared" si="1"/>
        <v>45817</v>
      </c>
      <c r="Z25" s="192">
        <f t="shared" si="1"/>
        <v>45819</v>
      </c>
      <c r="AA25" s="192">
        <f t="shared" si="1"/>
        <v>45821</v>
      </c>
      <c r="AB25" s="192">
        <f t="shared" si="1"/>
        <v>45824</v>
      </c>
      <c r="AC25" s="192">
        <f t="shared" si="1"/>
        <v>45830</v>
      </c>
      <c r="AD25" s="192">
        <f t="shared" si="1"/>
        <v>45833</v>
      </c>
      <c r="AE25" s="192">
        <f t="shared" si="1"/>
        <v>45835</v>
      </c>
      <c r="AF25" s="192">
        <f t="shared" si="1"/>
        <v>45838</v>
      </c>
      <c r="AG25" s="192">
        <f t="shared" si="1"/>
        <v>45848</v>
      </c>
      <c r="AH25" s="192">
        <f t="shared" si="1"/>
        <v>45849</v>
      </c>
      <c r="AI25" s="192">
        <f t="shared" si="1"/>
        <v>45851</v>
      </c>
      <c r="AJ25" s="192">
        <f t="shared" si="1"/>
        <v>45852</v>
      </c>
      <c r="AK25" s="192">
        <f t="shared" si="1"/>
        <v>45856</v>
      </c>
      <c r="AL25" s="192">
        <f t="shared" si="1"/>
        <v>45857</v>
      </c>
      <c r="AM25" s="192">
        <f t="shared" si="1"/>
        <v>45862</v>
      </c>
      <c r="AN25" s="192">
        <f t="shared" si="1"/>
        <v>45866</v>
      </c>
      <c r="AO25" s="192">
        <f t="shared" si="1"/>
        <v>45869</v>
      </c>
      <c r="AP25" s="192">
        <f t="shared" si="1"/>
        <v>45871</v>
      </c>
      <c r="AQ25" s="192">
        <f t="shared" si="1"/>
        <v>45876</v>
      </c>
      <c r="AR25" s="192">
        <f t="shared" si="1"/>
        <v>45877</v>
      </c>
      <c r="AS25" s="192">
        <f t="shared" si="1"/>
        <v>45879</v>
      </c>
      <c r="AT25" s="192">
        <f t="shared" si="1"/>
        <v>45884</v>
      </c>
      <c r="AU25" s="192">
        <f t="shared" si="1"/>
        <v>45885</v>
      </c>
      <c r="AV25" s="192">
        <f t="shared" si="1"/>
        <v>45890</v>
      </c>
      <c r="AW25" s="192">
        <f t="shared" si="1"/>
        <v>45893</v>
      </c>
      <c r="AX25" s="192">
        <f t="shared" si="1"/>
        <v>45894</v>
      </c>
      <c r="AY25" s="192">
        <f t="shared" si="1"/>
        <v>45900</v>
      </c>
      <c r="AZ25" s="192">
        <f t="shared" si="1"/>
        <v>45908</v>
      </c>
      <c r="BA25" s="192">
        <f t="shared" si="1"/>
        <v>45920</v>
      </c>
      <c r="BB25" s="192">
        <f t="shared" si="1"/>
        <v>45930</v>
      </c>
    </row>
    <row r="26" spans="1:54" s="44" customFormat="1" x14ac:dyDescent="0.2">
      <c r="A26" s="42" t="s">
        <v>83</v>
      </c>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198"/>
      <c r="BB26" s="198"/>
    </row>
    <row r="27" spans="1:54" s="50" customFormat="1" x14ac:dyDescent="0.2">
      <c r="A27" s="88">
        <v>1</v>
      </c>
      <c r="B27" s="200">
        <f t="shared" ref="B27:BB27" si="2">ROUND(B7*0.82,)</f>
        <v>10168</v>
      </c>
      <c r="C27" s="200">
        <f t="shared" si="2"/>
        <v>11808</v>
      </c>
      <c r="D27" s="200">
        <f t="shared" si="2"/>
        <v>10168</v>
      </c>
      <c r="E27" s="200">
        <f t="shared" si="2"/>
        <v>11808</v>
      </c>
      <c r="F27" s="200">
        <f t="shared" si="2"/>
        <v>11808</v>
      </c>
      <c r="G27" s="200">
        <f t="shared" si="2"/>
        <v>12874</v>
      </c>
      <c r="H27" s="200">
        <f t="shared" si="2"/>
        <v>10168</v>
      </c>
      <c r="I27" s="200">
        <f t="shared" si="2"/>
        <v>10168</v>
      </c>
      <c r="J27" s="200">
        <f t="shared" si="2"/>
        <v>12874</v>
      </c>
      <c r="K27" s="200">
        <f t="shared" si="2"/>
        <v>12874</v>
      </c>
      <c r="L27" s="200">
        <f t="shared" si="2"/>
        <v>12874</v>
      </c>
      <c r="M27" s="200">
        <f t="shared" si="2"/>
        <v>10168</v>
      </c>
      <c r="N27" s="200">
        <f t="shared" si="2"/>
        <v>8774</v>
      </c>
      <c r="O27" s="200">
        <f t="shared" si="2"/>
        <v>8774</v>
      </c>
      <c r="P27" s="200">
        <f t="shared" si="2"/>
        <v>8200</v>
      </c>
      <c r="Q27" s="200">
        <f t="shared" si="2"/>
        <v>8774</v>
      </c>
      <c r="R27" s="200">
        <f t="shared" si="2"/>
        <v>8200</v>
      </c>
      <c r="S27" s="200">
        <f t="shared" si="2"/>
        <v>9348</v>
      </c>
      <c r="T27" s="200">
        <f t="shared" si="2"/>
        <v>8774</v>
      </c>
      <c r="U27" s="200">
        <f t="shared" si="2"/>
        <v>8200</v>
      </c>
      <c r="V27" s="200">
        <f t="shared" si="2"/>
        <v>12874</v>
      </c>
      <c r="W27" s="200">
        <f t="shared" si="2"/>
        <v>13858</v>
      </c>
      <c r="X27" s="200">
        <f t="shared" si="2"/>
        <v>13858</v>
      </c>
      <c r="Y27" s="200">
        <f t="shared" si="2"/>
        <v>8938</v>
      </c>
      <c r="Z27" s="200">
        <f t="shared" si="2"/>
        <v>11070</v>
      </c>
      <c r="AA27" s="200">
        <f t="shared" si="2"/>
        <v>12054</v>
      </c>
      <c r="AB27" s="200">
        <f t="shared" si="2"/>
        <v>10086</v>
      </c>
      <c r="AC27" s="200">
        <f t="shared" si="2"/>
        <v>11070</v>
      </c>
      <c r="AD27" s="200">
        <f t="shared" si="2"/>
        <v>15252</v>
      </c>
      <c r="AE27" s="200">
        <f t="shared" si="2"/>
        <v>13858</v>
      </c>
      <c r="AF27" s="200">
        <f t="shared" si="2"/>
        <v>10086</v>
      </c>
      <c r="AG27" s="200">
        <f t="shared" si="2"/>
        <v>15252</v>
      </c>
      <c r="AH27" s="200">
        <f t="shared" si="2"/>
        <v>10086</v>
      </c>
      <c r="AI27" s="200">
        <f t="shared" si="2"/>
        <v>11070</v>
      </c>
      <c r="AJ27" s="200">
        <f t="shared" si="2"/>
        <v>13038</v>
      </c>
      <c r="AK27" s="200">
        <f t="shared" si="2"/>
        <v>13858</v>
      </c>
      <c r="AL27" s="200">
        <f t="shared" si="2"/>
        <v>13038</v>
      </c>
      <c r="AM27" s="200">
        <f t="shared" si="2"/>
        <v>12054</v>
      </c>
      <c r="AN27" s="200">
        <f t="shared" si="2"/>
        <v>13858</v>
      </c>
      <c r="AO27" s="200">
        <f t="shared" si="2"/>
        <v>12054</v>
      </c>
      <c r="AP27" s="200">
        <f t="shared" si="2"/>
        <v>13038</v>
      </c>
      <c r="AQ27" s="200">
        <f t="shared" si="2"/>
        <v>13858</v>
      </c>
      <c r="AR27" s="200">
        <f t="shared" si="2"/>
        <v>13038</v>
      </c>
      <c r="AS27" s="200">
        <f t="shared" si="2"/>
        <v>13858</v>
      </c>
      <c r="AT27" s="200">
        <f t="shared" si="2"/>
        <v>13038</v>
      </c>
      <c r="AU27" s="200">
        <f t="shared" si="2"/>
        <v>13858</v>
      </c>
      <c r="AV27" s="200">
        <f t="shared" si="2"/>
        <v>12054</v>
      </c>
      <c r="AW27" s="200">
        <f t="shared" si="2"/>
        <v>10086</v>
      </c>
      <c r="AX27" s="200">
        <f t="shared" si="2"/>
        <v>12054</v>
      </c>
      <c r="AY27" s="200">
        <f t="shared" si="2"/>
        <v>10086</v>
      </c>
      <c r="AZ27" s="200">
        <f t="shared" si="2"/>
        <v>10086</v>
      </c>
      <c r="BA27" s="200">
        <f t="shared" si="2"/>
        <v>12054</v>
      </c>
      <c r="BB27" s="200">
        <f t="shared" si="2"/>
        <v>10086</v>
      </c>
    </row>
    <row r="28" spans="1:54" s="50" customFormat="1" x14ac:dyDescent="0.2">
      <c r="A28" s="88">
        <v>2</v>
      </c>
      <c r="B28" s="200">
        <f t="shared" ref="B28:BB28" si="3">ROUND(B8*0.82,)</f>
        <v>11562</v>
      </c>
      <c r="C28" s="200">
        <f t="shared" si="3"/>
        <v>13202</v>
      </c>
      <c r="D28" s="200">
        <f t="shared" si="3"/>
        <v>11562</v>
      </c>
      <c r="E28" s="200">
        <f t="shared" si="3"/>
        <v>13202</v>
      </c>
      <c r="F28" s="200">
        <f t="shared" si="3"/>
        <v>13202</v>
      </c>
      <c r="G28" s="200">
        <f t="shared" si="3"/>
        <v>14268</v>
      </c>
      <c r="H28" s="200">
        <f t="shared" si="3"/>
        <v>11562</v>
      </c>
      <c r="I28" s="200">
        <f t="shared" si="3"/>
        <v>11562</v>
      </c>
      <c r="J28" s="200">
        <f t="shared" si="3"/>
        <v>14268</v>
      </c>
      <c r="K28" s="200">
        <f t="shared" si="3"/>
        <v>14268</v>
      </c>
      <c r="L28" s="200">
        <f t="shared" si="3"/>
        <v>14268</v>
      </c>
      <c r="M28" s="200">
        <f t="shared" si="3"/>
        <v>11562</v>
      </c>
      <c r="N28" s="200">
        <f t="shared" si="3"/>
        <v>10168</v>
      </c>
      <c r="O28" s="200">
        <f t="shared" si="3"/>
        <v>10168</v>
      </c>
      <c r="P28" s="200">
        <f t="shared" si="3"/>
        <v>9594</v>
      </c>
      <c r="Q28" s="200">
        <f t="shared" si="3"/>
        <v>10168</v>
      </c>
      <c r="R28" s="200">
        <f t="shared" si="3"/>
        <v>9594</v>
      </c>
      <c r="S28" s="200">
        <f t="shared" si="3"/>
        <v>10742</v>
      </c>
      <c r="T28" s="200">
        <f t="shared" si="3"/>
        <v>10168</v>
      </c>
      <c r="U28" s="200">
        <f t="shared" si="3"/>
        <v>9594</v>
      </c>
      <c r="V28" s="200">
        <f t="shared" si="3"/>
        <v>14268</v>
      </c>
      <c r="W28" s="200">
        <f t="shared" si="3"/>
        <v>15252</v>
      </c>
      <c r="X28" s="200">
        <f t="shared" si="3"/>
        <v>15252</v>
      </c>
      <c r="Y28" s="200">
        <f t="shared" si="3"/>
        <v>10332</v>
      </c>
      <c r="Z28" s="200">
        <f t="shared" si="3"/>
        <v>12464</v>
      </c>
      <c r="AA28" s="200">
        <f t="shared" si="3"/>
        <v>13448</v>
      </c>
      <c r="AB28" s="200">
        <f t="shared" si="3"/>
        <v>11480</v>
      </c>
      <c r="AC28" s="200">
        <f t="shared" si="3"/>
        <v>12464</v>
      </c>
      <c r="AD28" s="200">
        <f t="shared" si="3"/>
        <v>16646</v>
      </c>
      <c r="AE28" s="200">
        <f t="shared" si="3"/>
        <v>15252</v>
      </c>
      <c r="AF28" s="200">
        <f t="shared" si="3"/>
        <v>11480</v>
      </c>
      <c r="AG28" s="200">
        <f t="shared" si="3"/>
        <v>16646</v>
      </c>
      <c r="AH28" s="200">
        <f t="shared" si="3"/>
        <v>11480</v>
      </c>
      <c r="AI28" s="200">
        <f t="shared" si="3"/>
        <v>12464</v>
      </c>
      <c r="AJ28" s="200">
        <f t="shared" si="3"/>
        <v>14432</v>
      </c>
      <c r="AK28" s="200">
        <f t="shared" si="3"/>
        <v>15252</v>
      </c>
      <c r="AL28" s="200">
        <f t="shared" si="3"/>
        <v>14432</v>
      </c>
      <c r="AM28" s="200">
        <f t="shared" si="3"/>
        <v>13448</v>
      </c>
      <c r="AN28" s="200">
        <f t="shared" si="3"/>
        <v>15252</v>
      </c>
      <c r="AO28" s="200">
        <f t="shared" si="3"/>
        <v>13448</v>
      </c>
      <c r="AP28" s="200">
        <f t="shared" si="3"/>
        <v>14432</v>
      </c>
      <c r="AQ28" s="200">
        <f t="shared" si="3"/>
        <v>15252</v>
      </c>
      <c r="AR28" s="200">
        <f t="shared" si="3"/>
        <v>14432</v>
      </c>
      <c r="AS28" s="200">
        <f t="shared" si="3"/>
        <v>15252</v>
      </c>
      <c r="AT28" s="200">
        <f t="shared" si="3"/>
        <v>14432</v>
      </c>
      <c r="AU28" s="200">
        <f t="shared" si="3"/>
        <v>15252</v>
      </c>
      <c r="AV28" s="200">
        <f t="shared" si="3"/>
        <v>13448</v>
      </c>
      <c r="AW28" s="200">
        <f t="shared" si="3"/>
        <v>11480</v>
      </c>
      <c r="AX28" s="200">
        <f t="shared" si="3"/>
        <v>13448</v>
      </c>
      <c r="AY28" s="200">
        <f t="shared" si="3"/>
        <v>11480</v>
      </c>
      <c r="AZ28" s="200">
        <f t="shared" si="3"/>
        <v>11480</v>
      </c>
      <c r="BA28" s="200">
        <f t="shared" si="3"/>
        <v>13448</v>
      </c>
      <c r="BB28" s="200">
        <f t="shared" si="3"/>
        <v>11480</v>
      </c>
    </row>
    <row r="29" spans="1:54" s="50" customFormat="1" x14ac:dyDescent="0.2">
      <c r="A29" s="42" t="s">
        <v>234</v>
      </c>
      <c r="B29" s="200"/>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00"/>
      <c r="AY29" s="200"/>
      <c r="AZ29" s="200"/>
      <c r="BA29" s="200"/>
      <c r="BB29" s="200"/>
    </row>
    <row r="30" spans="1:54" s="50" customFormat="1" x14ac:dyDescent="0.2">
      <c r="A30" s="180">
        <v>1</v>
      </c>
      <c r="B30" s="200">
        <f t="shared" ref="B30:BB30" si="4">ROUND(B10*0.82,)</f>
        <v>10988</v>
      </c>
      <c r="C30" s="200">
        <f t="shared" si="4"/>
        <v>12628</v>
      </c>
      <c r="D30" s="200">
        <f t="shared" si="4"/>
        <v>10988</v>
      </c>
      <c r="E30" s="200">
        <f t="shared" si="4"/>
        <v>12628</v>
      </c>
      <c r="F30" s="200">
        <f t="shared" si="4"/>
        <v>12628</v>
      </c>
      <c r="G30" s="200">
        <f t="shared" si="4"/>
        <v>13694</v>
      </c>
      <c r="H30" s="200">
        <f t="shared" si="4"/>
        <v>10988</v>
      </c>
      <c r="I30" s="200">
        <f t="shared" si="4"/>
        <v>10988</v>
      </c>
      <c r="J30" s="200">
        <f t="shared" si="4"/>
        <v>13694</v>
      </c>
      <c r="K30" s="200">
        <f t="shared" si="4"/>
        <v>13694</v>
      </c>
      <c r="L30" s="200">
        <f t="shared" si="4"/>
        <v>13694</v>
      </c>
      <c r="M30" s="200">
        <f t="shared" si="4"/>
        <v>10988</v>
      </c>
      <c r="N30" s="200">
        <f t="shared" si="4"/>
        <v>9594</v>
      </c>
      <c r="O30" s="200">
        <f t="shared" si="4"/>
        <v>9594</v>
      </c>
      <c r="P30" s="200">
        <f t="shared" si="4"/>
        <v>9020</v>
      </c>
      <c r="Q30" s="200">
        <f t="shared" si="4"/>
        <v>9594</v>
      </c>
      <c r="R30" s="200">
        <f t="shared" si="4"/>
        <v>9020</v>
      </c>
      <c r="S30" s="200">
        <f t="shared" si="4"/>
        <v>10168</v>
      </c>
      <c r="T30" s="200">
        <f t="shared" si="4"/>
        <v>9594</v>
      </c>
      <c r="U30" s="200">
        <f t="shared" si="4"/>
        <v>9020</v>
      </c>
      <c r="V30" s="200">
        <f t="shared" si="4"/>
        <v>13694</v>
      </c>
      <c r="W30" s="200">
        <f t="shared" si="4"/>
        <v>15498</v>
      </c>
      <c r="X30" s="200">
        <f t="shared" si="4"/>
        <v>15498</v>
      </c>
      <c r="Y30" s="200">
        <f t="shared" si="4"/>
        <v>10578</v>
      </c>
      <c r="Z30" s="200">
        <f t="shared" si="4"/>
        <v>12710</v>
      </c>
      <c r="AA30" s="200">
        <f t="shared" si="4"/>
        <v>13694</v>
      </c>
      <c r="AB30" s="200">
        <f t="shared" si="4"/>
        <v>11726</v>
      </c>
      <c r="AC30" s="200">
        <f t="shared" si="4"/>
        <v>12710</v>
      </c>
      <c r="AD30" s="200">
        <f t="shared" si="4"/>
        <v>16892</v>
      </c>
      <c r="AE30" s="200">
        <f t="shared" si="4"/>
        <v>15498</v>
      </c>
      <c r="AF30" s="200">
        <f t="shared" si="4"/>
        <v>11726</v>
      </c>
      <c r="AG30" s="200">
        <f t="shared" si="4"/>
        <v>16892</v>
      </c>
      <c r="AH30" s="200">
        <f t="shared" si="4"/>
        <v>11726</v>
      </c>
      <c r="AI30" s="200">
        <f t="shared" si="4"/>
        <v>12710</v>
      </c>
      <c r="AJ30" s="200">
        <f t="shared" si="4"/>
        <v>14678</v>
      </c>
      <c r="AK30" s="200">
        <f t="shared" si="4"/>
        <v>15498</v>
      </c>
      <c r="AL30" s="200">
        <f t="shared" si="4"/>
        <v>14678</v>
      </c>
      <c r="AM30" s="200">
        <f t="shared" si="4"/>
        <v>13694</v>
      </c>
      <c r="AN30" s="200">
        <f t="shared" si="4"/>
        <v>15498</v>
      </c>
      <c r="AO30" s="200">
        <f t="shared" si="4"/>
        <v>13694</v>
      </c>
      <c r="AP30" s="200">
        <f t="shared" si="4"/>
        <v>14678</v>
      </c>
      <c r="AQ30" s="200">
        <f t="shared" si="4"/>
        <v>15498</v>
      </c>
      <c r="AR30" s="200">
        <f t="shared" si="4"/>
        <v>14678</v>
      </c>
      <c r="AS30" s="200">
        <f t="shared" si="4"/>
        <v>15498</v>
      </c>
      <c r="AT30" s="200">
        <f t="shared" si="4"/>
        <v>14678</v>
      </c>
      <c r="AU30" s="200">
        <f t="shared" si="4"/>
        <v>15498</v>
      </c>
      <c r="AV30" s="200">
        <f t="shared" si="4"/>
        <v>13694</v>
      </c>
      <c r="AW30" s="200">
        <f t="shared" si="4"/>
        <v>11726</v>
      </c>
      <c r="AX30" s="200">
        <f t="shared" si="4"/>
        <v>13694</v>
      </c>
      <c r="AY30" s="200">
        <f t="shared" si="4"/>
        <v>11726</v>
      </c>
      <c r="AZ30" s="200">
        <f t="shared" si="4"/>
        <v>11726</v>
      </c>
      <c r="BA30" s="200">
        <f t="shared" si="4"/>
        <v>13694</v>
      </c>
      <c r="BB30" s="200">
        <f t="shared" si="4"/>
        <v>11726</v>
      </c>
    </row>
    <row r="31" spans="1:54" s="50" customFormat="1" x14ac:dyDescent="0.2">
      <c r="A31" s="180">
        <v>2</v>
      </c>
      <c r="B31" s="200">
        <f t="shared" ref="B31:BB31" si="5">ROUND(B11*0.82,)</f>
        <v>12382</v>
      </c>
      <c r="C31" s="200">
        <f t="shared" si="5"/>
        <v>14022</v>
      </c>
      <c r="D31" s="200">
        <f t="shared" si="5"/>
        <v>12382</v>
      </c>
      <c r="E31" s="200">
        <f t="shared" si="5"/>
        <v>14022</v>
      </c>
      <c r="F31" s="200">
        <f t="shared" si="5"/>
        <v>14022</v>
      </c>
      <c r="G31" s="200">
        <f t="shared" si="5"/>
        <v>15088</v>
      </c>
      <c r="H31" s="200">
        <f t="shared" si="5"/>
        <v>12382</v>
      </c>
      <c r="I31" s="200">
        <f t="shared" si="5"/>
        <v>12382</v>
      </c>
      <c r="J31" s="200">
        <f t="shared" si="5"/>
        <v>15088</v>
      </c>
      <c r="K31" s="200">
        <f t="shared" si="5"/>
        <v>15088</v>
      </c>
      <c r="L31" s="200">
        <f t="shared" si="5"/>
        <v>15088</v>
      </c>
      <c r="M31" s="200">
        <f t="shared" si="5"/>
        <v>12382</v>
      </c>
      <c r="N31" s="200">
        <f t="shared" si="5"/>
        <v>10988</v>
      </c>
      <c r="O31" s="200">
        <f t="shared" si="5"/>
        <v>10988</v>
      </c>
      <c r="P31" s="200">
        <f t="shared" si="5"/>
        <v>10414</v>
      </c>
      <c r="Q31" s="200">
        <f t="shared" si="5"/>
        <v>10988</v>
      </c>
      <c r="R31" s="200">
        <f t="shared" si="5"/>
        <v>10414</v>
      </c>
      <c r="S31" s="200">
        <f t="shared" si="5"/>
        <v>11562</v>
      </c>
      <c r="T31" s="200">
        <f t="shared" si="5"/>
        <v>10988</v>
      </c>
      <c r="U31" s="200">
        <f t="shared" si="5"/>
        <v>10414</v>
      </c>
      <c r="V31" s="200">
        <f t="shared" si="5"/>
        <v>15088</v>
      </c>
      <c r="W31" s="200">
        <f t="shared" si="5"/>
        <v>16892</v>
      </c>
      <c r="X31" s="200">
        <f t="shared" si="5"/>
        <v>16892</v>
      </c>
      <c r="Y31" s="200">
        <f t="shared" si="5"/>
        <v>11972</v>
      </c>
      <c r="Z31" s="200">
        <f t="shared" si="5"/>
        <v>14104</v>
      </c>
      <c r="AA31" s="200">
        <f t="shared" si="5"/>
        <v>15088</v>
      </c>
      <c r="AB31" s="200">
        <f t="shared" si="5"/>
        <v>13120</v>
      </c>
      <c r="AC31" s="200">
        <f t="shared" si="5"/>
        <v>14104</v>
      </c>
      <c r="AD31" s="200">
        <f t="shared" si="5"/>
        <v>18286</v>
      </c>
      <c r="AE31" s="200">
        <f t="shared" si="5"/>
        <v>16892</v>
      </c>
      <c r="AF31" s="200">
        <f t="shared" si="5"/>
        <v>13120</v>
      </c>
      <c r="AG31" s="200">
        <f t="shared" si="5"/>
        <v>18286</v>
      </c>
      <c r="AH31" s="200">
        <f t="shared" si="5"/>
        <v>13120</v>
      </c>
      <c r="AI31" s="200">
        <f t="shared" si="5"/>
        <v>14104</v>
      </c>
      <c r="AJ31" s="200">
        <f t="shared" si="5"/>
        <v>16072</v>
      </c>
      <c r="AK31" s="200">
        <f t="shared" si="5"/>
        <v>16892</v>
      </c>
      <c r="AL31" s="200">
        <f t="shared" si="5"/>
        <v>16072</v>
      </c>
      <c r="AM31" s="200">
        <f t="shared" si="5"/>
        <v>15088</v>
      </c>
      <c r="AN31" s="200">
        <f t="shared" si="5"/>
        <v>16892</v>
      </c>
      <c r="AO31" s="200">
        <f t="shared" si="5"/>
        <v>15088</v>
      </c>
      <c r="AP31" s="200">
        <f t="shared" si="5"/>
        <v>16072</v>
      </c>
      <c r="AQ31" s="200">
        <f t="shared" si="5"/>
        <v>16892</v>
      </c>
      <c r="AR31" s="200">
        <f t="shared" si="5"/>
        <v>16072</v>
      </c>
      <c r="AS31" s="200">
        <f t="shared" si="5"/>
        <v>16892</v>
      </c>
      <c r="AT31" s="200">
        <f t="shared" si="5"/>
        <v>16072</v>
      </c>
      <c r="AU31" s="200">
        <f t="shared" si="5"/>
        <v>16892</v>
      </c>
      <c r="AV31" s="200">
        <f t="shared" si="5"/>
        <v>15088</v>
      </c>
      <c r="AW31" s="200">
        <f t="shared" si="5"/>
        <v>13120</v>
      </c>
      <c r="AX31" s="200">
        <f t="shared" si="5"/>
        <v>15088</v>
      </c>
      <c r="AY31" s="200">
        <f t="shared" si="5"/>
        <v>13120</v>
      </c>
      <c r="AZ31" s="200">
        <f t="shared" si="5"/>
        <v>13120</v>
      </c>
      <c r="BA31" s="200">
        <f t="shared" si="5"/>
        <v>15088</v>
      </c>
      <c r="BB31" s="200">
        <f t="shared" si="5"/>
        <v>13120</v>
      </c>
    </row>
    <row r="32" spans="1:54" s="50" customFormat="1" x14ac:dyDescent="0.2">
      <c r="A32" s="42" t="s">
        <v>84</v>
      </c>
      <c r="B32" s="200"/>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row>
    <row r="33" spans="1:54" s="50" customFormat="1" x14ac:dyDescent="0.2">
      <c r="A33" s="88">
        <f>A27</f>
        <v>1</v>
      </c>
      <c r="B33" s="200">
        <f t="shared" ref="B33:BB33" si="6">ROUND(B13*0.82,)</f>
        <v>11808</v>
      </c>
      <c r="C33" s="200">
        <f t="shared" si="6"/>
        <v>13448</v>
      </c>
      <c r="D33" s="200">
        <f t="shared" si="6"/>
        <v>11808</v>
      </c>
      <c r="E33" s="200">
        <f t="shared" si="6"/>
        <v>13448</v>
      </c>
      <c r="F33" s="200">
        <f t="shared" si="6"/>
        <v>13448</v>
      </c>
      <c r="G33" s="200">
        <f t="shared" si="6"/>
        <v>14514</v>
      </c>
      <c r="H33" s="200">
        <f t="shared" si="6"/>
        <v>11808</v>
      </c>
      <c r="I33" s="200">
        <f t="shared" si="6"/>
        <v>11808</v>
      </c>
      <c r="J33" s="200">
        <f t="shared" si="6"/>
        <v>14514</v>
      </c>
      <c r="K33" s="200">
        <f t="shared" si="6"/>
        <v>14514</v>
      </c>
      <c r="L33" s="200">
        <f t="shared" si="6"/>
        <v>14514</v>
      </c>
      <c r="M33" s="200">
        <f t="shared" si="6"/>
        <v>11808</v>
      </c>
      <c r="N33" s="200">
        <f t="shared" si="6"/>
        <v>10414</v>
      </c>
      <c r="O33" s="200">
        <f t="shared" si="6"/>
        <v>10414</v>
      </c>
      <c r="P33" s="200">
        <f t="shared" si="6"/>
        <v>9840</v>
      </c>
      <c r="Q33" s="200">
        <f t="shared" si="6"/>
        <v>10414</v>
      </c>
      <c r="R33" s="200">
        <f t="shared" si="6"/>
        <v>9840</v>
      </c>
      <c r="S33" s="200">
        <f t="shared" si="6"/>
        <v>10988</v>
      </c>
      <c r="T33" s="200">
        <f t="shared" si="6"/>
        <v>10414</v>
      </c>
      <c r="U33" s="200">
        <f t="shared" si="6"/>
        <v>9840</v>
      </c>
      <c r="V33" s="200">
        <f t="shared" si="6"/>
        <v>14514</v>
      </c>
      <c r="W33" s="200">
        <f t="shared" si="6"/>
        <v>16318</v>
      </c>
      <c r="X33" s="200">
        <f t="shared" si="6"/>
        <v>16318</v>
      </c>
      <c r="Y33" s="200">
        <f t="shared" si="6"/>
        <v>11398</v>
      </c>
      <c r="Z33" s="200">
        <f t="shared" si="6"/>
        <v>13530</v>
      </c>
      <c r="AA33" s="200">
        <f t="shared" si="6"/>
        <v>14514</v>
      </c>
      <c r="AB33" s="200">
        <f t="shared" si="6"/>
        <v>12546</v>
      </c>
      <c r="AC33" s="200">
        <f t="shared" si="6"/>
        <v>13530</v>
      </c>
      <c r="AD33" s="200">
        <f t="shared" si="6"/>
        <v>17712</v>
      </c>
      <c r="AE33" s="200">
        <f t="shared" si="6"/>
        <v>16318</v>
      </c>
      <c r="AF33" s="200">
        <f t="shared" si="6"/>
        <v>12546</v>
      </c>
      <c r="AG33" s="200">
        <f t="shared" si="6"/>
        <v>17712</v>
      </c>
      <c r="AH33" s="200">
        <f t="shared" si="6"/>
        <v>12546</v>
      </c>
      <c r="AI33" s="200">
        <f t="shared" si="6"/>
        <v>13530</v>
      </c>
      <c r="AJ33" s="200">
        <f t="shared" si="6"/>
        <v>15498</v>
      </c>
      <c r="AK33" s="200">
        <f t="shared" si="6"/>
        <v>16318</v>
      </c>
      <c r="AL33" s="200">
        <f t="shared" si="6"/>
        <v>15498</v>
      </c>
      <c r="AM33" s="200">
        <f t="shared" si="6"/>
        <v>14514</v>
      </c>
      <c r="AN33" s="200">
        <f t="shared" si="6"/>
        <v>16318</v>
      </c>
      <c r="AO33" s="200">
        <f t="shared" si="6"/>
        <v>14514</v>
      </c>
      <c r="AP33" s="200">
        <f t="shared" si="6"/>
        <v>15498</v>
      </c>
      <c r="AQ33" s="200">
        <f t="shared" si="6"/>
        <v>16318</v>
      </c>
      <c r="AR33" s="200">
        <f t="shared" si="6"/>
        <v>15498</v>
      </c>
      <c r="AS33" s="200">
        <f t="shared" si="6"/>
        <v>16318</v>
      </c>
      <c r="AT33" s="200">
        <f t="shared" si="6"/>
        <v>15498</v>
      </c>
      <c r="AU33" s="200">
        <f t="shared" si="6"/>
        <v>16318</v>
      </c>
      <c r="AV33" s="200">
        <f t="shared" si="6"/>
        <v>14514</v>
      </c>
      <c r="AW33" s="200">
        <f t="shared" si="6"/>
        <v>12546</v>
      </c>
      <c r="AX33" s="200">
        <f t="shared" si="6"/>
        <v>14514</v>
      </c>
      <c r="AY33" s="200">
        <f t="shared" si="6"/>
        <v>12546</v>
      </c>
      <c r="AZ33" s="200">
        <f t="shared" si="6"/>
        <v>12546</v>
      </c>
      <c r="BA33" s="200">
        <f t="shared" si="6"/>
        <v>14514</v>
      </c>
      <c r="BB33" s="200">
        <f t="shared" si="6"/>
        <v>12546</v>
      </c>
    </row>
    <row r="34" spans="1:54" s="50" customFormat="1" x14ac:dyDescent="0.2">
      <c r="A34" s="88">
        <f>A28</f>
        <v>2</v>
      </c>
      <c r="B34" s="200">
        <f t="shared" ref="B34:BB34" si="7">ROUND(B14*0.82,)</f>
        <v>13202</v>
      </c>
      <c r="C34" s="200">
        <f t="shared" si="7"/>
        <v>14842</v>
      </c>
      <c r="D34" s="200">
        <f t="shared" si="7"/>
        <v>13202</v>
      </c>
      <c r="E34" s="200">
        <f t="shared" si="7"/>
        <v>14842</v>
      </c>
      <c r="F34" s="200">
        <f t="shared" si="7"/>
        <v>14842</v>
      </c>
      <c r="G34" s="200">
        <f t="shared" si="7"/>
        <v>15908</v>
      </c>
      <c r="H34" s="200">
        <f t="shared" si="7"/>
        <v>13202</v>
      </c>
      <c r="I34" s="200">
        <f t="shared" si="7"/>
        <v>13202</v>
      </c>
      <c r="J34" s="200">
        <f t="shared" si="7"/>
        <v>15908</v>
      </c>
      <c r="K34" s="200">
        <f t="shared" si="7"/>
        <v>15908</v>
      </c>
      <c r="L34" s="200">
        <f t="shared" si="7"/>
        <v>15908</v>
      </c>
      <c r="M34" s="200">
        <f t="shared" si="7"/>
        <v>13202</v>
      </c>
      <c r="N34" s="200">
        <f t="shared" si="7"/>
        <v>11808</v>
      </c>
      <c r="O34" s="200">
        <f t="shared" si="7"/>
        <v>11808</v>
      </c>
      <c r="P34" s="200">
        <f t="shared" si="7"/>
        <v>11234</v>
      </c>
      <c r="Q34" s="200">
        <f t="shared" si="7"/>
        <v>11808</v>
      </c>
      <c r="R34" s="200">
        <f t="shared" si="7"/>
        <v>11234</v>
      </c>
      <c r="S34" s="200">
        <f t="shared" si="7"/>
        <v>12382</v>
      </c>
      <c r="T34" s="200">
        <f t="shared" si="7"/>
        <v>11808</v>
      </c>
      <c r="U34" s="200">
        <f t="shared" si="7"/>
        <v>11234</v>
      </c>
      <c r="V34" s="200">
        <f t="shared" si="7"/>
        <v>15908</v>
      </c>
      <c r="W34" s="200">
        <f t="shared" si="7"/>
        <v>17712</v>
      </c>
      <c r="X34" s="200">
        <f t="shared" si="7"/>
        <v>17712</v>
      </c>
      <c r="Y34" s="200">
        <f t="shared" si="7"/>
        <v>12792</v>
      </c>
      <c r="Z34" s="200">
        <f t="shared" si="7"/>
        <v>14924</v>
      </c>
      <c r="AA34" s="200">
        <f t="shared" si="7"/>
        <v>15908</v>
      </c>
      <c r="AB34" s="200">
        <f t="shared" si="7"/>
        <v>13940</v>
      </c>
      <c r="AC34" s="200">
        <f t="shared" si="7"/>
        <v>14924</v>
      </c>
      <c r="AD34" s="200">
        <f t="shared" si="7"/>
        <v>19106</v>
      </c>
      <c r="AE34" s="200">
        <f t="shared" si="7"/>
        <v>17712</v>
      </c>
      <c r="AF34" s="200">
        <f t="shared" si="7"/>
        <v>13940</v>
      </c>
      <c r="AG34" s="200">
        <f t="shared" si="7"/>
        <v>19106</v>
      </c>
      <c r="AH34" s="200">
        <f t="shared" si="7"/>
        <v>13940</v>
      </c>
      <c r="AI34" s="200">
        <f t="shared" si="7"/>
        <v>14924</v>
      </c>
      <c r="AJ34" s="200">
        <f t="shared" si="7"/>
        <v>16892</v>
      </c>
      <c r="AK34" s="200">
        <f t="shared" si="7"/>
        <v>17712</v>
      </c>
      <c r="AL34" s="200">
        <f t="shared" si="7"/>
        <v>16892</v>
      </c>
      <c r="AM34" s="200">
        <f t="shared" si="7"/>
        <v>15908</v>
      </c>
      <c r="AN34" s="200">
        <f t="shared" si="7"/>
        <v>17712</v>
      </c>
      <c r="AO34" s="200">
        <f t="shared" si="7"/>
        <v>15908</v>
      </c>
      <c r="AP34" s="200">
        <f t="shared" si="7"/>
        <v>16892</v>
      </c>
      <c r="AQ34" s="200">
        <f t="shared" si="7"/>
        <v>17712</v>
      </c>
      <c r="AR34" s="200">
        <f t="shared" si="7"/>
        <v>16892</v>
      </c>
      <c r="AS34" s="200">
        <f t="shared" si="7"/>
        <v>17712</v>
      </c>
      <c r="AT34" s="200">
        <f t="shared" si="7"/>
        <v>16892</v>
      </c>
      <c r="AU34" s="200">
        <f t="shared" si="7"/>
        <v>17712</v>
      </c>
      <c r="AV34" s="200">
        <f t="shared" si="7"/>
        <v>15908</v>
      </c>
      <c r="AW34" s="200">
        <f t="shared" si="7"/>
        <v>13940</v>
      </c>
      <c r="AX34" s="200">
        <f t="shared" si="7"/>
        <v>15908</v>
      </c>
      <c r="AY34" s="200">
        <f t="shared" si="7"/>
        <v>13940</v>
      </c>
      <c r="AZ34" s="200">
        <f t="shared" si="7"/>
        <v>13940</v>
      </c>
      <c r="BA34" s="200">
        <f t="shared" si="7"/>
        <v>15908</v>
      </c>
      <c r="BB34" s="200">
        <f t="shared" si="7"/>
        <v>13940</v>
      </c>
    </row>
    <row r="35" spans="1:54" s="50" customFormat="1" x14ac:dyDescent="0.2">
      <c r="A35" s="42" t="s">
        <v>85</v>
      </c>
      <c r="B35" s="200"/>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0"/>
    </row>
    <row r="36" spans="1:54" s="50" customFormat="1" x14ac:dyDescent="0.2">
      <c r="A36" s="88">
        <f>A27</f>
        <v>1</v>
      </c>
      <c r="B36" s="200">
        <f t="shared" ref="B36:BB36" si="8">ROUND(B16*0.82,)</f>
        <v>13202</v>
      </c>
      <c r="C36" s="200">
        <f t="shared" si="8"/>
        <v>14842</v>
      </c>
      <c r="D36" s="200">
        <f t="shared" si="8"/>
        <v>13202</v>
      </c>
      <c r="E36" s="200">
        <f t="shared" si="8"/>
        <v>14842</v>
      </c>
      <c r="F36" s="200">
        <f t="shared" si="8"/>
        <v>14842</v>
      </c>
      <c r="G36" s="200">
        <f t="shared" si="8"/>
        <v>15908</v>
      </c>
      <c r="H36" s="200">
        <f t="shared" si="8"/>
        <v>13202</v>
      </c>
      <c r="I36" s="200">
        <f t="shared" si="8"/>
        <v>13202</v>
      </c>
      <c r="J36" s="200">
        <f t="shared" si="8"/>
        <v>15908</v>
      </c>
      <c r="K36" s="200">
        <f t="shared" si="8"/>
        <v>15908</v>
      </c>
      <c r="L36" s="200">
        <f t="shared" si="8"/>
        <v>15908</v>
      </c>
      <c r="M36" s="200">
        <f t="shared" si="8"/>
        <v>13202</v>
      </c>
      <c r="N36" s="200">
        <f t="shared" si="8"/>
        <v>11808</v>
      </c>
      <c r="O36" s="200">
        <f t="shared" si="8"/>
        <v>11808</v>
      </c>
      <c r="P36" s="200">
        <f t="shared" si="8"/>
        <v>11234</v>
      </c>
      <c r="Q36" s="200">
        <f t="shared" si="8"/>
        <v>11808</v>
      </c>
      <c r="R36" s="200">
        <f t="shared" si="8"/>
        <v>11234</v>
      </c>
      <c r="S36" s="200">
        <f t="shared" si="8"/>
        <v>12382</v>
      </c>
      <c r="T36" s="200">
        <f t="shared" si="8"/>
        <v>11808</v>
      </c>
      <c r="U36" s="200">
        <f t="shared" si="8"/>
        <v>11234</v>
      </c>
      <c r="V36" s="200">
        <f t="shared" si="8"/>
        <v>15908</v>
      </c>
      <c r="W36" s="200">
        <f t="shared" si="8"/>
        <v>17712</v>
      </c>
      <c r="X36" s="200">
        <f t="shared" si="8"/>
        <v>17712</v>
      </c>
      <c r="Y36" s="200">
        <f t="shared" si="8"/>
        <v>12792</v>
      </c>
      <c r="Z36" s="200">
        <f t="shared" si="8"/>
        <v>14924</v>
      </c>
      <c r="AA36" s="200">
        <f t="shared" si="8"/>
        <v>15908</v>
      </c>
      <c r="AB36" s="200">
        <f t="shared" si="8"/>
        <v>13940</v>
      </c>
      <c r="AC36" s="200">
        <f t="shared" si="8"/>
        <v>14924</v>
      </c>
      <c r="AD36" s="200">
        <f t="shared" si="8"/>
        <v>19106</v>
      </c>
      <c r="AE36" s="200">
        <f t="shared" si="8"/>
        <v>17712</v>
      </c>
      <c r="AF36" s="200">
        <f t="shared" si="8"/>
        <v>13940</v>
      </c>
      <c r="AG36" s="200">
        <f t="shared" si="8"/>
        <v>19106</v>
      </c>
      <c r="AH36" s="200">
        <f t="shared" si="8"/>
        <v>13940</v>
      </c>
      <c r="AI36" s="200">
        <f t="shared" si="8"/>
        <v>14924</v>
      </c>
      <c r="AJ36" s="200">
        <f t="shared" si="8"/>
        <v>16892</v>
      </c>
      <c r="AK36" s="200">
        <f t="shared" si="8"/>
        <v>17712</v>
      </c>
      <c r="AL36" s="200">
        <f t="shared" si="8"/>
        <v>16892</v>
      </c>
      <c r="AM36" s="200">
        <f t="shared" si="8"/>
        <v>15908</v>
      </c>
      <c r="AN36" s="200">
        <f t="shared" si="8"/>
        <v>17712</v>
      </c>
      <c r="AO36" s="200">
        <f t="shared" si="8"/>
        <v>15908</v>
      </c>
      <c r="AP36" s="200">
        <f t="shared" si="8"/>
        <v>16892</v>
      </c>
      <c r="AQ36" s="200">
        <f t="shared" si="8"/>
        <v>17712</v>
      </c>
      <c r="AR36" s="200">
        <f t="shared" si="8"/>
        <v>16892</v>
      </c>
      <c r="AS36" s="200">
        <f t="shared" si="8"/>
        <v>17712</v>
      </c>
      <c r="AT36" s="200">
        <f t="shared" si="8"/>
        <v>16892</v>
      </c>
      <c r="AU36" s="200">
        <f t="shared" si="8"/>
        <v>17712</v>
      </c>
      <c r="AV36" s="200">
        <f t="shared" si="8"/>
        <v>15908</v>
      </c>
      <c r="AW36" s="200">
        <f t="shared" si="8"/>
        <v>13940</v>
      </c>
      <c r="AX36" s="200">
        <f t="shared" si="8"/>
        <v>15908</v>
      </c>
      <c r="AY36" s="200">
        <f t="shared" si="8"/>
        <v>13940</v>
      </c>
      <c r="AZ36" s="200">
        <f t="shared" si="8"/>
        <v>13940</v>
      </c>
      <c r="BA36" s="200">
        <f t="shared" si="8"/>
        <v>15908</v>
      </c>
      <c r="BB36" s="200">
        <f t="shared" si="8"/>
        <v>13940</v>
      </c>
    </row>
    <row r="37" spans="1:54" s="50" customFormat="1" x14ac:dyDescent="0.2">
      <c r="A37" s="88">
        <f>A28</f>
        <v>2</v>
      </c>
      <c r="B37" s="200">
        <f t="shared" ref="B37:BB37" si="9">ROUND(B17*0.82,)</f>
        <v>14596</v>
      </c>
      <c r="C37" s="200">
        <f t="shared" si="9"/>
        <v>16236</v>
      </c>
      <c r="D37" s="200">
        <f t="shared" si="9"/>
        <v>14596</v>
      </c>
      <c r="E37" s="200">
        <f t="shared" si="9"/>
        <v>16236</v>
      </c>
      <c r="F37" s="200">
        <f t="shared" si="9"/>
        <v>16236</v>
      </c>
      <c r="G37" s="200">
        <f t="shared" si="9"/>
        <v>17302</v>
      </c>
      <c r="H37" s="200">
        <f t="shared" si="9"/>
        <v>14596</v>
      </c>
      <c r="I37" s="200">
        <f t="shared" si="9"/>
        <v>14596</v>
      </c>
      <c r="J37" s="200">
        <f t="shared" si="9"/>
        <v>17302</v>
      </c>
      <c r="K37" s="200">
        <f t="shared" si="9"/>
        <v>17302</v>
      </c>
      <c r="L37" s="200">
        <f t="shared" si="9"/>
        <v>17302</v>
      </c>
      <c r="M37" s="200">
        <f t="shared" si="9"/>
        <v>14596</v>
      </c>
      <c r="N37" s="200">
        <f t="shared" si="9"/>
        <v>13202</v>
      </c>
      <c r="O37" s="200">
        <f t="shared" si="9"/>
        <v>13202</v>
      </c>
      <c r="P37" s="200">
        <f t="shared" si="9"/>
        <v>12628</v>
      </c>
      <c r="Q37" s="200">
        <f t="shared" si="9"/>
        <v>13202</v>
      </c>
      <c r="R37" s="200">
        <f t="shared" si="9"/>
        <v>12628</v>
      </c>
      <c r="S37" s="200">
        <f t="shared" si="9"/>
        <v>13776</v>
      </c>
      <c r="T37" s="200">
        <f t="shared" si="9"/>
        <v>13202</v>
      </c>
      <c r="U37" s="200">
        <f t="shared" si="9"/>
        <v>12628</v>
      </c>
      <c r="V37" s="200">
        <f t="shared" si="9"/>
        <v>17302</v>
      </c>
      <c r="W37" s="200">
        <f t="shared" si="9"/>
        <v>19106</v>
      </c>
      <c r="X37" s="200">
        <f t="shared" si="9"/>
        <v>19106</v>
      </c>
      <c r="Y37" s="200">
        <f t="shared" si="9"/>
        <v>14186</v>
      </c>
      <c r="Z37" s="200">
        <f t="shared" si="9"/>
        <v>16318</v>
      </c>
      <c r="AA37" s="200">
        <f t="shared" si="9"/>
        <v>17302</v>
      </c>
      <c r="AB37" s="200">
        <f t="shared" si="9"/>
        <v>15334</v>
      </c>
      <c r="AC37" s="200">
        <f t="shared" si="9"/>
        <v>16318</v>
      </c>
      <c r="AD37" s="200">
        <f t="shared" si="9"/>
        <v>20500</v>
      </c>
      <c r="AE37" s="200">
        <f t="shared" si="9"/>
        <v>19106</v>
      </c>
      <c r="AF37" s="200">
        <f t="shared" si="9"/>
        <v>15334</v>
      </c>
      <c r="AG37" s="200">
        <f t="shared" si="9"/>
        <v>20500</v>
      </c>
      <c r="AH37" s="200">
        <f t="shared" si="9"/>
        <v>15334</v>
      </c>
      <c r="AI37" s="200">
        <f t="shared" si="9"/>
        <v>16318</v>
      </c>
      <c r="AJ37" s="200">
        <f t="shared" si="9"/>
        <v>18286</v>
      </c>
      <c r="AK37" s="200">
        <f t="shared" si="9"/>
        <v>19106</v>
      </c>
      <c r="AL37" s="200">
        <f t="shared" si="9"/>
        <v>18286</v>
      </c>
      <c r="AM37" s="200">
        <f t="shared" si="9"/>
        <v>17302</v>
      </c>
      <c r="AN37" s="200">
        <f t="shared" si="9"/>
        <v>19106</v>
      </c>
      <c r="AO37" s="200">
        <f t="shared" si="9"/>
        <v>17302</v>
      </c>
      <c r="AP37" s="200">
        <f t="shared" si="9"/>
        <v>18286</v>
      </c>
      <c r="AQ37" s="200">
        <f t="shared" si="9"/>
        <v>19106</v>
      </c>
      <c r="AR37" s="200">
        <f t="shared" si="9"/>
        <v>18286</v>
      </c>
      <c r="AS37" s="200">
        <f t="shared" si="9"/>
        <v>19106</v>
      </c>
      <c r="AT37" s="200">
        <f t="shared" si="9"/>
        <v>18286</v>
      </c>
      <c r="AU37" s="200">
        <f t="shared" si="9"/>
        <v>19106</v>
      </c>
      <c r="AV37" s="200">
        <f t="shared" si="9"/>
        <v>17302</v>
      </c>
      <c r="AW37" s="200">
        <f t="shared" si="9"/>
        <v>15334</v>
      </c>
      <c r="AX37" s="200">
        <f t="shared" si="9"/>
        <v>17302</v>
      </c>
      <c r="AY37" s="200">
        <f t="shared" si="9"/>
        <v>15334</v>
      </c>
      <c r="AZ37" s="200">
        <f t="shared" si="9"/>
        <v>15334</v>
      </c>
      <c r="BA37" s="200">
        <f t="shared" si="9"/>
        <v>17302</v>
      </c>
      <c r="BB37" s="200">
        <f t="shared" si="9"/>
        <v>15334</v>
      </c>
    </row>
    <row r="38" spans="1:54" s="50" customFormat="1" x14ac:dyDescent="0.2">
      <c r="A38" s="42" t="s">
        <v>86</v>
      </c>
      <c r="B38" s="200"/>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row>
    <row r="39" spans="1:54" s="50" customFormat="1" x14ac:dyDescent="0.2">
      <c r="A39" s="88">
        <f>A27</f>
        <v>1</v>
      </c>
      <c r="B39" s="200">
        <f t="shared" ref="B39:BB39" si="10">ROUND(B19*0.82,)</f>
        <v>30668</v>
      </c>
      <c r="C39" s="200">
        <f t="shared" si="10"/>
        <v>32308</v>
      </c>
      <c r="D39" s="200">
        <f t="shared" si="10"/>
        <v>30668</v>
      </c>
      <c r="E39" s="200">
        <f t="shared" si="10"/>
        <v>32308</v>
      </c>
      <c r="F39" s="200">
        <f t="shared" si="10"/>
        <v>32308</v>
      </c>
      <c r="G39" s="200">
        <f t="shared" si="10"/>
        <v>33374</v>
      </c>
      <c r="H39" s="200">
        <f t="shared" si="10"/>
        <v>30668</v>
      </c>
      <c r="I39" s="200">
        <f t="shared" si="10"/>
        <v>30668</v>
      </c>
      <c r="J39" s="200">
        <f t="shared" si="10"/>
        <v>33374</v>
      </c>
      <c r="K39" s="200">
        <f t="shared" si="10"/>
        <v>33374</v>
      </c>
      <c r="L39" s="200">
        <f t="shared" si="10"/>
        <v>33374</v>
      </c>
      <c r="M39" s="200">
        <f t="shared" si="10"/>
        <v>30668</v>
      </c>
      <c r="N39" s="200">
        <f t="shared" si="10"/>
        <v>29274</v>
      </c>
      <c r="O39" s="200">
        <f t="shared" si="10"/>
        <v>29274</v>
      </c>
      <c r="P39" s="200">
        <f t="shared" si="10"/>
        <v>28700</v>
      </c>
      <c r="Q39" s="200">
        <f t="shared" si="10"/>
        <v>29274</v>
      </c>
      <c r="R39" s="200">
        <f t="shared" si="10"/>
        <v>28700</v>
      </c>
      <c r="S39" s="200">
        <f t="shared" si="10"/>
        <v>29848</v>
      </c>
      <c r="T39" s="200">
        <f t="shared" si="10"/>
        <v>29274</v>
      </c>
      <c r="U39" s="200">
        <f t="shared" si="10"/>
        <v>28700</v>
      </c>
      <c r="V39" s="200">
        <f t="shared" si="10"/>
        <v>33374</v>
      </c>
      <c r="W39" s="200">
        <f t="shared" si="10"/>
        <v>34358</v>
      </c>
      <c r="X39" s="200">
        <f t="shared" si="10"/>
        <v>34358</v>
      </c>
      <c r="Y39" s="200">
        <f t="shared" si="10"/>
        <v>29438</v>
      </c>
      <c r="Z39" s="200">
        <f t="shared" si="10"/>
        <v>31570</v>
      </c>
      <c r="AA39" s="200">
        <f t="shared" si="10"/>
        <v>32554</v>
      </c>
      <c r="AB39" s="200">
        <f t="shared" si="10"/>
        <v>30586</v>
      </c>
      <c r="AC39" s="200">
        <f t="shared" si="10"/>
        <v>31570</v>
      </c>
      <c r="AD39" s="200">
        <f t="shared" si="10"/>
        <v>35752</v>
      </c>
      <c r="AE39" s="200">
        <f t="shared" si="10"/>
        <v>34358</v>
      </c>
      <c r="AF39" s="200">
        <f t="shared" si="10"/>
        <v>30586</v>
      </c>
      <c r="AG39" s="200">
        <f t="shared" si="10"/>
        <v>35752</v>
      </c>
      <c r="AH39" s="200">
        <f t="shared" si="10"/>
        <v>30586</v>
      </c>
      <c r="AI39" s="200">
        <f t="shared" si="10"/>
        <v>31570</v>
      </c>
      <c r="AJ39" s="200">
        <f t="shared" si="10"/>
        <v>33538</v>
      </c>
      <c r="AK39" s="200">
        <f t="shared" si="10"/>
        <v>34358</v>
      </c>
      <c r="AL39" s="200">
        <f t="shared" si="10"/>
        <v>33538</v>
      </c>
      <c r="AM39" s="200">
        <f t="shared" si="10"/>
        <v>32554</v>
      </c>
      <c r="AN39" s="200">
        <f t="shared" si="10"/>
        <v>34358</v>
      </c>
      <c r="AO39" s="200">
        <f t="shared" si="10"/>
        <v>32554</v>
      </c>
      <c r="AP39" s="200">
        <f t="shared" si="10"/>
        <v>33538</v>
      </c>
      <c r="AQ39" s="200">
        <f t="shared" si="10"/>
        <v>34358</v>
      </c>
      <c r="AR39" s="200">
        <f t="shared" si="10"/>
        <v>33538</v>
      </c>
      <c r="AS39" s="200">
        <f t="shared" si="10"/>
        <v>34358</v>
      </c>
      <c r="AT39" s="200">
        <f t="shared" si="10"/>
        <v>33538</v>
      </c>
      <c r="AU39" s="200">
        <f t="shared" si="10"/>
        <v>34358</v>
      </c>
      <c r="AV39" s="200">
        <f t="shared" si="10"/>
        <v>32554</v>
      </c>
      <c r="AW39" s="200">
        <f t="shared" si="10"/>
        <v>30586</v>
      </c>
      <c r="AX39" s="200">
        <f t="shared" si="10"/>
        <v>32554</v>
      </c>
      <c r="AY39" s="200">
        <f t="shared" si="10"/>
        <v>30586</v>
      </c>
      <c r="AZ39" s="200">
        <f t="shared" si="10"/>
        <v>30586</v>
      </c>
      <c r="BA39" s="200">
        <f t="shared" si="10"/>
        <v>32554</v>
      </c>
      <c r="BB39" s="200">
        <f t="shared" si="10"/>
        <v>30586</v>
      </c>
    </row>
    <row r="40" spans="1:54" s="50" customFormat="1" x14ac:dyDescent="0.2">
      <c r="A40" s="88">
        <f>A28</f>
        <v>2</v>
      </c>
      <c r="B40" s="200">
        <f t="shared" ref="B40:BB40" si="11">ROUND(B20*0.82,)</f>
        <v>32062</v>
      </c>
      <c r="C40" s="200">
        <f t="shared" si="11"/>
        <v>33702</v>
      </c>
      <c r="D40" s="200">
        <f t="shared" si="11"/>
        <v>32062</v>
      </c>
      <c r="E40" s="200">
        <f t="shared" si="11"/>
        <v>33702</v>
      </c>
      <c r="F40" s="200">
        <f t="shared" si="11"/>
        <v>33702</v>
      </c>
      <c r="G40" s="200">
        <f t="shared" si="11"/>
        <v>34768</v>
      </c>
      <c r="H40" s="200">
        <f t="shared" si="11"/>
        <v>32062</v>
      </c>
      <c r="I40" s="200">
        <f t="shared" si="11"/>
        <v>32062</v>
      </c>
      <c r="J40" s="200">
        <f t="shared" si="11"/>
        <v>34768</v>
      </c>
      <c r="K40" s="200">
        <f t="shared" si="11"/>
        <v>34768</v>
      </c>
      <c r="L40" s="200">
        <f t="shared" si="11"/>
        <v>34768</v>
      </c>
      <c r="M40" s="200">
        <f t="shared" si="11"/>
        <v>32062</v>
      </c>
      <c r="N40" s="200">
        <f t="shared" si="11"/>
        <v>30668</v>
      </c>
      <c r="O40" s="200">
        <f t="shared" si="11"/>
        <v>30668</v>
      </c>
      <c r="P40" s="200">
        <f t="shared" si="11"/>
        <v>30094</v>
      </c>
      <c r="Q40" s="200">
        <f t="shared" si="11"/>
        <v>30668</v>
      </c>
      <c r="R40" s="200">
        <f t="shared" si="11"/>
        <v>30094</v>
      </c>
      <c r="S40" s="200">
        <f t="shared" si="11"/>
        <v>31242</v>
      </c>
      <c r="T40" s="200">
        <f t="shared" si="11"/>
        <v>30668</v>
      </c>
      <c r="U40" s="200">
        <f t="shared" si="11"/>
        <v>30094</v>
      </c>
      <c r="V40" s="200">
        <f t="shared" si="11"/>
        <v>34768</v>
      </c>
      <c r="W40" s="200">
        <f t="shared" si="11"/>
        <v>35752</v>
      </c>
      <c r="X40" s="200">
        <f t="shared" si="11"/>
        <v>35752</v>
      </c>
      <c r="Y40" s="200">
        <f t="shared" si="11"/>
        <v>30832</v>
      </c>
      <c r="Z40" s="200">
        <f t="shared" si="11"/>
        <v>32964</v>
      </c>
      <c r="AA40" s="200">
        <f t="shared" si="11"/>
        <v>33948</v>
      </c>
      <c r="AB40" s="200">
        <f t="shared" si="11"/>
        <v>31980</v>
      </c>
      <c r="AC40" s="200">
        <f t="shared" si="11"/>
        <v>32964</v>
      </c>
      <c r="AD40" s="200">
        <f t="shared" si="11"/>
        <v>37146</v>
      </c>
      <c r="AE40" s="200">
        <f t="shared" si="11"/>
        <v>35752</v>
      </c>
      <c r="AF40" s="200">
        <f t="shared" si="11"/>
        <v>31980</v>
      </c>
      <c r="AG40" s="200">
        <f t="shared" si="11"/>
        <v>37146</v>
      </c>
      <c r="AH40" s="200">
        <f t="shared" si="11"/>
        <v>31980</v>
      </c>
      <c r="AI40" s="200">
        <f t="shared" si="11"/>
        <v>32964</v>
      </c>
      <c r="AJ40" s="200">
        <f t="shared" si="11"/>
        <v>34932</v>
      </c>
      <c r="AK40" s="200">
        <f t="shared" si="11"/>
        <v>35752</v>
      </c>
      <c r="AL40" s="200">
        <f t="shared" si="11"/>
        <v>34932</v>
      </c>
      <c r="AM40" s="200">
        <f t="shared" si="11"/>
        <v>33948</v>
      </c>
      <c r="AN40" s="200">
        <f t="shared" si="11"/>
        <v>35752</v>
      </c>
      <c r="AO40" s="200">
        <f t="shared" si="11"/>
        <v>33948</v>
      </c>
      <c r="AP40" s="200">
        <f t="shared" si="11"/>
        <v>34932</v>
      </c>
      <c r="AQ40" s="200">
        <f t="shared" si="11"/>
        <v>35752</v>
      </c>
      <c r="AR40" s="200">
        <f t="shared" si="11"/>
        <v>34932</v>
      </c>
      <c r="AS40" s="200">
        <f t="shared" si="11"/>
        <v>35752</v>
      </c>
      <c r="AT40" s="200">
        <f t="shared" si="11"/>
        <v>34932</v>
      </c>
      <c r="AU40" s="200">
        <f t="shared" si="11"/>
        <v>35752</v>
      </c>
      <c r="AV40" s="200">
        <f t="shared" si="11"/>
        <v>33948</v>
      </c>
      <c r="AW40" s="200">
        <f t="shared" si="11"/>
        <v>31980</v>
      </c>
      <c r="AX40" s="200">
        <f t="shared" si="11"/>
        <v>33948</v>
      </c>
      <c r="AY40" s="200">
        <f t="shared" si="11"/>
        <v>31980</v>
      </c>
      <c r="AZ40" s="200">
        <f t="shared" si="11"/>
        <v>31980</v>
      </c>
      <c r="BA40" s="200">
        <f t="shared" si="11"/>
        <v>33948</v>
      </c>
      <c r="BB40" s="200">
        <f t="shared" si="11"/>
        <v>31980</v>
      </c>
    </row>
    <row r="41" spans="1:54" s="50" customFormat="1" x14ac:dyDescent="0.2">
      <c r="A41" s="42" t="s">
        <v>87</v>
      </c>
      <c r="B41" s="200"/>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row>
    <row r="42" spans="1:54" s="50" customFormat="1" x14ac:dyDescent="0.2">
      <c r="A42" s="88" t="s">
        <v>88</v>
      </c>
      <c r="B42" s="8">
        <f t="shared" ref="B42:BB42" si="12">ROUND(B22*0.82,)</f>
        <v>44362</v>
      </c>
      <c r="C42" s="8">
        <f t="shared" si="12"/>
        <v>46002</v>
      </c>
      <c r="D42" s="8">
        <f t="shared" si="12"/>
        <v>44362</v>
      </c>
      <c r="E42" s="8">
        <f t="shared" si="12"/>
        <v>46002</v>
      </c>
      <c r="F42" s="8">
        <f t="shared" si="12"/>
        <v>46002</v>
      </c>
      <c r="G42" s="8">
        <f t="shared" si="12"/>
        <v>47068</v>
      </c>
      <c r="H42" s="8">
        <f t="shared" si="12"/>
        <v>44362</v>
      </c>
      <c r="I42" s="8">
        <f t="shared" si="12"/>
        <v>44362</v>
      </c>
      <c r="J42" s="8">
        <f t="shared" si="12"/>
        <v>47068</v>
      </c>
      <c r="K42" s="8">
        <f t="shared" si="12"/>
        <v>47068</v>
      </c>
      <c r="L42" s="8">
        <f t="shared" si="12"/>
        <v>47068</v>
      </c>
      <c r="M42" s="8">
        <f t="shared" si="12"/>
        <v>44362</v>
      </c>
      <c r="N42" s="8">
        <f t="shared" si="12"/>
        <v>42968</v>
      </c>
      <c r="O42" s="8">
        <f t="shared" si="12"/>
        <v>42968</v>
      </c>
      <c r="P42" s="8">
        <f t="shared" si="12"/>
        <v>42394</v>
      </c>
      <c r="Q42" s="8">
        <f t="shared" si="12"/>
        <v>42968</v>
      </c>
      <c r="R42" s="8">
        <f t="shared" si="12"/>
        <v>42394</v>
      </c>
      <c r="S42" s="8">
        <f t="shared" si="12"/>
        <v>43542</v>
      </c>
      <c r="T42" s="8">
        <f t="shared" si="12"/>
        <v>42968</v>
      </c>
      <c r="U42" s="8">
        <f t="shared" si="12"/>
        <v>42394</v>
      </c>
      <c r="V42" s="8">
        <f t="shared" si="12"/>
        <v>53054</v>
      </c>
      <c r="W42" s="8">
        <f t="shared" si="12"/>
        <v>54038</v>
      </c>
      <c r="X42" s="8">
        <f t="shared" si="12"/>
        <v>54038</v>
      </c>
      <c r="Y42" s="8">
        <f t="shared" si="12"/>
        <v>47232</v>
      </c>
      <c r="Z42" s="8">
        <f t="shared" si="12"/>
        <v>49364</v>
      </c>
      <c r="AA42" s="8">
        <f t="shared" si="12"/>
        <v>50348</v>
      </c>
      <c r="AB42" s="8">
        <f t="shared" si="12"/>
        <v>48380</v>
      </c>
      <c r="AC42" s="8">
        <f t="shared" si="12"/>
        <v>49364</v>
      </c>
      <c r="AD42" s="8">
        <f t="shared" si="12"/>
        <v>53546</v>
      </c>
      <c r="AE42" s="8">
        <f t="shared" si="12"/>
        <v>52152</v>
      </c>
      <c r="AF42" s="8">
        <f t="shared" si="12"/>
        <v>48380</v>
      </c>
      <c r="AG42" s="8">
        <f t="shared" si="12"/>
        <v>53546</v>
      </c>
      <c r="AH42" s="8">
        <f t="shared" si="12"/>
        <v>48380</v>
      </c>
      <c r="AI42" s="8">
        <f t="shared" si="12"/>
        <v>49364</v>
      </c>
      <c r="AJ42" s="8">
        <f t="shared" si="12"/>
        <v>51332</v>
      </c>
      <c r="AK42" s="8">
        <f t="shared" si="12"/>
        <v>52152</v>
      </c>
      <c r="AL42" s="8">
        <f t="shared" si="12"/>
        <v>51332</v>
      </c>
      <c r="AM42" s="8">
        <f t="shared" si="12"/>
        <v>50348</v>
      </c>
      <c r="AN42" s="8">
        <f t="shared" si="12"/>
        <v>52152</v>
      </c>
      <c r="AO42" s="8">
        <f t="shared" si="12"/>
        <v>50348</v>
      </c>
      <c r="AP42" s="8">
        <f t="shared" si="12"/>
        <v>51332</v>
      </c>
      <c r="AQ42" s="8">
        <f t="shared" si="12"/>
        <v>52152</v>
      </c>
      <c r="AR42" s="8">
        <f t="shared" si="12"/>
        <v>51332</v>
      </c>
      <c r="AS42" s="8">
        <f t="shared" si="12"/>
        <v>52152</v>
      </c>
      <c r="AT42" s="8">
        <f t="shared" si="12"/>
        <v>51332</v>
      </c>
      <c r="AU42" s="8">
        <f t="shared" si="12"/>
        <v>52152</v>
      </c>
      <c r="AV42" s="8">
        <f t="shared" si="12"/>
        <v>50348</v>
      </c>
      <c r="AW42" s="8">
        <f t="shared" si="12"/>
        <v>48380</v>
      </c>
      <c r="AX42" s="8">
        <f t="shared" si="12"/>
        <v>50348</v>
      </c>
      <c r="AY42" s="8">
        <f t="shared" si="12"/>
        <v>48380</v>
      </c>
      <c r="AZ42" s="8">
        <f t="shared" si="12"/>
        <v>48380</v>
      </c>
      <c r="BA42" s="8">
        <f t="shared" si="12"/>
        <v>50348</v>
      </c>
      <c r="BB42" s="8">
        <f t="shared" si="12"/>
        <v>48380</v>
      </c>
    </row>
    <row r="43" spans="1:54" s="50" customFormat="1" x14ac:dyDescent="0.2">
      <c r="A43" s="178" t="s">
        <v>223</v>
      </c>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row>
    <row r="44" spans="1:54" s="50" customFormat="1" ht="12.75" hidden="1" thickBot="1" x14ac:dyDescent="0.25">
      <c r="A44" s="163" t="s">
        <v>182</v>
      </c>
    </row>
    <row r="45" spans="1:54" s="50" customFormat="1" ht="12.75" hidden="1" x14ac:dyDescent="0.2">
      <c r="A45" s="161" t="s">
        <v>181</v>
      </c>
    </row>
    <row r="46" spans="1:54" s="50" customFormat="1" hidden="1" x14ac:dyDescent="0.2">
      <c r="A46" s="48"/>
    </row>
    <row r="47" spans="1:54" s="50" customFormat="1" hidden="1" x14ac:dyDescent="0.2">
      <c r="A47" s="164" t="s">
        <v>183</v>
      </c>
    </row>
    <row r="48" spans="1:54" ht="25.5" hidden="1" x14ac:dyDescent="0.2">
      <c r="A48" s="162" t="s">
        <v>184</v>
      </c>
    </row>
    <row r="49" spans="1:1" hidden="1" x14ac:dyDescent="0.2">
      <c r="A49" s="164" t="s">
        <v>185</v>
      </c>
    </row>
    <row r="50" spans="1:1" x14ac:dyDescent="0.2">
      <c r="A50" s="165"/>
    </row>
    <row r="51" spans="1:1" x14ac:dyDescent="0.2">
      <c r="A51" s="71" t="s">
        <v>66</v>
      </c>
    </row>
    <row r="52" spans="1:1" x14ac:dyDescent="0.2">
      <c r="A52" s="63" t="s">
        <v>78</v>
      </c>
    </row>
    <row r="53" spans="1:1" ht="10.7" customHeight="1" x14ac:dyDescent="0.2">
      <c r="A53" s="43" t="s">
        <v>67</v>
      </c>
    </row>
    <row r="54" spans="1:1" x14ac:dyDescent="0.2">
      <c r="A54" s="43" t="s">
        <v>89</v>
      </c>
    </row>
    <row r="55" spans="1:1" ht="13.35" customHeight="1" x14ac:dyDescent="0.2">
      <c r="A55" s="43" t="s">
        <v>68</v>
      </c>
    </row>
    <row r="56" spans="1:1" ht="13.35" customHeight="1" x14ac:dyDescent="0.2">
      <c r="A56" s="43" t="s">
        <v>69</v>
      </c>
    </row>
    <row r="57" spans="1:1" ht="12.6" customHeight="1" x14ac:dyDescent="0.2">
      <c r="A57" s="159" t="s">
        <v>162</v>
      </c>
    </row>
    <row r="58" spans="1:1" ht="13.35" customHeight="1" thickBot="1" x14ac:dyDescent="0.25"/>
    <row r="59" spans="1:1" ht="11.45" hidden="1" customHeight="1" x14ac:dyDescent="0.2">
      <c r="A59" s="99" t="s">
        <v>70</v>
      </c>
    </row>
    <row r="60" spans="1:1" ht="72.75" hidden="1" thickBot="1" x14ac:dyDescent="0.25">
      <c r="A60" s="112" t="s">
        <v>103</v>
      </c>
    </row>
    <row r="61" spans="1:1" ht="12.75" thickBot="1" x14ac:dyDescent="0.25">
      <c r="A61" s="99" t="s">
        <v>70</v>
      </c>
    </row>
    <row r="62" spans="1:1" ht="144.75" thickBot="1" x14ac:dyDescent="0.25">
      <c r="A62" s="167" t="s">
        <v>252</v>
      </c>
    </row>
  </sheetData>
  <mergeCells count="1">
    <mergeCell ref="A1:A2"/>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6" s="51" customFormat="1" ht="12" customHeight="1" x14ac:dyDescent="0.2">
      <c r="A1" s="207" t="s">
        <v>82</v>
      </c>
    </row>
    <row r="2" spans="1:6" s="51" customFormat="1" ht="12" customHeight="1" x14ac:dyDescent="0.2">
      <c r="A2" s="207"/>
    </row>
    <row r="3" spans="1:6" ht="18" customHeight="1" x14ac:dyDescent="0.2">
      <c r="A3" s="111" t="s">
        <v>100</v>
      </c>
      <c r="B3" s="136" t="e">
        <f>'3=4 | FIT18'!B18</f>
        <v>#REF!</v>
      </c>
      <c r="C3" s="136" t="e">
        <f>'3=4 | FIT18'!C18</f>
        <v>#REF!</v>
      </c>
      <c r="D3" s="136" t="e">
        <f>'3=4 | FIT18'!D18</f>
        <v>#REF!</v>
      </c>
      <c r="E3" s="136" t="e">
        <f>'3=4 | FIT18'!E18</f>
        <v>#REF!</v>
      </c>
      <c r="F3" s="136" t="e">
        <f>'3=4 | FIT18'!F18</f>
        <v>#REF!</v>
      </c>
    </row>
    <row r="4" spans="1:6" ht="24.6" customHeight="1" x14ac:dyDescent="0.2">
      <c r="A4" s="90" t="s">
        <v>64</v>
      </c>
      <c r="B4" s="136" t="e">
        <f>'3=4 | FIT18'!B19</f>
        <v>#REF!</v>
      </c>
      <c r="C4" s="136" t="e">
        <f>'3=4 | FIT18'!C19</f>
        <v>#REF!</v>
      </c>
      <c r="D4" s="136" t="e">
        <f>'3=4 | FIT18'!D19</f>
        <v>#REF!</v>
      </c>
      <c r="E4" s="136" t="e">
        <f>'3=4 | FIT18'!E19</f>
        <v>#REF!</v>
      </c>
      <c r="F4" s="136" t="e">
        <f>'3=4 | FIT18'!F19</f>
        <v>#REF!</v>
      </c>
    </row>
    <row r="5" spans="1:6" hidden="1" x14ac:dyDescent="0.2">
      <c r="A5" s="42" t="s">
        <v>83</v>
      </c>
      <c r="B5" s="136"/>
      <c r="C5" s="136"/>
      <c r="D5" s="136"/>
      <c r="E5" s="136"/>
      <c r="F5" s="136"/>
    </row>
    <row r="6" spans="1:6" hidden="1" x14ac:dyDescent="0.2">
      <c r="A6" s="180">
        <v>1</v>
      </c>
      <c r="B6" s="94" t="e">
        <f>'3=4 | FIT18'!B21+25</f>
        <v>#REF!</v>
      </c>
      <c r="C6" s="94" t="e">
        <f>'3=4 | FIT18'!C21+25</f>
        <v>#REF!</v>
      </c>
      <c r="D6" s="94" t="e">
        <f>'3=4 | FIT18'!D21+25</f>
        <v>#REF!</v>
      </c>
      <c r="E6" s="94" t="e">
        <f>'3=4 | FIT18'!E21+25</f>
        <v>#REF!</v>
      </c>
      <c r="F6" s="94" t="e">
        <f>'3=4 | FIT18'!F21+25</f>
        <v>#REF!</v>
      </c>
    </row>
    <row r="7" spans="1:6" hidden="1" x14ac:dyDescent="0.2">
      <c r="A7" s="180">
        <v>2</v>
      </c>
      <c r="B7" s="94" t="e">
        <f>'3=4 | FIT18'!B22+25</f>
        <v>#REF!</v>
      </c>
      <c r="C7" s="94" t="e">
        <f>'3=4 | FIT18'!C22+25</f>
        <v>#REF!</v>
      </c>
      <c r="D7" s="94" t="e">
        <f>'3=4 | FIT18'!D22+25</f>
        <v>#REF!</v>
      </c>
      <c r="E7" s="94" t="e">
        <f>'3=4 | FIT18'!E22+25</f>
        <v>#REF!</v>
      </c>
      <c r="F7" s="94" t="e">
        <f>'3=4 | FIT18'!F22+25</f>
        <v>#REF!</v>
      </c>
    </row>
    <row r="8" spans="1:6" hidden="1" x14ac:dyDescent="0.2">
      <c r="A8" s="42" t="s">
        <v>234</v>
      </c>
      <c r="B8" s="94"/>
      <c r="C8" s="94"/>
      <c r="D8" s="94"/>
      <c r="E8" s="94"/>
      <c r="F8" s="94"/>
    </row>
    <row r="9" spans="1:6" hidden="1" x14ac:dyDescent="0.2">
      <c r="A9" s="180">
        <v>1</v>
      </c>
      <c r="B9" s="94" t="e">
        <f>'3=4 | FIT18'!B24+25</f>
        <v>#REF!</v>
      </c>
      <c r="C9" s="94" t="e">
        <f>'3=4 | FIT18'!C24+25</f>
        <v>#REF!</v>
      </c>
      <c r="D9" s="94" t="e">
        <f>'3=4 | FIT18'!D24+25</f>
        <v>#REF!</v>
      </c>
      <c r="E9" s="94" t="e">
        <f>'3=4 | FIT18'!E24+25</f>
        <v>#REF!</v>
      </c>
      <c r="F9" s="94" t="e">
        <f>'3=4 | FIT18'!F24+25</f>
        <v>#REF!</v>
      </c>
    </row>
    <row r="10" spans="1:6" hidden="1" x14ac:dyDescent="0.2">
      <c r="A10" s="180">
        <v>2</v>
      </c>
      <c r="B10" s="94" t="e">
        <f>'3=4 | FIT18'!B25+25</f>
        <v>#REF!</v>
      </c>
      <c r="C10" s="94" t="e">
        <f>'3=4 | FIT18'!C25+25</f>
        <v>#REF!</v>
      </c>
      <c r="D10" s="94" t="e">
        <f>'3=4 | FIT18'!D25+25</f>
        <v>#REF!</v>
      </c>
      <c r="E10" s="94" t="e">
        <f>'3=4 | FIT18'!E25+25</f>
        <v>#REF!</v>
      </c>
      <c r="F10" s="94" t="e">
        <f>'3=4 | FIT18'!F25+25</f>
        <v>#REF!</v>
      </c>
    </row>
    <row r="11" spans="1:6" s="50" customFormat="1" x14ac:dyDescent="0.2">
      <c r="A11" s="42" t="s">
        <v>86</v>
      </c>
      <c r="B11" s="94"/>
      <c r="C11" s="94"/>
      <c r="D11" s="94"/>
      <c r="E11" s="94"/>
      <c r="F11" s="94"/>
    </row>
    <row r="12" spans="1:6" s="50" customFormat="1" x14ac:dyDescent="0.2">
      <c r="A12" s="88">
        <v>1</v>
      </c>
      <c r="B12" s="94" t="e">
        <f>'3=4 | FIT18'!B27+25</f>
        <v>#REF!</v>
      </c>
      <c r="C12" s="94" t="e">
        <f>'3=4 | FIT18'!C27+25</f>
        <v>#REF!</v>
      </c>
      <c r="D12" s="94" t="e">
        <f>'3=4 | FIT18'!D27+25</f>
        <v>#REF!</v>
      </c>
      <c r="E12" s="94" t="e">
        <f>'3=4 | FIT18'!E27+25</f>
        <v>#REF!</v>
      </c>
      <c r="F12" s="94" t="e">
        <f>'3=4 | FIT18'!F27+25</f>
        <v>#REF!</v>
      </c>
    </row>
    <row r="13" spans="1:6" s="50" customFormat="1" x14ac:dyDescent="0.2">
      <c r="A13" s="88">
        <v>2</v>
      </c>
      <c r="B13" s="94" t="e">
        <f>'3=4 | FIT18'!B28+25</f>
        <v>#REF!</v>
      </c>
      <c r="C13" s="94" t="e">
        <f>'3=4 | FIT18'!C28+25</f>
        <v>#REF!</v>
      </c>
      <c r="D13" s="94" t="e">
        <f>'3=4 | FIT18'!D28+25</f>
        <v>#REF!</v>
      </c>
      <c r="E13" s="94" t="e">
        <f>'3=4 | FIT18'!E28+25</f>
        <v>#REF!</v>
      </c>
      <c r="F13" s="94" t="e">
        <f>'3=4 | FIT18'!F28+25</f>
        <v>#REF!</v>
      </c>
    </row>
    <row r="14" spans="1:6" s="50" customFormat="1" x14ac:dyDescent="0.2">
      <c r="A14" s="42" t="s">
        <v>87</v>
      </c>
      <c r="B14" s="94"/>
      <c r="C14" s="94"/>
      <c r="D14" s="94"/>
      <c r="E14" s="94"/>
      <c r="F14" s="94"/>
    </row>
    <row r="15" spans="1:6" s="50" customFormat="1" x14ac:dyDescent="0.2">
      <c r="A15" s="88" t="s">
        <v>88</v>
      </c>
      <c r="B15" s="94" t="e">
        <f>'3=4 | FIT18'!B30+25</f>
        <v>#REF!</v>
      </c>
      <c r="C15" s="94" t="e">
        <f>'3=4 | FIT18'!C30+25</f>
        <v>#REF!</v>
      </c>
      <c r="D15" s="94" t="e">
        <f>'3=4 | FIT18'!D30+25</f>
        <v>#REF!</v>
      </c>
      <c r="E15" s="94" t="e">
        <f>'3=4 | FIT18'!E30+25</f>
        <v>#REF!</v>
      </c>
      <c r="F15" s="94" t="e">
        <f>'3=4 | FIT18'!F30+25</f>
        <v>#REF!</v>
      </c>
    </row>
    <row r="16" spans="1:6" s="50" customFormat="1" x14ac:dyDescent="0.2">
      <c r="A16" s="100"/>
    </row>
    <row r="17" spans="1:1" s="50" customFormat="1" ht="12.75" thickBot="1" x14ac:dyDescent="0.25">
      <c r="A17" s="100"/>
    </row>
    <row r="18" spans="1:1" s="50" customFormat="1" ht="12.75" thickBot="1" x14ac:dyDescent="0.25">
      <c r="A18" s="104" t="s">
        <v>66</v>
      </c>
    </row>
    <row r="19" spans="1:1" x14ac:dyDescent="0.2">
      <c r="A19" s="63" t="s">
        <v>78</v>
      </c>
    </row>
    <row r="20" spans="1:1" ht="9" hidden="1" customHeight="1" x14ac:dyDescent="0.2">
      <c r="A20" s="43" t="s">
        <v>67</v>
      </c>
    </row>
    <row r="21" spans="1:1" ht="10.7" customHeight="1" x14ac:dyDescent="0.2">
      <c r="A21" s="43" t="s">
        <v>89</v>
      </c>
    </row>
    <row r="22" spans="1:1" x14ac:dyDescent="0.2">
      <c r="A22" s="43" t="s">
        <v>68</v>
      </c>
    </row>
    <row r="23" spans="1:1" ht="13.35" customHeight="1" x14ac:dyDescent="0.2">
      <c r="A23" s="43" t="s">
        <v>69</v>
      </c>
    </row>
    <row r="24" spans="1:1" ht="13.35" customHeight="1" x14ac:dyDescent="0.2">
      <c r="A24" s="159" t="s">
        <v>162</v>
      </c>
    </row>
    <row r="25" spans="1:1" ht="12.6" customHeight="1" thickBot="1" x14ac:dyDescent="0.25">
      <c r="A25" s="3"/>
    </row>
    <row r="26" spans="1:1" ht="13.35" customHeight="1" thickBot="1" x14ac:dyDescent="0.25">
      <c r="A26" s="107" t="s">
        <v>139</v>
      </c>
    </row>
    <row r="27" spans="1:1" ht="11.45" customHeight="1" thickBot="1" x14ac:dyDescent="0.25">
      <c r="A27" s="176" t="s">
        <v>253</v>
      </c>
    </row>
    <row r="28" spans="1:1" ht="12.75" thickBot="1" x14ac:dyDescent="0.25">
      <c r="A28" s="177" t="s">
        <v>254</v>
      </c>
    </row>
    <row r="29" spans="1:1" ht="12.75" hidden="1" thickBot="1" x14ac:dyDescent="0.25">
      <c r="A29" s="166" t="s">
        <v>222</v>
      </c>
    </row>
    <row r="30" spans="1:1" ht="12.75" thickBot="1" x14ac:dyDescent="0.25">
      <c r="A30" s="107" t="s">
        <v>171</v>
      </c>
    </row>
    <row r="31" spans="1:1" x14ac:dyDescent="0.2">
      <c r="A31" s="158" t="s">
        <v>172</v>
      </c>
    </row>
    <row r="32" spans="1:1" x14ac:dyDescent="0.2">
      <c r="A32" s="158" t="s">
        <v>173</v>
      </c>
    </row>
  </sheetData>
  <mergeCells count="1">
    <mergeCell ref="A1:A2"/>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6" s="51" customFormat="1" ht="12" customHeight="1" x14ac:dyDescent="0.2">
      <c r="A1" s="207" t="s">
        <v>82</v>
      </c>
    </row>
    <row r="2" spans="1:6" s="51" customFormat="1" ht="12" customHeight="1" x14ac:dyDescent="0.2">
      <c r="A2" s="207"/>
    </row>
    <row r="3" spans="1:6" ht="18" customHeight="1" x14ac:dyDescent="0.2">
      <c r="A3" s="111" t="s">
        <v>100</v>
      </c>
      <c r="B3" s="136" t="e">
        <f>'3=4 | FIT18'!B18</f>
        <v>#REF!</v>
      </c>
      <c r="C3" s="136" t="e">
        <f>'3=4 | FIT18'!C18</f>
        <v>#REF!</v>
      </c>
      <c r="D3" s="136" t="e">
        <f>'3=4 | FIT18'!D18</f>
        <v>#REF!</v>
      </c>
      <c r="E3" s="136" t="e">
        <f>'3=4 | FIT18'!E18</f>
        <v>#REF!</v>
      </c>
      <c r="F3" s="136" t="e">
        <f>'3=4 | FIT18'!F18</f>
        <v>#REF!</v>
      </c>
    </row>
    <row r="4" spans="1:6" ht="24.6" customHeight="1" x14ac:dyDescent="0.2">
      <c r="A4" s="90" t="s">
        <v>64</v>
      </c>
      <c r="B4" s="136" t="e">
        <f>'3=4 | FIT18'!B19</f>
        <v>#REF!</v>
      </c>
      <c r="C4" s="136" t="e">
        <f>'3=4 | FIT18'!C19</f>
        <v>#REF!</v>
      </c>
      <c r="D4" s="136" t="e">
        <f>'3=4 | FIT18'!D19</f>
        <v>#REF!</v>
      </c>
      <c r="E4" s="136" t="e">
        <f>'3=4 | FIT18'!E19</f>
        <v>#REF!</v>
      </c>
      <c r="F4" s="136" t="e">
        <f>'3=4 | FIT18'!F19</f>
        <v>#REF!</v>
      </c>
    </row>
    <row r="5" spans="1:6" hidden="1" x14ac:dyDescent="0.2">
      <c r="A5" s="42" t="s">
        <v>83</v>
      </c>
      <c r="B5" s="136"/>
      <c r="C5" s="136"/>
      <c r="D5" s="136"/>
      <c r="E5" s="136"/>
      <c r="F5" s="136"/>
    </row>
    <row r="6" spans="1:6" hidden="1" x14ac:dyDescent="0.2">
      <c r="A6" s="180">
        <v>1</v>
      </c>
      <c r="B6" s="94" t="e">
        <f>'3=4 | FIT18'!B7*0.85+35</f>
        <v>#REF!</v>
      </c>
      <c r="C6" s="94" t="e">
        <f>'3=4 | FIT18'!C7*0.85+35</f>
        <v>#REF!</v>
      </c>
      <c r="D6" s="94" t="e">
        <f>'3=4 | FIT18'!D7*0.85+35</f>
        <v>#REF!</v>
      </c>
      <c r="E6" s="94" t="e">
        <f>'3=4 | FIT18'!E7*0.85+35</f>
        <v>#REF!</v>
      </c>
      <c r="F6" s="94" t="e">
        <f>'3=4 | FIT18'!F7*0.85+35</f>
        <v>#REF!</v>
      </c>
    </row>
    <row r="7" spans="1:6" hidden="1" x14ac:dyDescent="0.2">
      <c r="A7" s="180">
        <v>2</v>
      </c>
      <c r="B7" s="94" t="e">
        <f>'3=4 | FIT18'!B8*0.85+35</f>
        <v>#REF!</v>
      </c>
      <c r="C7" s="94" t="e">
        <f>'3=4 | FIT18'!C8*0.85+35</f>
        <v>#REF!</v>
      </c>
      <c r="D7" s="94" t="e">
        <f>'3=4 | FIT18'!D8*0.85+35</f>
        <v>#REF!</v>
      </c>
      <c r="E7" s="94" t="e">
        <f>'3=4 | FIT18'!E8*0.85+35</f>
        <v>#REF!</v>
      </c>
      <c r="F7" s="94" t="e">
        <f>'3=4 | FIT18'!F8*0.85+35</f>
        <v>#REF!</v>
      </c>
    </row>
    <row r="8" spans="1:6" hidden="1" x14ac:dyDescent="0.2">
      <c r="A8" s="42" t="s">
        <v>234</v>
      </c>
      <c r="B8" s="94"/>
      <c r="C8" s="94"/>
      <c r="D8" s="94"/>
      <c r="E8" s="94"/>
      <c r="F8" s="94"/>
    </row>
    <row r="9" spans="1:6" hidden="1" x14ac:dyDescent="0.2">
      <c r="A9" s="180">
        <v>1</v>
      </c>
      <c r="B9" s="94" t="e">
        <f>'3=4 | FIT18'!B10*0.85+35</f>
        <v>#REF!</v>
      </c>
      <c r="C9" s="94" t="e">
        <f>'3=4 | FIT18'!C10*0.85+35</f>
        <v>#REF!</v>
      </c>
      <c r="D9" s="94" t="e">
        <f>'3=4 | FIT18'!D10*0.85+35</f>
        <v>#REF!</v>
      </c>
      <c r="E9" s="94" t="e">
        <f>'3=4 | FIT18'!E10*0.85+35</f>
        <v>#REF!</v>
      </c>
      <c r="F9" s="94" t="e">
        <f>'3=4 | FIT18'!F10*0.85+35</f>
        <v>#REF!</v>
      </c>
    </row>
    <row r="10" spans="1:6" hidden="1" x14ac:dyDescent="0.2">
      <c r="A10" s="180">
        <v>2</v>
      </c>
      <c r="B10" s="94" t="e">
        <f>'3=4 | FIT18'!B11*0.85+35</f>
        <v>#REF!</v>
      </c>
      <c r="C10" s="94" t="e">
        <f>'3=4 | FIT18'!C11*0.85+35</f>
        <v>#REF!</v>
      </c>
      <c r="D10" s="94" t="e">
        <f>'3=4 | FIT18'!D11*0.85+35</f>
        <v>#REF!</v>
      </c>
      <c r="E10" s="94" t="e">
        <f>'3=4 | FIT18'!E11*0.85+35</f>
        <v>#REF!</v>
      </c>
      <c r="F10" s="94" t="e">
        <f>'3=4 | FIT18'!F11*0.85+35</f>
        <v>#REF!</v>
      </c>
    </row>
    <row r="11" spans="1:6" s="50" customFormat="1" x14ac:dyDescent="0.2">
      <c r="A11" s="42" t="s">
        <v>86</v>
      </c>
      <c r="B11" s="94"/>
      <c r="C11" s="94"/>
      <c r="D11" s="94"/>
      <c r="E11" s="94"/>
      <c r="F11" s="94"/>
    </row>
    <row r="12" spans="1:6" s="50" customFormat="1" x14ac:dyDescent="0.2">
      <c r="A12" s="88">
        <v>1</v>
      </c>
      <c r="B12" s="94" t="e">
        <f>'3=4 | FIT18'!B13*0.85+35</f>
        <v>#REF!</v>
      </c>
      <c r="C12" s="94" t="e">
        <f>'3=4 | FIT18'!C13*0.85+35</f>
        <v>#REF!</v>
      </c>
      <c r="D12" s="94" t="e">
        <f>'3=4 | FIT18'!D13*0.85+35</f>
        <v>#REF!</v>
      </c>
      <c r="E12" s="94" t="e">
        <f>'3=4 | FIT18'!E13*0.85+35</f>
        <v>#REF!</v>
      </c>
      <c r="F12" s="94" t="e">
        <f>'3=4 | FIT18'!F13*0.85+35</f>
        <v>#REF!</v>
      </c>
    </row>
    <row r="13" spans="1:6" s="50" customFormat="1" x14ac:dyDescent="0.2">
      <c r="A13" s="88">
        <v>2</v>
      </c>
      <c r="B13" s="94" t="e">
        <f>'3=4 | FIT18'!B14*0.85+35</f>
        <v>#REF!</v>
      </c>
      <c r="C13" s="94" t="e">
        <f>'3=4 | FIT18'!C14*0.85+35</f>
        <v>#REF!</v>
      </c>
      <c r="D13" s="94" t="e">
        <f>'3=4 | FIT18'!D14*0.85+35</f>
        <v>#REF!</v>
      </c>
      <c r="E13" s="94" t="e">
        <f>'3=4 | FIT18'!E14*0.85+35</f>
        <v>#REF!</v>
      </c>
      <c r="F13" s="94" t="e">
        <f>'3=4 | FIT18'!F14*0.85+35</f>
        <v>#REF!</v>
      </c>
    </row>
    <row r="14" spans="1:6" s="50" customFormat="1" x14ac:dyDescent="0.2">
      <c r="A14" s="42" t="s">
        <v>87</v>
      </c>
      <c r="B14" s="94"/>
      <c r="C14" s="94"/>
      <c r="D14" s="94"/>
      <c r="E14" s="94"/>
      <c r="F14" s="94"/>
    </row>
    <row r="15" spans="1:6" s="50" customFormat="1" x14ac:dyDescent="0.2">
      <c r="A15" s="88" t="s">
        <v>88</v>
      </c>
      <c r="B15" s="94" t="e">
        <f>'3=4 | FIT18'!B16*0.85+35</f>
        <v>#REF!</v>
      </c>
      <c r="C15" s="94" t="e">
        <f>'3=4 | FIT18'!C16*0.85+35</f>
        <v>#REF!</v>
      </c>
      <c r="D15" s="94" t="e">
        <f>'3=4 | FIT18'!D16*0.85+35</f>
        <v>#REF!</v>
      </c>
      <c r="E15" s="94" t="e">
        <f>'3=4 | FIT18'!E16*0.85+35</f>
        <v>#REF!</v>
      </c>
      <c r="F15" s="94" t="e">
        <f>'3=4 | FIT18'!F16*0.85+35</f>
        <v>#REF!</v>
      </c>
    </row>
    <row r="16" spans="1:6" s="50" customFormat="1" x14ac:dyDescent="0.2">
      <c r="A16" s="100"/>
    </row>
    <row r="17" spans="1:1" s="50" customFormat="1" ht="12.75" thickBot="1" x14ac:dyDescent="0.25">
      <c r="A17" s="100"/>
    </row>
    <row r="18" spans="1:1" s="50" customFormat="1" ht="12.75" thickBot="1" x14ac:dyDescent="0.25">
      <c r="A18" s="104" t="s">
        <v>66</v>
      </c>
    </row>
    <row r="19" spans="1:1" x14ac:dyDescent="0.2">
      <c r="A19" s="63" t="s">
        <v>78</v>
      </c>
    </row>
    <row r="20" spans="1:1" ht="9" hidden="1" customHeight="1" x14ac:dyDescent="0.2">
      <c r="A20" s="43" t="s">
        <v>67</v>
      </c>
    </row>
    <row r="21" spans="1:1" ht="10.7" customHeight="1" x14ac:dyDescent="0.2">
      <c r="A21" s="43" t="s">
        <v>89</v>
      </c>
    </row>
    <row r="22" spans="1:1" x14ac:dyDescent="0.2">
      <c r="A22" s="43" t="s">
        <v>68</v>
      </c>
    </row>
    <row r="23" spans="1:1" ht="13.35" customHeight="1" x14ac:dyDescent="0.2">
      <c r="A23" s="43" t="s">
        <v>69</v>
      </c>
    </row>
    <row r="24" spans="1:1" ht="13.35" customHeight="1" x14ac:dyDescent="0.2">
      <c r="A24" s="159" t="s">
        <v>162</v>
      </c>
    </row>
    <row r="25" spans="1:1" ht="12.6" customHeight="1" thickBot="1" x14ac:dyDescent="0.25">
      <c r="A25" s="3"/>
    </row>
    <row r="26" spans="1:1" ht="13.35" customHeight="1" thickBot="1" x14ac:dyDescent="0.25">
      <c r="A26" s="107" t="s">
        <v>139</v>
      </c>
    </row>
    <row r="27" spans="1:1" ht="11.45" customHeight="1" thickBot="1" x14ac:dyDescent="0.25">
      <c r="A27" s="176" t="s">
        <v>253</v>
      </c>
    </row>
    <row r="28" spans="1:1" ht="12.75" thickBot="1" x14ac:dyDescent="0.25">
      <c r="A28" s="177" t="s">
        <v>254</v>
      </c>
    </row>
    <row r="29" spans="1:1" ht="12.75" hidden="1" thickBot="1" x14ac:dyDescent="0.25">
      <c r="A29" s="166" t="s">
        <v>222</v>
      </c>
    </row>
    <row r="30" spans="1:1" ht="12.75" thickBot="1" x14ac:dyDescent="0.25">
      <c r="A30" s="107" t="s">
        <v>171</v>
      </c>
    </row>
    <row r="31" spans="1:1" x14ac:dyDescent="0.2">
      <c r="A31" s="158" t="s">
        <v>172</v>
      </c>
    </row>
    <row r="32" spans="1:1" x14ac:dyDescent="0.2">
      <c r="A32" s="158" t="s">
        <v>173</v>
      </c>
    </row>
  </sheetData>
  <mergeCells count="1">
    <mergeCell ref="A1:A2"/>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6" s="51" customFormat="1" ht="12" customHeight="1" x14ac:dyDescent="0.2">
      <c r="A1" s="207" t="s">
        <v>82</v>
      </c>
    </row>
    <row r="2" spans="1:6" s="51" customFormat="1" ht="12" customHeight="1" x14ac:dyDescent="0.2">
      <c r="A2" s="207"/>
    </row>
    <row r="3" spans="1:6" s="51" customFormat="1" ht="11.1" customHeight="1" x14ac:dyDescent="0.2">
      <c r="A3" s="97" t="s">
        <v>255</v>
      </c>
    </row>
    <row r="4" spans="1:6"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c r="F4" s="136" t="e">
        <f>'C завтраками| Bed and breakfast'!#REF!</f>
        <v>#REF!</v>
      </c>
    </row>
    <row r="5" spans="1:6"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c r="F5" s="136" t="e">
        <f>'C завтраками| Bed and breakfast'!#REF!</f>
        <v>#REF!</v>
      </c>
    </row>
    <row r="6" spans="1:6" s="53" customFormat="1" hidden="1" x14ac:dyDescent="0.2">
      <c r="A6" s="42" t="s">
        <v>83</v>
      </c>
      <c r="B6" s="136"/>
      <c r="C6" s="136"/>
      <c r="D6" s="136"/>
      <c r="E6" s="136"/>
      <c r="F6" s="136"/>
    </row>
    <row r="7" spans="1:6" s="53" customFormat="1" hidden="1" x14ac:dyDescent="0.2">
      <c r="A7" s="180">
        <v>1</v>
      </c>
      <c r="B7" s="42" t="e">
        <f>'C завтраками| Bed and breakfast'!#REF!*0.75</f>
        <v>#REF!</v>
      </c>
      <c r="C7" s="42" t="e">
        <f>'C завтраками| Bed and breakfast'!#REF!*0.75</f>
        <v>#REF!</v>
      </c>
      <c r="D7" s="42" t="e">
        <f>'C завтраками| Bed and breakfast'!#REF!*0.75</f>
        <v>#REF!</v>
      </c>
      <c r="E7" s="42" t="e">
        <f>'C завтраками| Bed and breakfast'!#REF!*0.75</f>
        <v>#REF!</v>
      </c>
      <c r="F7" s="42" t="e">
        <f>'C завтраками| Bed and breakfast'!#REF!*0.75</f>
        <v>#REF!</v>
      </c>
    </row>
    <row r="8" spans="1:6" s="53" customFormat="1" hidden="1" x14ac:dyDescent="0.2">
      <c r="A8" s="180">
        <v>2</v>
      </c>
      <c r="B8" s="42" t="e">
        <f>'C завтраками| Bed and breakfast'!#REF!*0.75</f>
        <v>#REF!</v>
      </c>
      <c r="C8" s="42" t="e">
        <f>'C завтраками| Bed and breakfast'!#REF!*0.75</f>
        <v>#REF!</v>
      </c>
      <c r="D8" s="42" t="e">
        <f>'C завтраками| Bed and breakfast'!#REF!*0.75</f>
        <v>#REF!</v>
      </c>
      <c r="E8" s="42" t="e">
        <f>'C завтраками| Bed and breakfast'!#REF!*0.75</f>
        <v>#REF!</v>
      </c>
      <c r="F8" s="42" t="e">
        <f>'C завтраками| Bed and breakfast'!#REF!*0.75</f>
        <v>#REF!</v>
      </c>
    </row>
    <row r="9" spans="1:6" s="53" customFormat="1" hidden="1" x14ac:dyDescent="0.2">
      <c r="A9" s="42" t="s">
        <v>234</v>
      </c>
      <c r="B9" s="42"/>
      <c r="C9" s="42"/>
      <c r="D9" s="42"/>
      <c r="E9" s="42"/>
      <c r="F9" s="42"/>
    </row>
    <row r="10" spans="1:6" s="53" customFormat="1" hidden="1" x14ac:dyDescent="0.2">
      <c r="A10" s="180">
        <v>1</v>
      </c>
      <c r="B10" s="42" t="e">
        <f>'C завтраками| Bed and breakfast'!#REF!*0.75</f>
        <v>#REF!</v>
      </c>
      <c r="C10" s="42" t="e">
        <f>'C завтраками| Bed and breakfast'!#REF!*0.75</f>
        <v>#REF!</v>
      </c>
      <c r="D10" s="42" t="e">
        <f>'C завтраками| Bed and breakfast'!#REF!*0.75</f>
        <v>#REF!</v>
      </c>
      <c r="E10" s="42" t="e">
        <f>'C завтраками| Bed and breakfast'!#REF!*0.75</f>
        <v>#REF!</v>
      </c>
      <c r="F10" s="42" t="e">
        <f>'C завтраками| Bed and breakfast'!#REF!*0.75</f>
        <v>#REF!</v>
      </c>
    </row>
    <row r="11" spans="1:6" s="53" customFormat="1" hidden="1" x14ac:dyDescent="0.2">
      <c r="A11" s="180">
        <v>2</v>
      </c>
      <c r="B11" s="42" t="e">
        <f>'C завтраками| Bed and breakfast'!#REF!*0.75</f>
        <v>#REF!</v>
      </c>
      <c r="C11" s="42" t="e">
        <f>'C завтраками| Bed and breakfast'!#REF!*0.75</f>
        <v>#REF!</v>
      </c>
      <c r="D11" s="42" t="e">
        <f>'C завтраками| Bed and breakfast'!#REF!*0.75</f>
        <v>#REF!</v>
      </c>
      <c r="E11" s="42" t="e">
        <f>'C завтраками| Bed and breakfast'!#REF!*0.75</f>
        <v>#REF!</v>
      </c>
      <c r="F11" s="42" t="e">
        <f>'C завтраками| Bed and breakfast'!#REF!*0.75</f>
        <v>#REF!</v>
      </c>
    </row>
    <row r="12" spans="1:6" s="53" customFormat="1" x14ac:dyDescent="0.2">
      <c r="A12" s="42" t="s">
        <v>86</v>
      </c>
      <c r="B12" s="42"/>
      <c r="C12" s="42"/>
      <c r="D12" s="42"/>
      <c r="E12" s="42"/>
      <c r="F12" s="42"/>
    </row>
    <row r="13" spans="1:6" s="53" customFormat="1" x14ac:dyDescent="0.2">
      <c r="A13" s="88">
        <v>1</v>
      </c>
      <c r="B13" s="42" t="e">
        <f>'C завтраками| Bed and breakfast'!#REF!*0.75</f>
        <v>#REF!</v>
      </c>
      <c r="C13" s="42" t="e">
        <f>'C завтраками| Bed and breakfast'!#REF!*0.75</f>
        <v>#REF!</v>
      </c>
      <c r="D13" s="42" t="e">
        <f>'C завтраками| Bed and breakfast'!#REF!*0.75</f>
        <v>#REF!</v>
      </c>
      <c r="E13" s="42" t="e">
        <f>'C завтраками| Bed and breakfast'!#REF!*0.75</f>
        <v>#REF!</v>
      </c>
      <c r="F13" s="42" t="e">
        <f>'C завтраками| Bed and breakfast'!#REF!*0.75</f>
        <v>#REF!</v>
      </c>
    </row>
    <row r="14" spans="1:6" s="53" customFormat="1" x14ac:dyDescent="0.2">
      <c r="A14" s="88">
        <v>2</v>
      </c>
      <c r="B14" s="42" t="e">
        <f>'C завтраками| Bed and breakfast'!#REF!*0.75</f>
        <v>#REF!</v>
      </c>
      <c r="C14" s="42" t="e">
        <f>'C завтраками| Bed and breakfast'!#REF!*0.75</f>
        <v>#REF!</v>
      </c>
      <c r="D14" s="42" t="e">
        <f>'C завтраками| Bed and breakfast'!#REF!*0.75</f>
        <v>#REF!</v>
      </c>
      <c r="E14" s="42" t="e">
        <f>'C завтраками| Bed and breakfast'!#REF!*0.75</f>
        <v>#REF!</v>
      </c>
      <c r="F14" s="42" t="e">
        <f>'C завтраками| Bed and breakfast'!#REF!*0.75</f>
        <v>#REF!</v>
      </c>
    </row>
    <row r="15" spans="1:6" s="53" customFormat="1" x14ac:dyDescent="0.2">
      <c r="A15" s="42" t="s">
        <v>87</v>
      </c>
      <c r="B15" s="42"/>
      <c r="C15" s="42"/>
      <c r="D15" s="42"/>
      <c r="E15" s="42"/>
      <c r="F15" s="42"/>
    </row>
    <row r="16" spans="1:6" s="53" customFormat="1" x14ac:dyDescent="0.2">
      <c r="A16" s="88" t="s">
        <v>88</v>
      </c>
      <c r="B16" s="42" t="e">
        <f>'C завтраками| Bed and breakfast'!#REF!*0.75</f>
        <v>#REF!</v>
      </c>
      <c r="C16" s="42" t="e">
        <f>'C завтраками| Bed and breakfast'!#REF!*0.75</f>
        <v>#REF!</v>
      </c>
      <c r="D16" s="42" t="e">
        <f>'C завтраками| Bed and breakfast'!#REF!*0.75</f>
        <v>#REF!</v>
      </c>
      <c r="E16" s="42" t="e">
        <f>'C завтраками| Bed and breakfast'!#REF!*0.75</f>
        <v>#REF!</v>
      </c>
      <c r="F16" s="42" t="e">
        <f>'C завтраками| Bed and breakfast'!#REF!*0.75</f>
        <v>#REF!</v>
      </c>
    </row>
    <row r="17" spans="1:2" s="53" customFormat="1" ht="12.75" thickBot="1" x14ac:dyDescent="0.25">
      <c r="A17" s="89"/>
      <c r="B17" s="89"/>
    </row>
    <row r="18" spans="1:2" s="50" customFormat="1" ht="12.75" thickBot="1" x14ac:dyDescent="0.25">
      <c r="A18" s="104" t="s">
        <v>66</v>
      </c>
    </row>
    <row r="19" spans="1:2" x14ac:dyDescent="0.2">
      <c r="A19" s="63" t="s">
        <v>78</v>
      </c>
    </row>
    <row r="20" spans="1:2" ht="9" hidden="1" customHeight="1" x14ac:dyDescent="0.2">
      <c r="A20" s="43" t="s">
        <v>67</v>
      </c>
    </row>
    <row r="21" spans="1:2" ht="10.7" customHeight="1" x14ac:dyDescent="0.2">
      <c r="A21" s="43" t="s">
        <v>89</v>
      </c>
    </row>
    <row r="22" spans="1:2" x14ac:dyDescent="0.2">
      <c r="A22" s="43" t="s">
        <v>68</v>
      </c>
    </row>
    <row r="23" spans="1:2" ht="13.35" customHeight="1" x14ac:dyDescent="0.2">
      <c r="A23" s="43" t="s">
        <v>69</v>
      </c>
    </row>
    <row r="24" spans="1:2" ht="13.35" customHeight="1" x14ac:dyDescent="0.2">
      <c r="A24" s="159" t="s">
        <v>162</v>
      </c>
    </row>
    <row r="25" spans="1:2" ht="12.6" customHeight="1" thickBot="1" x14ac:dyDescent="0.25">
      <c r="A25" s="3"/>
    </row>
    <row r="26" spans="1:2" ht="13.35" customHeight="1" thickBot="1" x14ac:dyDescent="0.25">
      <c r="A26" s="107" t="s">
        <v>139</v>
      </c>
    </row>
    <row r="27" spans="1:2" ht="11.45" customHeight="1" thickBot="1" x14ac:dyDescent="0.25">
      <c r="A27" s="176" t="s">
        <v>253</v>
      </c>
    </row>
    <row r="28" spans="1:2" ht="12.75" thickBot="1" x14ac:dyDescent="0.25">
      <c r="A28" s="177" t="s">
        <v>254</v>
      </c>
    </row>
    <row r="29" spans="1:2" ht="12.75" hidden="1" thickBot="1" x14ac:dyDescent="0.25">
      <c r="A29" s="166" t="s">
        <v>222</v>
      </c>
    </row>
    <row r="30" spans="1:2" ht="12.75" thickBot="1" x14ac:dyDescent="0.25">
      <c r="A30" s="107" t="s">
        <v>171</v>
      </c>
    </row>
    <row r="31" spans="1:2" x14ac:dyDescent="0.2">
      <c r="A31" s="158" t="s">
        <v>172</v>
      </c>
    </row>
    <row r="32" spans="1:2" x14ac:dyDescent="0.2">
      <c r="A32" s="158" t="s">
        <v>173</v>
      </c>
    </row>
  </sheetData>
  <mergeCells count="1">
    <mergeCell ref="A1:A2"/>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58"/>
  <sheetViews>
    <sheetView zoomScale="90" zoomScaleNormal="90" workbookViewId="0">
      <pane xSplit="1" topLeftCell="B1" activePane="topRight" state="frozen"/>
      <selection pane="topRight" activeCell="B1" sqref="B1:I1048576"/>
    </sheetView>
  </sheetViews>
  <sheetFormatPr defaultColWidth="9" defaultRowHeight="12" x14ac:dyDescent="0.2"/>
  <cols>
    <col min="1" max="1" width="84.5703125" style="48" customWidth="1"/>
    <col min="2" max="16384" width="9" style="48"/>
  </cols>
  <sheetData>
    <row r="1" spans="1:7" s="51" customFormat="1" ht="12" customHeight="1" x14ac:dyDescent="0.2">
      <c r="A1" s="207" t="s">
        <v>82</v>
      </c>
    </row>
    <row r="2" spans="1:7" s="51" customFormat="1" ht="12" customHeight="1" x14ac:dyDescent="0.2">
      <c r="A2" s="207"/>
    </row>
    <row r="3" spans="1:7" s="51" customFormat="1" ht="11.1" customHeight="1" x14ac:dyDescent="0.2">
      <c r="A3" s="97" t="s">
        <v>273</v>
      </c>
    </row>
    <row r="4" spans="1:7" s="52" customFormat="1" ht="32.1" customHeight="1" x14ac:dyDescent="0.2">
      <c r="A4" s="98" t="s">
        <v>64</v>
      </c>
      <c r="B4" s="192" t="e">
        <f>'C завтраками| Bed and breakfast'!#REF!</f>
        <v>#REF!</v>
      </c>
      <c r="C4" s="192" t="e">
        <f>'C завтраками| Bed and breakfast'!#REF!</f>
        <v>#REF!</v>
      </c>
      <c r="D4" s="192" t="e">
        <f>'C завтраками| Bed and breakfast'!#REF!</f>
        <v>#REF!</v>
      </c>
      <c r="E4" s="192" t="e">
        <f>'C завтраками| Bed and breakfast'!#REF!</f>
        <v>#REF!</v>
      </c>
      <c r="F4" s="192" t="e">
        <f>'C завтраками| Bed and breakfast'!#REF!</f>
        <v>#REF!</v>
      </c>
      <c r="G4" s="192" t="e">
        <f>'C завтраками| Bed and breakfast'!#REF!</f>
        <v>#REF!</v>
      </c>
    </row>
    <row r="5" spans="1:7" s="53" customFormat="1" ht="21.95" customHeight="1" x14ac:dyDescent="0.2">
      <c r="A5" s="98"/>
      <c r="B5" s="192" t="e">
        <f>'C завтраками| Bed and breakfast'!#REF!</f>
        <v>#REF!</v>
      </c>
      <c r="C5" s="192" t="e">
        <f>'C завтраками| Bed and breakfast'!#REF!</f>
        <v>#REF!</v>
      </c>
      <c r="D5" s="192" t="e">
        <f>'C завтраками| Bed and breakfast'!#REF!</f>
        <v>#REF!</v>
      </c>
      <c r="E5" s="192" t="e">
        <f>'C завтраками| Bed and breakfast'!#REF!</f>
        <v>#REF!</v>
      </c>
      <c r="F5" s="192" t="e">
        <f>'C завтраками| Bed and breakfast'!#REF!</f>
        <v>#REF!</v>
      </c>
      <c r="G5" s="192" t="e">
        <f>'C завтраками| Bed and breakfast'!#REF!</f>
        <v>#REF!</v>
      </c>
    </row>
    <row r="6" spans="1:7" s="53" customFormat="1" x14ac:dyDescent="0.2">
      <c r="A6" s="42" t="s">
        <v>83</v>
      </c>
      <c r="B6" s="198"/>
      <c r="C6" s="198"/>
      <c r="D6" s="198"/>
      <c r="E6" s="198"/>
      <c r="F6" s="198"/>
      <c r="G6" s="198"/>
    </row>
    <row r="7" spans="1:7" s="53" customFormat="1" x14ac:dyDescent="0.2">
      <c r="A7" s="88">
        <v>1</v>
      </c>
      <c r="B7" s="8" t="e">
        <f>'C завтраками| Bed and breakfast'!#REF!*0.75</f>
        <v>#REF!</v>
      </c>
      <c r="C7" s="8" t="e">
        <f>'C завтраками| Bed and breakfast'!#REF!*0.75</f>
        <v>#REF!</v>
      </c>
      <c r="D7" s="8" t="e">
        <f>'C завтраками| Bed and breakfast'!#REF!*0.75</f>
        <v>#REF!</v>
      </c>
      <c r="E7" s="8" t="e">
        <f>'C завтраками| Bed and breakfast'!#REF!*0.75</f>
        <v>#REF!</v>
      </c>
      <c r="F7" s="8" t="e">
        <f>'C завтраками| Bed and breakfast'!#REF!*0.75</f>
        <v>#REF!</v>
      </c>
      <c r="G7" s="8" t="e">
        <f>'C завтраками| Bed and breakfast'!#REF!*0.75</f>
        <v>#REF!</v>
      </c>
    </row>
    <row r="8" spans="1:7" s="53" customFormat="1" x14ac:dyDescent="0.2">
      <c r="A8" s="88">
        <v>2</v>
      </c>
      <c r="B8" s="8" t="e">
        <f>'C завтраками| Bed and breakfast'!#REF!*0.75</f>
        <v>#REF!</v>
      </c>
      <c r="C8" s="8" t="e">
        <f>'C завтраками| Bed and breakfast'!#REF!*0.75</f>
        <v>#REF!</v>
      </c>
      <c r="D8" s="8" t="e">
        <f>'C завтраками| Bed and breakfast'!#REF!*0.75</f>
        <v>#REF!</v>
      </c>
      <c r="E8" s="8" t="e">
        <f>'C завтраками| Bed and breakfast'!#REF!*0.75</f>
        <v>#REF!</v>
      </c>
      <c r="F8" s="8" t="e">
        <f>'C завтраками| Bed and breakfast'!#REF!*0.75</f>
        <v>#REF!</v>
      </c>
      <c r="G8" s="8" t="e">
        <f>'C завтраками| Bed and breakfast'!#REF!*0.75</f>
        <v>#REF!</v>
      </c>
    </row>
    <row r="9" spans="1:7" s="53" customFormat="1" x14ac:dyDescent="0.2">
      <c r="A9" s="42" t="s">
        <v>234</v>
      </c>
      <c r="B9" s="8"/>
      <c r="C9" s="8"/>
      <c r="D9" s="8"/>
      <c r="E9" s="8"/>
      <c r="F9" s="8"/>
      <c r="G9" s="8"/>
    </row>
    <row r="10" spans="1:7" s="53" customFormat="1" x14ac:dyDescent="0.2">
      <c r="A10" s="180">
        <v>1</v>
      </c>
      <c r="B10" s="8" t="e">
        <f>'C завтраками| Bed and breakfast'!#REF!*0.75</f>
        <v>#REF!</v>
      </c>
      <c r="C10" s="8" t="e">
        <f>'C завтраками| Bed and breakfast'!#REF!*0.75</f>
        <v>#REF!</v>
      </c>
      <c r="D10" s="8" t="e">
        <f>'C завтраками| Bed and breakfast'!#REF!*0.75</f>
        <v>#REF!</v>
      </c>
      <c r="E10" s="8" t="e">
        <f>'C завтраками| Bed and breakfast'!#REF!*0.75</f>
        <v>#REF!</v>
      </c>
      <c r="F10" s="8" t="e">
        <f>'C завтраками| Bed and breakfast'!#REF!*0.75</f>
        <v>#REF!</v>
      </c>
      <c r="G10" s="8" t="e">
        <f>'C завтраками| Bed and breakfast'!#REF!*0.75</f>
        <v>#REF!</v>
      </c>
    </row>
    <row r="11" spans="1:7" s="53" customFormat="1" x14ac:dyDescent="0.2">
      <c r="A11" s="180">
        <v>2</v>
      </c>
      <c r="B11" s="8" t="e">
        <f>'C завтраками| Bed and breakfast'!#REF!*0.75</f>
        <v>#REF!</v>
      </c>
      <c r="C11" s="8" t="e">
        <f>'C завтраками| Bed and breakfast'!#REF!*0.75</f>
        <v>#REF!</v>
      </c>
      <c r="D11" s="8" t="e">
        <f>'C завтраками| Bed and breakfast'!#REF!*0.75</f>
        <v>#REF!</v>
      </c>
      <c r="E11" s="8" t="e">
        <f>'C завтраками| Bed and breakfast'!#REF!*0.75</f>
        <v>#REF!</v>
      </c>
      <c r="F11" s="8" t="e">
        <f>'C завтраками| Bed and breakfast'!#REF!*0.75</f>
        <v>#REF!</v>
      </c>
      <c r="G11" s="8" t="e">
        <f>'C завтраками| Bed and breakfast'!#REF!*0.75</f>
        <v>#REF!</v>
      </c>
    </row>
    <row r="12" spans="1:7" s="53" customFormat="1" x14ac:dyDescent="0.2">
      <c r="A12" s="42" t="s">
        <v>84</v>
      </c>
      <c r="B12" s="8"/>
      <c r="C12" s="8"/>
      <c r="D12" s="8"/>
      <c r="E12" s="8"/>
      <c r="F12" s="8"/>
      <c r="G12" s="8"/>
    </row>
    <row r="13" spans="1:7" s="53" customFormat="1" x14ac:dyDescent="0.2">
      <c r="A13" s="88">
        <f>A7</f>
        <v>1</v>
      </c>
      <c r="B13" s="8" t="e">
        <f>'C завтраками| Bed and breakfast'!#REF!*0.75</f>
        <v>#REF!</v>
      </c>
      <c r="C13" s="8" t="e">
        <f>'C завтраками| Bed and breakfast'!#REF!*0.75</f>
        <v>#REF!</v>
      </c>
      <c r="D13" s="8" t="e">
        <f>'C завтраками| Bed and breakfast'!#REF!*0.75</f>
        <v>#REF!</v>
      </c>
      <c r="E13" s="8" t="e">
        <f>'C завтраками| Bed and breakfast'!#REF!*0.75</f>
        <v>#REF!</v>
      </c>
      <c r="F13" s="8" t="e">
        <f>'C завтраками| Bed and breakfast'!#REF!*0.75</f>
        <v>#REF!</v>
      </c>
      <c r="G13" s="8" t="e">
        <f>'C завтраками| Bed and breakfast'!#REF!*0.75</f>
        <v>#REF!</v>
      </c>
    </row>
    <row r="14" spans="1:7" s="53" customFormat="1" x14ac:dyDescent="0.2">
      <c r="A14" s="88">
        <f>A8</f>
        <v>2</v>
      </c>
      <c r="B14" s="8" t="e">
        <f>'C завтраками| Bed and breakfast'!#REF!*0.75</f>
        <v>#REF!</v>
      </c>
      <c r="C14" s="8" t="e">
        <f>'C завтраками| Bed and breakfast'!#REF!*0.75</f>
        <v>#REF!</v>
      </c>
      <c r="D14" s="8" t="e">
        <f>'C завтраками| Bed and breakfast'!#REF!*0.75</f>
        <v>#REF!</v>
      </c>
      <c r="E14" s="8" t="e">
        <f>'C завтраками| Bed and breakfast'!#REF!*0.75</f>
        <v>#REF!</v>
      </c>
      <c r="F14" s="8" t="e">
        <f>'C завтраками| Bed and breakfast'!#REF!*0.75</f>
        <v>#REF!</v>
      </c>
      <c r="G14" s="8" t="e">
        <f>'C завтраками| Bed and breakfast'!#REF!*0.75</f>
        <v>#REF!</v>
      </c>
    </row>
    <row r="15" spans="1:7" s="53" customFormat="1" x14ac:dyDescent="0.2">
      <c r="A15" s="42" t="s">
        <v>85</v>
      </c>
      <c r="B15" s="8"/>
      <c r="C15" s="8"/>
      <c r="D15" s="8"/>
      <c r="E15" s="8"/>
      <c r="F15" s="8"/>
      <c r="G15" s="8"/>
    </row>
    <row r="16" spans="1:7" s="53" customFormat="1" x14ac:dyDescent="0.2">
      <c r="A16" s="88">
        <f>A7</f>
        <v>1</v>
      </c>
      <c r="B16" s="8" t="e">
        <f>'C завтраками| Bed and breakfast'!#REF!*0.75</f>
        <v>#REF!</v>
      </c>
      <c r="C16" s="8" t="e">
        <f>'C завтраками| Bed and breakfast'!#REF!*0.75</f>
        <v>#REF!</v>
      </c>
      <c r="D16" s="8" t="e">
        <f>'C завтраками| Bed and breakfast'!#REF!*0.75</f>
        <v>#REF!</v>
      </c>
      <c r="E16" s="8" t="e">
        <f>'C завтраками| Bed and breakfast'!#REF!*0.75</f>
        <v>#REF!</v>
      </c>
      <c r="F16" s="8" t="e">
        <f>'C завтраками| Bed and breakfast'!#REF!*0.75</f>
        <v>#REF!</v>
      </c>
      <c r="G16" s="8" t="e">
        <f>'C завтраками| Bed and breakfast'!#REF!*0.75</f>
        <v>#REF!</v>
      </c>
    </row>
    <row r="17" spans="1:7" s="53" customFormat="1" x14ac:dyDescent="0.2">
      <c r="A17" s="88">
        <f>A8</f>
        <v>2</v>
      </c>
      <c r="B17" s="8" t="e">
        <f>'C завтраками| Bed and breakfast'!#REF!*0.75</f>
        <v>#REF!</v>
      </c>
      <c r="C17" s="8" t="e">
        <f>'C завтраками| Bed and breakfast'!#REF!*0.75</f>
        <v>#REF!</v>
      </c>
      <c r="D17" s="8" t="e">
        <f>'C завтраками| Bed and breakfast'!#REF!*0.75</f>
        <v>#REF!</v>
      </c>
      <c r="E17" s="8" t="e">
        <f>'C завтраками| Bed and breakfast'!#REF!*0.75</f>
        <v>#REF!</v>
      </c>
      <c r="F17" s="8" t="e">
        <f>'C завтраками| Bed and breakfast'!#REF!*0.75</f>
        <v>#REF!</v>
      </c>
      <c r="G17" s="8" t="e">
        <f>'C завтраками| Bed and breakfast'!#REF!*0.75</f>
        <v>#REF!</v>
      </c>
    </row>
    <row r="18" spans="1:7" s="53" customFormat="1" x14ac:dyDescent="0.2">
      <c r="A18" s="42" t="s">
        <v>86</v>
      </c>
      <c r="B18" s="8"/>
      <c r="C18" s="8"/>
      <c r="D18" s="8"/>
      <c r="E18" s="8"/>
      <c r="F18" s="8"/>
      <c r="G18" s="8"/>
    </row>
    <row r="19" spans="1:7" s="53" customFormat="1" x14ac:dyDescent="0.2">
      <c r="A19" s="88">
        <f>A7</f>
        <v>1</v>
      </c>
      <c r="B19" s="8" t="e">
        <f>'C завтраками| Bed and breakfast'!#REF!*0.75</f>
        <v>#REF!</v>
      </c>
      <c r="C19" s="8" t="e">
        <f>'C завтраками| Bed and breakfast'!#REF!*0.75</f>
        <v>#REF!</v>
      </c>
      <c r="D19" s="8" t="e">
        <f>'C завтраками| Bed and breakfast'!#REF!*0.75</f>
        <v>#REF!</v>
      </c>
      <c r="E19" s="8" t="e">
        <f>'C завтраками| Bed and breakfast'!#REF!*0.75</f>
        <v>#REF!</v>
      </c>
      <c r="F19" s="8" t="e">
        <f>'C завтраками| Bed and breakfast'!#REF!*0.75</f>
        <v>#REF!</v>
      </c>
      <c r="G19" s="8" t="e">
        <f>'C завтраками| Bed and breakfast'!#REF!*0.75</f>
        <v>#REF!</v>
      </c>
    </row>
    <row r="20" spans="1:7" s="53" customFormat="1" x14ac:dyDescent="0.2">
      <c r="A20" s="88">
        <f>A8</f>
        <v>2</v>
      </c>
      <c r="B20" s="8" t="e">
        <f>'C завтраками| Bed and breakfast'!#REF!*0.75</f>
        <v>#REF!</v>
      </c>
      <c r="C20" s="8" t="e">
        <f>'C завтраками| Bed and breakfast'!#REF!*0.75</f>
        <v>#REF!</v>
      </c>
      <c r="D20" s="8" t="e">
        <f>'C завтраками| Bed and breakfast'!#REF!*0.75</f>
        <v>#REF!</v>
      </c>
      <c r="E20" s="8" t="e">
        <f>'C завтраками| Bed and breakfast'!#REF!*0.75</f>
        <v>#REF!</v>
      </c>
      <c r="F20" s="8" t="e">
        <f>'C завтраками| Bed and breakfast'!#REF!*0.75</f>
        <v>#REF!</v>
      </c>
      <c r="G20" s="8" t="e">
        <f>'C завтраками| Bed and breakfast'!#REF!*0.75</f>
        <v>#REF!</v>
      </c>
    </row>
    <row r="21" spans="1:7" s="53" customFormat="1" x14ac:dyDescent="0.2">
      <c r="A21" s="42" t="s">
        <v>87</v>
      </c>
      <c r="B21" s="8"/>
      <c r="C21" s="8"/>
      <c r="D21" s="8"/>
      <c r="E21" s="8"/>
      <c r="F21" s="8"/>
      <c r="G21" s="8"/>
    </row>
    <row r="22" spans="1:7" s="53" customFormat="1" x14ac:dyDescent="0.2">
      <c r="A22" s="88" t="s">
        <v>88</v>
      </c>
      <c r="B22" s="8" t="e">
        <f>'C завтраками| Bed and breakfast'!#REF!*0.75</f>
        <v>#REF!</v>
      </c>
      <c r="C22" s="8" t="e">
        <f>'C завтраками| Bed and breakfast'!#REF!*0.75</f>
        <v>#REF!</v>
      </c>
      <c r="D22" s="8" t="e">
        <f>'C завтраками| Bed and breakfast'!#REF!*0.75</f>
        <v>#REF!</v>
      </c>
      <c r="E22" s="8" t="e">
        <f>'C завтраками| Bed and breakfast'!#REF!*0.75</f>
        <v>#REF!</v>
      </c>
      <c r="F22" s="8" t="e">
        <f>'C завтраками| Bed and breakfast'!#REF!*0.75</f>
        <v>#REF!</v>
      </c>
      <c r="G22" s="8" t="e">
        <f>'C завтраками| Bed and breakfast'!#REF!*0.75</f>
        <v>#REF!</v>
      </c>
    </row>
    <row r="23" spans="1:7" s="53" customFormat="1" x14ac:dyDescent="0.2">
      <c r="A23" s="89"/>
      <c r="B23" s="199"/>
      <c r="C23" s="199"/>
      <c r="D23" s="199"/>
      <c r="E23" s="199"/>
      <c r="F23" s="199"/>
      <c r="G23" s="199"/>
    </row>
    <row r="24" spans="1:7" ht="18" customHeight="1" x14ac:dyDescent="0.2">
      <c r="A24" s="111" t="s">
        <v>100</v>
      </c>
      <c r="B24" s="192" t="e">
        <f t="shared" ref="B24:G24" si="0">B4</f>
        <v>#REF!</v>
      </c>
      <c r="C24" s="192" t="e">
        <f t="shared" si="0"/>
        <v>#REF!</v>
      </c>
      <c r="D24" s="192" t="e">
        <f t="shared" si="0"/>
        <v>#REF!</v>
      </c>
      <c r="E24" s="192" t="e">
        <f t="shared" si="0"/>
        <v>#REF!</v>
      </c>
      <c r="F24" s="192" t="e">
        <f t="shared" si="0"/>
        <v>#REF!</v>
      </c>
      <c r="G24" s="192" t="e">
        <f t="shared" si="0"/>
        <v>#REF!</v>
      </c>
    </row>
    <row r="25" spans="1:7" ht="20.25" customHeight="1" x14ac:dyDescent="0.2">
      <c r="A25" s="90" t="s">
        <v>64</v>
      </c>
      <c r="B25" s="192" t="e">
        <f t="shared" ref="B25:G25" si="1">B5</f>
        <v>#REF!</v>
      </c>
      <c r="C25" s="192" t="e">
        <f t="shared" si="1"/>
        <v>#REF!</v>
      </c>
      <c r="D25" s="192" t="e">
        <f t="shared" si="1"/>
        <v>#REF!</v>
      </c>
      <c r="E25" s="192" t="e">
        <f t="shared" si="1"/>
        <v>#REF!</v>
      </c>
      <c r="F25" s="192" t="e">
        <f t="shared" si="1"/>
        <v>#REF!</v>
      </c>
      <c r="G25" s="192" t="e">
        <f t="shared" si="1"/>
        <v>#REF!</v>
      </c>
    </row>
    <row r="26" spans="1:7" s="44" customFormat="1" x14ac:dyDescent="0.2">
      <c r="A26" s="42" t="s">
        <v>83</v>
      </c>
      <c r="B26" s="198"/>
      <c r="C26" s="198"/>
      <c r="D26" s="198"/>
      <c r="E26" s="198"/>
      <c r="F26" s="198"/>
      <c r="G26" s="198"/>
    </row>
    <row r="27" spans="1:7" s="50" customFormat="1" x14ac:dyDescent="0.2">
      <c r="A27" s="88">
        <v>1</v>
      </c>
      <c r="B27" s="201" t="e">
        <f t="shared" ref="B27:G27" si="2">ROUNDUP(B7*0.9,)</f>
        <v>#REF!</v>
      </c>
      <c r="C27" s="201" t="e">
        <f t="shared" si="2"/>
        <v>#REF!</v>
      </c>
      <c r="D27" s="201" t="e">
        <f t="shared" si="2"/>
        <v>#REF!</v>
      </c>
      <c r="E27" s="201" t="e">
        <f t="shared" si="2"/>
        <v>#REF!</v>
      </c>
      <c r="F27" s="201" t="e">
        <f t="shared" si="2"/>
        <v>#REF!</v>
      </c>
      <c r="G27" s="201" t="e">
        <f t="shared" si="2"/>
        <v>#REF!</v>
      </c>
    </row>
    <row r="28" spans="1:7" s="50" customFormat="1" x14ac:dyDescent="0.2">
      <c r="A28" s="88">
        <v>2</v>
      </c>
      <c r="B28" s="201" t="e">
        <f t="shared" ref="B28:G28" si="3">ROUNDUP(B8*0.9,)</f>
        <v>#REF!</v>
      </c>
      <c r="C28" s="201" t="e">
        <f t="shared" si="3"/>
        <v>#REF!</v>
      </c>
      <c r="D28" s="201" t="e">
        <f t="shared" si="3"/>
        <v>#REF!</v>
      </c>
      <c r="E28" s="201" t="e">
        <f t="shared" si="3"/>
        <v>#REF!</v>
      </c>
      <c r="F28" s="201" t="e">
        <f t="shared" si="3"/>
        <v>#REF!</v>
      </c>
      <c r="G28" s="201" t="e">
        <f t="shared" si="3"/>
        <v>#REF!</v>
      </c>
    </row>
    <row r="29" spans="1:7" s="50" customFormat="1" x14ac:dyDescent="0.2">
      <c r="A29" s="42" t="s">
        <v>234</v>
      </c>
      <c r="B29" s="201"/>
      <c r="C29" s="201"/>
      <c r="D29" s="201"/>
      <c r="E29" s="201"/>
      <c r="F29" s="201"/>
      <c r="G29" s="201"/>
    </row>
    <row r="30" spans="1:7" s="50" customFormat="1" x14ac:dyDescent="0.2">
      <c r="A30" s="180">
        <v>1</v>
      </c>
      <c r="B30" s="201" t="e">
        <f t="shared" ref="B30:G30" si="4">ROUNDUP(B10*0.9,)</f>
        <v>#REF!</v>
      </c>
      <c r="C30" s="201" t="e">
        <f t="shared" si="4"/>
        <v>#REF!</v>
      </c>
      <c r="D30" s="201" t="e">
        <f t="shared" si="4"/>
        <v>#REF!</v>
      </c>
      <c r="E30" s="201" t="e">
        <f t="shared" si="4"/>
        <v>#REF!</v>
      </c>
      <c r="F30" s="201" t="e">
        <f t="shared" si="4"/>
        <v>#REF!</v>
      </c>
      <c r="G30" s="201" t="e">
        <f t="shared" si="4"/>
        <v>#REF!</v>
      </c>
    </row>
    <row r="31" spans="1:7" s="50" customFormat="1" x14ac:dyDescent="0.2">
      <c r="A31" s="180">
        <v>2</v>
      </c>
      <c r="B31" s="201" t="e">
        <f t="shared" ref="B31:G31" si="5">ROUNDUP(B11*0.9,)</f>
        <v>#REF!</v>
      </c>
      <c r="C31" s="201" t="e">
        <f t="shared" si="5"/>
        <v>#REF!</v>
      </c>
      <c r="D31" s="201" t="e">
        <f t="shared" si="5"/>
        <v>#REF!</v>
      </c>
      <c r="E31" s="201" t="e">
        <f t="shared" si="5"/>
        <v>#REF!</v>
      </c>
      <c r="F31" s="201" t="e">
        <f t="shared" si="5"/>
        <v>#REF!</v>
      </c>
      <c r="G31" s="201" t="e">
        <f t="shared" si="5"/>
        <v>#REF!</v>
      </c>
    </row>
    <row r="32" spans="1:7" s="50" customFormat="1" x14ac:dyDescent="0.2">
      <c r="A32" s="42" t="s">
        <v>84</v>
      </c>
      <c r="B32" s="201"/>
      <c r="C32" s="201"/>
      <c r="D32" s="201"/>
      <c r="E32" s="201"/>
      <c r="F32" s="201"/>
      <c r="G32" s="201"/>
    </row>
    <row r="33" spans="1:7" s="50" customFormat="1" x14ac:dyDescent="0.2">
      <c r="A33" s="88">
        <f>A27</f>
        <v>1</v>
      </c>
      <c r="B33" s="201" t="e">
        <f t="shared" ref="B33:G33" si="6">ROUNDUP(B13*0.9,)</f>
        <v>#REF!</v>
      </c>
      <c r="C33" s="201" t="e">
        <f t="shared" si="6"/>
        <v>#REF!</v>
      </c>
      <c r="D33" s="201" t="e">
        <f t="shared" si="6"/>
        <v>#REF!</v>
      </c>
      <c r="E33" s="201" t="e">
        <f t="shared" si="6"/>
        <v>#REF!</v>
      </c>
      <c r="F33" s="201" t="e">
        <f t="shared" si="6"/>
        <v>#REF!</v>
      </c>
      <c r="G33" s="201" t="e">
        <f t="shared" si="6"/>
        <v>#REF!</v>
      </c>
    </row>
    <row r="34" spans="1:7" s="50" customFormat="1" x14ac:dyDescent="0.2">
      <c r="A34" s="88">
        <f>A28</f>
        <v>2</v>
      </c>
      <c r="B34" s="201" t="e">
        <f t="shared" ref="B34:G34" si="7">ROUNDUP(B14*0.9,)</f>
        <v>#REF!</v>
      </c>
      <c r="C34" s="201" t="e">
        <f t="shared" si="7"/>
        <v>#REF!</v>
      </c>
      <c r="D34" s="201" t="e">
        <f t="shared" si="7"/>
        <v>#REF!</v>
      </c>
      <c r="E34" s="201" t="e">
        <f t="shared" si="7"/>
        <v>#REF!</v>
      </c>
      <c r="F34" s="201" t="e">
        <f t="shared" si="7"/>
        <v>#REF!</v>
      </c>
      <c r="G34" s="201" t="e">
        <f t="shared" si="7"/>
        <v>#REF!</v>
      </c>
    </row>
    <row r="35" spans="1:7" s="50" customFormat="1" x14ac:dyDescent="0.2">
      <c r="A35" s="42" t="s">
        <v>85</v>
      </c>
      <c r="B35" s="201"/>
      <c r="C35" s="201"/>
      <c r="D35" s="201"/>
      <c r="E35" s="201"/>
      <c r="F35" s="201"/>
      <c r="G35" s="201"/>
    </row>
    <row r="36" spans="1:7" s="50" customFormat="1" x14ac:dyDescent="0.2">
      <c r="A36" s="88">
        <f>A27</f>
        <v>1</v>
      </c>
      <c r="B36" s="201" t="e">
        <f t="shared" ref="B36:G36" si="8">ROUNDUP(B16*0.9,)</f>
        <v>#REF!</v>
      </c>
      <c r="C36" s="201" t="e">
        <f t="shared" si="8"/>
        <v>#REF!</v>
      </c>
      <c r="D36" s="201" t="e">
        <f t="shared" si="8"/>
        <v>#REF!</v>
      </c>
      <c r="E36" s="201" t="e">
        <f t="shared" si="8"/>
        <v>#REF!</v>
      </c>
      <c r="F36" s="201" t="e">
        <f t="shared" si="8"/>
        <v>#REF!</v>
      </c>
      <c r="G36" s="201" t="e">
        <f t="shared" si="8"/>
        <v>#REF!</v>
      </c>
    </row>
    <row r="37" spans="1:7" s="50" customFormat="1" x14ac:dyDescent="0.2">
      <c r="A37" s="88">
        <f>A28</f>
        <v>2</v>
      </c>
      <c r="B37" s="201" t="e">
        <f t="shared" ref="B37:G37" si="9">ROUNDUP(B17*0.9,)</f>
        <v>#REF!</v>
      </c>
      <c r="C37" s="201" t="e">
        <f t="shared" si="9"/>
        <v>#REF!</v>
      </c>
      <c r="D37" s="201" t="e">
        <f t="shared" si="9"/>
        <v>#REF!</v>
      </c>
      <c r="E37" s="201" t="e">
        <f t="shared" si="9"/>
        <v>#REF!</v>
      </c>
      <c r="F37" s="201" t="e">
        <f t="shared" si="9"/>
        <v>#REF!</v>
      </c>
      <c r="G37" s="201" t="e">
        <f t="shared" si="9"/>
        <v>#REF!</v>
      </c>
    </row>
    <row r="38" spans="1:7" s="50" customFormat="1" x14ac:dyDescent="0.2">
      <c r="A38" s="42" t="s">
        <v>86</v>
      </c>
      <c r="B38" s="201"/>
      <c r="C38" s="201"/>
      <c r="D38" s="201"/>
      <c r="E38" s="201"/>
      <c r="F38" s="201"/>
      <c r="G38" s="201"/>
    </row>
    <row r="39" spans="1:7" s="50" customFormat="1" x14ac:dyDescent="0.2">
      <c r="A39" s="88">
        <f>A27</f>
        <v>1</v>
      </c>
      <c r="B39" s="201" t="e">
        <f t="shared" ref="B39:G39" si="10">ROUNDUP(B19*0.9,)</f>
        <v>#REF!</v>
      </c>
      <c r="C39" s="201" t="e">
        <f t="shared" si="10"/>
        <v>#REF!</v>
      </c>
      <c r="D39" s="201" t="e">
        <f t="shared" si="10"/>
        <v>#REF!</v>
      </c>
      <c r="E39" s="201" t="e">
        <f t="shared" si="10"/>
        <v>#REF!</v>
      </c>
      <c r="F39" s="201" t="e">
        <f t="shared" si="10"/>
        <v>#REF!</v>
      </c>
      <c r="G39" s="201" t="e">
        <f t="shared" si="10"/>
        <v>#REF!</v>
      </c>
    </row>
    <row r="40" spans="1:7" s="50" customFormat="1" x14ac:dyDescent="0.2">
      <c r="A40" s="88">
        <f>A28</f>
        <v>2</v>
      </c>
      <c r="B40" s="201" t="e">
        <f t="shared" ref="B40:G40" si="11">ROUNDUP(B20*0.9,)</f>
        <v>#REF!</v>
      </c>
      <c r="C40" s="201" t="e">
        <f t="shared" si="11"/>
        <v>#REF!</v>
      </c>
      <c r="D40" s="201" t="e">
        <f t="shared" si="11"/>
        <v>#REF!</v>
      </c>
      <c r="E40" s="201" t="e">
        <f t="shared" si="11"/>
        <v>#REF!</v>
      </c>
      <c r="F40" s="201" t="e">
        <f t="shared" si="11"/>
        <v>#REF!</v>
      </c>
      <c r="G40" s="201" t="e">
        <f t="shared" si="11"/>
        <v>#REF!</v>
      </c>
    </row>
    <row r="41" spans="1:7" s="50" customFormat="1" x14ac:dyDescent="0.2">
      <c r="A41" s="42" t="s">
        <v>87</v>
      </c>
      <c r="B41" s="201"/>
      <c r="C41" s="201"/>
      <c r="D41" s="201"/>
      <c r="E41" s="201"/>
      <c r="F41" s="201"/>
      <c r="G41" s="201"/>
    </row>
    <row r="42" spans="1:7" s="50" customFormat="1" x14ac:dyDescent="0.2">
      <c r="A42" s="88" t="s">
        <v>88</v>
      </c>
      <c r="B42" s="8" t="e">
        <f t="shared" ref="B42:G42" si="12">ROUNDUP(B22*0.9,)</f>
        <v>#REF!</v>
      </c>
      <c r="C42" s="8" t="e">
        <f t="shared" si="12"/>
        <v>#REF!</v>
      </c>
      <c r="D42" s="8" t="e">
        <f t="shared" si="12"/>
        <v>#REF!</v>
      </c>
      <c r="E42" s="8" t="e">
        <f t="shared" si="12"/>
        <v>#REF!</v>
      </c>
      <c r="F42" s="8" t="e">
        <f t="shared" si="12"/>
        <v>#REF!</v>
      </c>
      <c r="G42" s="8" t="e">
        <f t="shared" si="12"/>
        <v>#REF!</v>
      </c>
    </row>
    <row r="43" spans="1:7" s="50" customFormat="1" x14ac:dyDescent="0.2">
      <c r="A43" s="100"/>
      <c r="B43" s="195"/>
      <c r="C43" s="195"/>
      <c r="D43" s="195"/>
      <c r="E43" s="195"/>
      <c r="F43" s="195"/>
      <c r="G43" s="195"/>
    </row>
    <row r="44" spans="1:7" s="50" customFormat="1" ht="12.75" thickBot="1" x14ac:dyDescent="0.25">
      <c r="A44" s="100"/>
      <c r="B44" s="195"/>
      <c r="C44" s="195"/>
      <c r="D44" s="195"/>
      <c r="E44" s="195"/>
      <c r="F44" s="195"/>
      <c r="G44" s="195"/>
    </row>
    <row r="45" spans="1:7" s="50" customFormat="1" ht="12.75" thickBot="1" x14ac:dyDescent="0.25">
      <c r="A45" s="104" t="s">
        <v>66</v>
      </c>
    </row>
    <row r="46" spans="1:7" x14ac:dyDescent="0.2">
      <c r="A46" s="63" t="s">
        <v>78</v>
      </c>
    </row>
    <row r="47" spans="1:7" ht="9" hidden="1" customHeight="1" x14ac:dyDescent="0.2">
      <c r="A47" s="43" t="s">
        <v>67</v>
      </c>
    </row>
    <row r="48" spans="1:7" ht="10.7" customHeight="1" x14ac:dyDescent="0.2">
      <c r="A48" s="43" t="s">
        <v>89</v>
      </c>
    </row>
    <row r="49" spans="1:1" x14ac:dyDescent="0.2">
      <c r="A49" s="43" t="s">
        <v>68</v>
      </c>
    </row>
    <row r="50" spans="1:1" ht="13.35" customHeight="1" x14ac:dyDescent="0.2">
      <c r="A50" s="43" t="s">
        <v>69</v>
      </c>
    </row>
    <row r="51" spans="1:1" ht="13.35" customHeight="1" x14ac:dyDescent="0.2">
      <c r="A51" s="159" t="s">
        <v>162</v>
      </c>
    </row>
    <row r="52" spans="1:1" ht="12.6" customHeight="1" thickBot="1" x14ac:dyDescent="0.25">
      <c r="A52" s="3"/>
    </row>
    <row r="53" spans="1:1" ht="11.45" customHeight="1" thickBot="1" x14ac:dyDescent="0.25">
      <c r="A53" s="107" t="s">
        <v>139</v>
      </c>
    </row>
    <row r="54" spans="1:1" ht="12.75" thickBot="1" x14ac:dyDescent="0.25">
      <c r="A54" s="176" t="s">
        <v>271</v>
      </c>
    </row>
    <row r="55" spans="1:1" ht="12.75" thickBot="1" x14ac:dyDescent="0.25">
      <c r="A55" s="177" t="s">
        <v>272</v>
      </c>
    </row>
    <row r="56" spans="1:1" ht="12.75" thickBot="1" x14ac:dyDescent="0.25">
      <c r="A56" s="107" t="s">
        <v>171</v>
      </c>
    </row>
    <row r="57" spans="1:1" x14ac:dyDescent="0.2">
      <c r="A57" s="158" t="s">
        <v>172</v>
      </c>
    </row>
    <row r="58" spans="1:1" x14ac:dyDescent="0.2">
      <c r="A58" s="158" t="s">
        <v>173</v>
      </c>
    </row>
  </sheetData>
  <mergeCells count="1">
    <mergeCell ref="A1:A2"/>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58"/>
  <sheetViews>
    <sheetView zoomScale="90" zoomScaleNormal="90" workbookViewId="0">
      <pane xSplit="1" topLeftCell="B1" activePane="topRight" state="frozen"/>
      <selection pane="topRight" activeCell="B1" sqref="B1:I1048576"/>
    </sheetView>
  </sheetViews>
  <sheetFormatPr defaultColWidth="9" defaultRowHeight="12" x14ac:dyDescent="0.2"/>
  <cols>
    <col min="1" max="1" width="84.5703125" style="48" customWidth="1"/>
    <col min="2" max="16384" width="9" style="48"/>
  </cols>
  <sheetData>
    <row r="1" spans="1:7" s="51" customFormat="1" ht="12" customHeight="1" x14ac:dyDescent="0.2">
      <c r="A1" s="207" t="s">
        <v>82</v>
      </c>
    </row>
    <row r="2" spans="1:7" s="51" customFormat="1" ht="12" customHeight="1" x14ac:dyDescent="0.2">
      <c r="A2" s="207"/>
    </row>
    <row r="3" spans="1:7" s="51" customFormat="1" ht="11.1" customHeight="1" x14ac:dyDescent="0.2">
      <c r="A3" s="97" t="s">
        <v>273</v>
      </c>
    </row>
    <row r="4" spans="1:7" s="52" customFormat="1" ht="32.1" customHeight="1" x14ac:dyDescent="0.2">
      <c r="A4" s="98" t="s">
        <v>64</v>
      </c>
      <c r="B4" s="192" t="e">
        <f>'C завтраками| Bed and breakfast'!#REF!</f>
        <v>#REF!</v>
      </c>
      <c r="C4" s="192" t="e">
        <f>'C завтраками| Bed and breakfast'!#REF!</f>
        <v>#REF!</v>
      </c>
      <c r="D4" s="192" t="e">
        <f>'C завтраками| Bed and breakfast'!#REF!</f>
        <v>#REF!</v>
      </c>
      <c r="E4" s="192" t="e">
        <f>'C завтраками| Bed and breakfast'!#REF!</f>
        <v>#REF!</v>
      </c>
      <c r="F4" s="192" t="e">
        <f>'C завтраками| Bed and breakfast'!#REF!</f>
        <v>#REF!</v>
      </c>
      <c r="G4" s="192" t="e">
        <f>'C завтраками| Bed and breakfast'!#REF!</f>
        <v>#REF!</v>
      </c>
    </row>
    <row r="5" spans="1:7" s="53" customFormat="1" ht="21.95" customHeight="1" x14ac:dyDescent="0.2">
      <c r="A5" s="98"/>
      <c r="B5" s="192" t="e">
        <f>'C завтраками| Bed and breakfast'!#REF!</f>
        <v>#REF!</v>
      </c>
      <c r="C5" s="192" t="e">
        <f>'C завтраками| Bed and breakfast'!#REF!</f>
        <v>#REF!</v>
      </c>
      <c r="D5" s="192" t="e">
        <f>'C завтраками| Bed and breakfast'!#REF!</f>
        <v>#REF!</v>
      </c>
      <c r="E5" s="192" t="e">
        <f>'C завтраками| Bed and breakfast'!#REF!</f>
        <v>#REF!</v>
      </c>
      <c r="F5" s="192" t="e">
        <f>'C завтраками| Bed and breakfast'!#REF!</f>
        <v>#REF!</v>
      </c>
      <c r="G5" s="192" t="e">
        <f>'C завтраками| Bed and breakfast'!#REF!</f>
        <v>#REF!</v>
      </c>
    </row>
    <row r="6" spans="1:7" s="53" customFormat="1" x14ac:dyDescent="0.2">
      <c r="A6" s="42" t="s">
        <v>83</v>
      </c>
      <c r="B6" s="198"/>
      <c r="C6" s="198"/>
      <c r="D6" s="198"/>
      <c r="E6" s="198"/>
      <c r="F6" s="198"/>
      <c r="G6" s="198"/>
    </row>
    <row r="7" spans="1:7" s="53" customFormat="1" x14ac:dyDescent="0.2">
      <c r="A7" s="88">
        <v>1</v>
      </c>
      <c r="B7" s="8" t="e">
        <f>'C завтраками| Bed and breakfast'!#REF!*0.75</f>
        <v>#REF!</v>
      </c>
      <c r="C7" s="8" t="e">
        <f>'C завтраками| Bed and breakfast'!#REF!*0.75</f>
        <v>#REF!</v>
      </c>
      <c r="D7" s="8" t="e">
        <f>'C завтраками| Bed and breakfast'!#REF!*0.75</f>
        <v>#REF!</v>
      </c>
      <c r="E7" s="8" t="e">
        <f>'C завтраками| Bed and breakfast'!#REF!*0.75</f>
        <v>#REF!</v>
      </c>
      <c r="F7" s="8" t="e">
        <f>'C завтраками| Bed and breakfast'!#REF!*0.75</f>
        <v>#REF!</v>
      </c>
      <c r="G7" s="8" t="e">
        <f>'C завтраками| Bed and breakfast'!#REF!*0.75</f>
        <v>#REF!</v>
      </c>
    </row>
    <row r="8" spans="1:7" s="53" customFormat="1" x14ac:dyDescent="0.2">
      <c r="A8" s="88">
        <v>2</v>
      </c>
      <c r="B8" s="8" t="e">
        <f>'C завтраками| Bed and breakfast'!#REF!*0.75</f>
        <v>#REF!</v>
      </c>
      <c r="C8" s="8" t="e">
        <f>'C завтраками| Bed and breakfast'!#REF!*0.75</f>
        <v>#REF!</v>
      </c>
      <c r="D8" s="8" t="e">
        <f>'C завтраками| Bed and breakfast'!#REF!*0.75</f>
        <v>#REF!</v>
      </c>
      <c r="E8" s="8" t="e">
        <f>'C завтраками| Bed and breakfast'!#REF!*0.75</f>
        <v>#REF!</v>
      </c>
      <c r="F8" s="8" t="e">
        <f>'C завтраками| Bed and breakfast'!#REF!*0.75</f>
        <v>#REF!</v>
      </c>
      <c r="G8" s="8" t="e">
        <f>'C завтраками| Bed and breakfast'!#REF!*0.75</f>
        <v>#REF!</v>
      </c>
    </row>
    <row r="9" spans="1:7" s="53" customFormat="1" x14ac:dyDescent="0.2">
      <c r="A9" s="42" t="s">
        <v>234</v>
      </c>
      <c r="B9" s="8"/>
      <c r="C9" s="8"/>
      <c r="D9" s="8"/>
      <c r="E9" s="8"/>
      <c r="F9" s="8"/>
      <c r="G9" s="8"/>
    </row>
    <row r="10" spans="1:7" s="53" customFormat="1" x14ac:dyDescent="0.2">
      <c r="A10" s="180">
        <v>1</v>
      </c>
      <c r="B10" s="8" t="e">
        <f>'C завтраками| Bed and breakfast'!#REF!*0.75</f>
        <v>#REF!</v>
      </c>
      <c r="C10" s="8" t="e">
        <f>'C завтраками| Bed and breakfast'!#REF!*0.75</f>
        <v>#REF!</v>
      </c>
      <c r="D10" s="8" t="e">
        <f>'C завтраками| Bed and breakfast'!#REF!*0.75</f>
        <v>#REF!</v>
      </c>
      <c r="E10" s="8" t="e">
        <f>'C завтраками| Bed and breakfast'!#REF!*0.75</f>
        <v>#REF!</v>
      </c>
      <c r="F10" s="8" t="e">
        <f>'C завтраками| Bed and breakfast'!#REF!*0.75</f>
        <v>#REF!</v>
      </c>
      <c r="G10" s="8" t="e">
        <f>'C завтраками| Bed and breakfast'!#REF!*0.75</f>
        <v>#REF!</v>
      </c>
    </row>
    <row r="11" spans="1:7" s="53" customFormat="1" x14ac:dyDescent="0.2">
      <c r="A11" s="180">
        <v>2</v>
      </c>
      <c r="B11" s="8" t="e">
        <f>'C завтраками| Bed and breakfast'!#REF!*0.75</f>
        <v>#REF!</v>
      </c>
      <c r="C11" s="8" t="e">
        <f>'C завтраками| Bed and breakfast'!#REF!*0.75</f>
        <v>#REF!</v>
      </c>
      <c r="D11" s="8" t="e">
        <f>'C завтраками| Bed and breakfast'!#REF!*0.75</f>
        <v>#REF!</v>
      </c>
      <c r="E11" s="8" t="e">
        <f>'C завтраками| Bed and breakfast'!#REF!*0.75</f>
        <v>#REF!</v>
      </c>
      <c r="F11" s="8" t="e">
        <f>'C завтраками| Bed and breakfast'!#REF!*0.75</f>
        <v>#REF!</v>
      </c>
      <c r="G11" s="8" t="e">
        <f>'C завтраками| Bed and breakfast'!#REF!*0.75</f>
        <v>#REF!</v>
      </c>
    </row>
    <row r="12" spans="1:7" s="53" customFormat="1" x14ac:dyDescent="0.2">
      <c r="A12" s="42" t="s">
        <v>84</v>
      </c>
      <c r="B12" s="8"/>
      <c r="C12" s="8"/>
      <c r="D12" s="8"/>
      <c r="E12" s="8"/>
      <c r="F12" s="8"/>
      <c r="G12" s="8"/>
    </row>
    <row r="13" spans="1:7" s="53" customFormat="1" x14ac:dyDescent="0.2">
      <c r="A13" s="88">
        <f>A7</f>
        <v>1</v>
      </c>
      <c r="B13" s="8" t="e">
        <f>'C завтраками| Bed and breakfast'!#REF!*0.75</f>
        <v>#REF!</v>
      </c>
      <c r="C13" s="8" t="e">
        <f>'C завтраками| Bed and breakfast'!#REF!*0.75</f>
        <v>#REF!</v>
      </c>
      <c r="D13" s="8" t="e">
        <f>'C завтраками| Bed and breakfast'!#REF!*0.75</f>
        <v>#REF!</v>
      </c>
      <c r="E13" s="8" t="e">
        <f>'C завтраками| Bed and breakfast'!#REF!*0.75</f>
        <v>#REF!</v>
      </c>
      <c r="F13" s="8" t="e">
        <f>'C завтраками| Bed and breakfast'!#REF!*0.75</f>
        <v>#REF!</v>
      </c>
      <c r="G13" s="8" t="e">
        <f>'C завтраками| Bed and breakfast'!#REF!*0.75</f>
        <v>#REF!</v>
      </c>
    </row>
    <row r="14" spans="1:7" s="53" customFormat="1" x14ac:dyDescent="0.2">
      <c r="A14" s="88">
        <f>A8</f>
        <v>2</v>
      </c>
      <c r="B14" s="8" t="e">
        <f>'C завтраками| Bed and breakfast'!#REF!*0.75</f>
        <v>#REF!</v>
      </c>
      <c r="C14" s="8" t="e">
        <f>'C завтраками| Bed and breakfast'!#REF!*0.75</f>
        <v>#REF!</v>
      </c>
      <c r="D14" s="8" t="e">
        <f>'C завтраками| Bed and breakfast'!#REF!*0.75</f>
        <v>#REF!</v>
      </c>
      <c r="E14" s="8" t="e">
        <f>'C завтраками| Bed and breakfast'!#REF!*0.75</f>
        <v>#REF!</v>
      </c>
      <c r="F14" s="8" t="e">
        <f>'C завтраками| Bed and breakfast'!#REF!*0.75</f>
        <v>#REF!</v>
      </c>
      <c r="G14" s="8" t="e">
        <f>'C завтраками| Bed and breakfast'!#REF!*0.75</f>
        <v>#REF!</v>
      </c>
    </row>
    <row r="15" spans="1:7" s="53" customFormat="1" x14ac:dyDescent="0.2">
      <c r="A15" s="42" t="s">
        <v>85</v>
      </c>
      <c r="B15" s="8"/>
      <c r="C15" s="8"/>
      <c r="D15" s="8"/>
      <c r="E15" s="8"/>
      <c r="F15" s="8"/>
      <c r="G15" s="8"/>
    </row>
    <row r="16" spans="1:7" s="53" customFormat="1" x14ac:dyDescent="0.2">
      <c r="A16" s="88">
        <f>A7</f>
        <v>1</v>
      </c>
      <c r="B16" s="8" t="e">
        <f>'C завтраками| Bed and breakfast'!#REF!*0.75</f>
        <v>#REF!</v>
      </c>
      <c r="C16" s="8" t="e">
        <f>'C завтраками| Bed and breakfast'!#REF!*0.75</f>
        <v>#REF!</v>
      </c>
      <c r="D16" s="8" t="e">
        <f>'C завтраками| Bed and breakfast'!#REF!*0.75</f>
        <v>#REF!</v>
      </c>
      <c r="E16" s="8" t="e">
        <f>'C завтраками| Bed and breakfast'!#REF!*0.75</f>
        <v>#REF!</v>
      </c>
      <c r="F16" s="8" t="e">
        <f>'C завтраками| Bed and breakfast'!#REF!*0.75</f>
        <v>#REF!</v>
      </c>
      <c r="G16" s="8" t="e">
        <f>'C завтраками| Bed and breakfast'!#REF!*0.75</f>
        <v>#REF!</v>
      </c>
    </row>
    <row r="17" spans="1:7" s="53" customFormat="1" x14ac:dyDescent="0.2">
      <c r="A17" s="88">
        <f>A8</f>
        <v>2</v>
      </c>
      <c r="B17" s="8" t="e">
        <f>'C завтраками| Bed and breakfast'!#REF!*0.75</f>
        <v>#REF!</v>
      </c>
      <c r="C17" s="8" t="e">
        <f>'C завтраками| Bed and breakfast'!#REF!*0.75</f>
        <v>#REF!</v>
      </c>
      <c r="D17" s="8" t="e">
        <f>'C завтраками| Bed and breakfast'!#REF!*0.75</f>
        <v>#REF!</v>
      </c>
      <c r="E17" s="8" t="e">
        <f>'C завтраками| Bed and breakfast'!#REF!*0.75</f>
        <v>#REF!</v>
      </c>
      <c r="F17" s="8" t="e">
        <f>'C завтраками| Bed and breakfast'!#REF!*0.75</f>
        <v>#REF!</v>
      </c>
      <c r="G17" s="8" t="e">
        <f>'C завтраками| Bed and breakfast'!#REF!*0.75</f>
        <v>#REF!</v>
      </c>
    </row>
    <row r="18" spans="1:7" s="53" customFormat="1" x14ac:dyDescent="0.2">
      <c r="A18" s="42" t="s">
        <v>86</v>
      </c>
      <c r="B18" s="8"/>
      <c r="C18" s="8"/>
      <c r="D18" s="8"/>
      <c r="E18" s="8"/>
      <c r="F18" s="8"/>
      <c r="G18" s="8"/>
    </row>
    <row r="19" spans="1:7" s="53" customFormat="1" x14ac:dyDescent="0.2">
      <c r="A19" s="88">
        <f>A7</f>
        <v>1</v>
      </c>
      <c r="B19" s="8" t="e">
        <f>'C завтраками| Bed and breakfast'!#REF!*0.75</f>
        <v>#REF!</v>
      </c>
      <c r="C19" s="8" t="e">
        <f>'C завтраками| Bed and breakfast'!#REF!*0.75</f>
        <v>#REF!</v>
      </c>
      <c r="D19" s="8" t="e">
        <f>'C завтраками| Bed and breakfast'!#REF!*0.75</f>
        <v>#REF!</v>
      </c>
      <c r="E19" s="8" t="e">
        <f>'C завтраками| Bed and breakfast'!#REF!*0.75</f>
        <v>#REF!</v>
      </c>
      <c r="F19" s="8" t="e">
        <f>'C завтраками| Bed and breakfast'!#REF!*0.75</f>
        <v>#REF!</v>
      </c>
      <c r="G19" s="8" t="e">
        <f>'C завтраками| Bed and breakfast'!#REF!*0.75</f>
        <v>#REF!</v>
      </c>
    </row>
    <row r="20" spans="1:7" s="53" customFormat="1" x14ac:dyDescent="0.2">
      <c r="A20" s="88">
        <f>A8</f>
        <v>2</v>
      </c>
      <c r="B20" s="8" t="e">
        <f>'C завтраками| Bed and breakfast'!#REF!*0.75</f>
        <v>#REF!</v>
      </c>
      <c r="C20" s="8" t="e">
        <f>'C завтраками| Bed and breakfast'!#REF!*0.75</f>
        <v>#REF!</v>
      </c>
      <c r="D20" s="8" t="e">
        <f>'C завтраками| Bed and breakfast'!#REF!*0.75</f>
        <v>#REF!</v>
      </c>
      <c r="E20" s="8" t="e">
        <f>'C завтраками| Bed and breakfast'!#REF!*0.75</f>
        <v>#REF!</v>
      </c>
      <c r="F20" s="8" t="e">
        <f>'C завтраками| Bed and breakfast'!#REF!*0.75</f>
        <v>#REF!</v>
      </c>
      <c r="G20" s="8" t="e">
        <f>'C завтраками| Bed and breakfast'!#REF!*0.75</f>
        <v>#REF!</v>
      </c>
    </row>
    <row r="21" spans="1:7" s="53" customFormat="1" x14ac:dyDescent="0.2">
      <c r="A21" s="42" t="s">
        <v>87</v>
      </c>
      <c r="B21" s="8"/>
      <c r="C21" s="8"/>
      <c r="D21" s="8"/>
      <c r="E21" s="8"/>
      <c r="F21" s="8"/>
      <c r="G21" s="8"/>
    </row>
    <row r="22" spans="1:7" s="53" customFormat="1" x14ac:dyDescent="0.2">
      <c r="A22" s="88" t="s">
        <v>88</v>
      </c>
      <c r="B22" s="8" t="e">
        <f>'C завтраками| Bed and breakfast'!#REF!*0.75</f>
        <v>#REF!</v>
      </c>
      <c r="C22" s="8" t="e">
        <f>'C завтраками| Bed and breakfast'!#REF!*0.75</f>
        <v>#REF!</v>
      </c>
      <c r="D22" s="8" t="e">
        <f>'C завтраками| Bed and breakfast'!#REF!*0.75</f>
        <v>#REF!</v>
      </c>
      <c r="E22" s="8" t="e">
        <f>'C завтраками| Bed and breakfast'!#REF!*0.75</f>
        <v>#REF!</v>
      </c>
      <c r="F22" s="8" t="e">
        <f>'C завтраками| Bed and breakfast'!#REF!*0.75</f>
        <v>#REF!</v>
      </c>
      <c r="G22" s="8" t="e">
        <f>'C завтраками| Bed and breakfast'!#REF!*0.75</f>
        <v>#REF!</v>
      </c>
    </row>
    <row r="23" spans="1:7" s="53" customFormat="1" x14ac:dyDescent="0.2">
      <c r="A23" s="89"/>
      <c r="B23" s="199"/>
      <c r="C23" s="199"/>
      <c r="D23" s="199"/>
      <c r="E23" s="199"/>
      <c r="F23" s="199"/>
      <c r="G23" s="199"/>
    </row>
    <row r="24" spans="1:7" ht="18" customHeight="1" x14ac:dyDescent="0.2">
      <c r="A24" s="111" t="s">
        <v>100</v>
      </c>
      <c r="B24" s="192" t="e">
        <f t="shared" ref="B24:G24" si="0">B4</f>
        <v>#REF!</v>
      </c>
      <c r="C24" s="192" t="e">
        <f t="shared" si="0"/>
        <v>#REF!</v>
      </c>
      <c r="D24" s="192" t="e">
        <f t="shared" si="0"/>
        <v>#REF!</v>
      </c>
      <c r="E24" s="192" t="e">
        <f t="shared" si="0"/>
        <v>#REF!</v>
      </c>
      <c r="F24" s="192" t="e">
        <f t="shared" si="0"/>
        <v>#REF!</v>
      </c>
      <c r="G24" s="192" t="e">
        <f t="shared" si="0"/>
        <v>#REF!</v>
      </c>
    </row>
    <row r="25" spans="1:7" ht="20.25" customHeight="1" x14ac:dyDescent="0.2">
      <c r="A25" s="90" t="s">
        <v>64</v>
      </c>
      <c r="B25" s="192" t="e">
        <f t="shared" ref="B25:G25" si="1">B5</f>
        <v>#REF!</v>
      </c>
      <c r="C25" s="192" t="e">
        <f t="shared" si="1"/>
        <v>#REF!</v>
      </c>
      <c r="D25" s="192" t="e">
        <f t="shared" si="1"/>
        <v>#REF!</v>
      </c>
      <c r="E25" s="192" t="e">
        <f t="shared" si="1"/>
        <v>#REF!</v>
      </c>
      <c r="F25" s="192" t="e">
        <f t="shared" si="1"/>
        <v>#REF!</v>
      </c>
      <c r="G25" s="192" t="e">
        <f t="shared" si="1"/>
        <v>#REF!</v>
      </c>
    </row>
    <row r="26" spans="1:7" s="44" customFormat="1" x14ac:dyDescent="0.2">
      <c r="A26" s="42" t="s">
        <v>83</v>
      </c>
      <c r="B26" s="198"/>
      <c r="C26" s="198"/>
      <c r="D26" s="198"/>
      <c r="E26" s="198"/>
      <c r="F26" s="198"/>
      <c r="G26" s="198"/>
    </row>
    <row r="27" spans="1:7" s="50" customFormat="1" x14ac:dyDescent="0.2">
      <c r="A27" s="88">
        <v>1</v>
      </c>
      <c r="B27" s="201" t="e">
        <f t="shared" ref="B27:G27" si="2">ROUNDUP(B7*0.87,)</f>
        <v>#REF!</v>
      </c>
      <c r="C27" s="201" t="e">
        <f t="shared" si="2"/>
        <v>#REF!</v>
      </c>
      <c r="D27" s="201" t="e">
        <f t="shared" si="2"/>
        <v>#REF!</v>
      </c>
      <c r="E27" s="201" t="e">
        <f t="shared" si="2"/>
        <v>#REF!</v>
      </c>
      <c r="F27" s="201" t="e">
        <f t="shared" si="2"/>
        <v>#REF!</v>
      </c>
      <c r="G27" s="201" t="e">
        <f t="shared" si="2"/>
        <v>#REF!</v>
      </c>
    </row>
    <row r="28" spans="1:7" s="50" customFormat="1" x14ac:dyDescent="0.2">
      <c r="A28" s="88">
        <v>2</v>
      </c>
      <c r="B28" s="201" t="e">
        <f t="shared" ref="B28:G28" si="3">ROUNDUP(B8*0.87,)</f>
        <v>#REF!</v>
      </c>
      <c r="C28" s="201" t="e">
        <f t="shared" si="3"/>
        <v>#REF!</v>
      </c>
      <c r="D28" s="201" t="e">
        <f t="shared" si="3"/>
        <v>#REF!</v>
      </c>
      <c r="E28" s="201" t="e">
        <f t="shared" si="3"/>
        <v>#REF!</v>
      </c>
      <c r="F28" s="201" t="e">
        <f t="shared" si="3"/>
        <v>#REF!</v>
      </c>
      <c r="G28" s="201" t="e">
        <f t="shared" si="3"/>
        <v>#REF!</v>
      </c>
    </row>
    <row r="29" spans="1:7" s="50" customFormat="1" x14ac:dyDescent="0.2">
      <c r="A29" s="42" t="s">
        <v>234</v>
      </c>
      <c r="B29" s="201"/>
      <c r="C29" s="201"/>
      <c r="D29" s="201"/>
      <c r="E29" s="201"/>
      <c r="F29" s="201"/>
      <c r="G29" s="201"/>
    </row>
    <row r="30" spans="1:7" s="50" customFormat="1" x14ac:dyDescent="0.2">
      <c r="A30" s="180">
        <v>1</v>
      </c>
      <c r="B30" s="201" t="e">
        <f t="shared" ref="B30:G30" si="4">ROUNDUP(B10*0.87,)</f>
        <v>#REF!</v>
      </c>
      <c r="C30" s="201" t="e">
        <f t="shared" si="4"/>
        <v>#REF!</v>
      </c>
      <c r="D30" s="201" t="e">
        <f t="shared" si="4"/>
        <v>#REF!</v>
      </c>
      <c r="E30" s="201" t="e">
        <f t="shared" si="4"/>
        <v>#REF!</v>
      </c>
      <c r="F30" s="201" t="e">
        <f t="shared" si="4"/>
        <v>#REF!</v>
      </c>
      <c r="G30" s="201" t="e">
        <f t="shared" si="4"/>
        <v>#REF!</v>
      </c>
    </row>
    <row r="31" spans="1:7" s="50" customFormat="1" x14ac:dyDescent="0.2">
      <c r="A31" s="180">
        <v>2</v>
      </c>
      <c r="B31" s="201" t="e">
        <f t="shared" ref="B31:G31" si="5">ROUNDUP(B11*0.87,)</f>
        <v>#REF!</v>
      </c>
      <c r="C31" s="201" t="e">
        <f t="shared" si="5"/>
        <v>#REF!</v>
      </c>
      <c r="D31" s="201" t="e">
        <f t="shared" si="5"/>
        <v>#REF!</v>
      </c>
      <c r="E31" s="201" t="e">
        <f t="shared" si="5"/>
        <v>#REF!</v>
      </c>
      <c r="F31" s="201" t="e">
        <f t="shared" si="5"/>
        <v>#REF!</v>
      </c>
      <c r="G31" s="201" t="e">
        <f t="shared" si="5"/>
        <v>#REF!</v>
      </c>
    </row>
    <row r="32" spans="1:7" s="50" customFormat="1" x14ac:dyDescent="0.2">
      <c r="A32" s="42" t="s">
        <v>84</v>
      </c>
      <c r="B32" s="201"/>
      <c r="C32" s="201"/>
      <c r="D32" s="201"/>
      <c r="E32" s="201"/>
      <c r="F32" s="201"/>
      <c r="G32" s="201"/>
    </row>
    <row r="33" spans="1:7" s="50" customFormat="1" x14ac:dyDescent="0.2">
      <c r="A33" s="88">
        <f>A27</f>
        <v>1</v>
      </c>
      <c r="B33" s="201" t="e">
        <f t="shared" ref="B33:G33" si="6">ROUNDUP(B13*0.87,)</f>
        <v>#REF!</v>
      </c>
      <c r="C33" s="201" t="e">
        <f t="shared" si="6"/>
        <v>#REF!</v>
      </c>
      <c r="D33" s="201" t="e">
        <f t="shared" si="6"/>
        <v>#REF!</v>
      </c>
      <c r="E33" s="201" t="e">
        <f t="shared" si="6"/>
        <v>#REF!</v>
      </c>
      <c r="F33" s="201" t="e">
        <f t="shared" si="6"/>
        <v>#REF!</v>
      </c>
      <c r="G33" s="201" t="e">
        <f t="shared" si="6"/>
        <v>#REF!</v>
      </c>
    </row>
    <row r="34" spans="1:7" s="50" customFormat="1" x14ac:dyDescent="0.2">
      <c r="A34" s="88">
        <f>A28</f>
        <v>2</v>
      </c>
      <c r="B34" s="201" t="e">
        <f t="shared" ref="B34:G34" si="7">ROUNDUP(B14*0.87,)</f>
        <v>#REF!</v>
      </c>
      <c r="C34" s="201" t="e">
        <f t="shared" si="7"/>
        <v>#REF!</v>
      </c>
      <c r="D34" s="201" t="e">
        <f t="shared" si="7"/>
        <v>#REF!</v>
      </c>
      <c r="E34" s="201" t="e">
        <f t="shared" si="7"/>
        <v>#REF!</v>
      </c>
      <c r="F34" s="201" t="e">
        <f t="shared" si="7"/>
        <v>#REF!</v>
      </c>
      <c r="G34" s="201" t="e">
        <f t="shared" si="7"/>
        <v>#REF!</v>
      </c>
    </row>
    <row r="35" spans="1:7" s="50" customFormat="1" x14ac:dyDescent="0.2">
      <c r="A35" s="42" t="s">
        <v>85</v>
      </c>
      <c r="B35" s="201"/>
      <c r="C35" s="201"/>
      <c r="D35" s="201"/>
      <c r="E35" s="201"/>
      <c r="F35" s="201"/>
      <c r="G35" s="201"/>
    </row>
    <row r="36" spans="1:7" s="50" customFormat="1" x14ac:dyDescent="0.2">
      <c r="A36" s="88">
        <f>A27</f>
        <v>1</v>
      </c>
      <c r="B36" s="201" t="e">
        <f t="shared" ref="B36:G36" si="8">ROUNDUP(B16*0.87,)</f>
        <v>#REF!</v>
      </c>
      <c r="C36" s="201" t="e">
        <f t="shared" si="8"/>
        <v>#REF!</v>
      </c>
      <c r="D36" s="201" t="e">
        <f t="shared" si="8"/>
        <v>#REF!</v>
      </c>
      <c r="E36" s="201" t="e">
        <f t="shared" si="8"/>
        <v>#REF!</v>
      </c>
      <c r="F36" s="201" t="e">
        <f t="shared" si="8"/>
        <v>#REF!</v>
      </c>
      <c r="G36" s="201" t="e">
        <f t="shared" si="8"/>
        <v>#REF!</v>
      </c>
    </row>
    <row r="37" spans="1:7" s="50" customFormat="1" x14ac:dyDescent="0.2">
      <c r="A37" s="88">
        <f>A28</f>
        <v>2</v>
      </c>
      <c r="B37" s="201" t="e">
        <f t="shared" ref="B37:G37" si="9">ROUNDUP(B17*0.87,)</f>
        <v>#REF!</v>
      </c>
      <c r="C37" s="201" t="e">
        <f t="shared" si="9"/>
        <v>#REF!</v>
      </c>
      <c r="D37" s="201" t="e">
        <f t="shared" si="9"/>
        <v>#REF!</v>
      </c>
      <c r="E37" s="201" t="e">
        <f t="shared" si="9"/>
        <v>#REF!</v>
      </c>
      <c r="F37" s="201" t="e">
        <f t="shared" si="9"/>
        <v>#REF!</v>
      </c>
      <c r="G37" s="201" t="e">
        <f t="shared" si="9"/>
        <v>#REF!</v>
      </c>
    </row>
    <row r="38" spans="1:7" s="50" customFormat="1" x14ac:dyDescent="0.2">
      <c r="A38" s="42" t="s">
        <v>86</v>
      </c>
      <c r="B38" s="201"/>
      <c r="C38" s="201"/>
      <c r="D38" s="201"/>
      <c r="E38" s="201"/>
      <c r="F38" s="201"/>
      <c r="G38" s="201"/>
    </row>
    <row r="39" spans="1:7" s="50" customFormat="1" x14ac:dyDescent="0.2">
      <c r="A39" s="88">
        <f>A27</f>
        <v>1</v>
      </c>
      <c r="B39" s="201" t="e">
        <f t="shared" ref="B39:G39" si="10">ROUNDUP(B19*0.87,)</f>
        <v>#REF!</v>
      </c>
      <c r="C39" s="201" t="e">
        <f t="shared" si="10"/>
        <v>#REF!</v>
      </c>
      <c r="D39" s="201" t="e">
        <f t="shared" si="10"/>
        <v>#REF!</v>
      </c>
      <c r="E39" s="201" t="e">
        <f t="shared" si="10"/>
        <v>#REF!</v>
      </c>
      <c r="F39" s="201" t="e">
        <f t="shared" si="10"/>
        <v>#REF!</v>
      </c>
      <c r="G39" s="201" t="e">
        <f t="shared" si="10"/>
        <v>#REF!</v>
      </c>
    </row>
    <row r="40" spans="1:7" s="50" customFormat="1" x14ac:dyDescent="0.2">
      <c r="A40" s="88">
        <f>A28</f>
        <v>2</v>
      </c>
      <c r="B40" s="201" t="e">
        <f t="shared" ref="B40:G40" si="11">ROUNDUP(B20*0.87,)</f>
        <v>#REF!</v>
      </c>
      <c r="C40" s="201" t="e">
        <f t="shared" si="11"/>
        <v>#REF!</v>
      </c>
      <c r="D40" s="201" t="e">
        <f t="shared" si="11"/>
        <v>#REF!</v>
      </c>
      <c r="E40" s="201" t="e">
        <f t="shared" si="11"/>
        <v>#REF!</v>
      </c>
      <c r="F40" s="201" t="e">
        <f t="shared" si="11"/>
        <v>#REF!</v>
      </c>
      <c r="G40" s="201" t="e">
        <f t="shared" si="11"/>
        <v>#REF!</v>
      </c>
    </row>
    <row r="41" spans="1:7" s="50" customFormat="1" x14ac:dyDescent="0.2">
      <c r="A41" s="42" t="s">
        <v>87</v>
      </c>
      <c r="B41" s="201"/>
      <c r="C41" s="201"/>
      <c r="D41" s="201"/>
      <c r="E41" s="201"/>
      <c r="F41" s="201"/>
      <c r="G41" s="201"/>
    </row>
    <row r="42" spans="1:7" s="50" customFormat="1" x14ac:dyDescent="0.2">
      <c r="A42" s="88" t="s">
        <v>88</v>
      </c>
      <c r="B42" s="201" t="e">
        <f t="shared" ref="B42:G42" si="12">ROUNDUP(B22*0.87,)</f>
        <v>#REF!</v>
      </c>
      <c r="C42" s="201" t="e">
        <f t="shared" si="12"/>
        <v>#REF!</v>
      </c>
      <c r="D42" s="201" t="e">
        <f t="shared" si="12"/>
        <v>#REF!</v>
      </c>
      <c r="E42" s="201" t="e">
        <f t="shared" si="12"/>
        <v>#REF!</v>
      </c>
      <c r="F42" s="201" t="e">
        <f t="shared" si="12"/>
        <v>#REF!</v>
      </c>
      <c r="G42" s="201" t="e">
        <f t="shared" si="12"/>
        <v>#REF!</v>
      </c>
    </row>
    <row r="43" spans="1:7" s="50" customFormat="1" x14ac:dyDescent="0.2">
      <c r="A43" s="100"/>
      <c r="B43" s="195"/>
      <c r="C43" s="195"/>
      <c r="D43" s="195"/>
      <c r="E43" s="195"/>
      <c r="F43" s="195"/>
      <c r="G43" s="195"/>
    </row>
    <row r="44" spans="1:7" s="50" customFormat="1" ht="12.75" thickBot="1" x14ac:dyDescent="0.25">
      <c r="A44" s="100"/>
      <c r="B44" s="195"/>
      <c r="C44" s="195"/>
      <c r="D44" s="195"/>
      <c r="E44" s="195"/>
      <c r="F44" s="195"/>
      <c r="G44" s="195"/>
    </row>
    <row r="45" spans="1:7" s="50" customFormat="1" ht="12.75" thickBot="1" x14ac:dyDescent="0.25">
      <c r="A45" s="104" t="s">
        <v>66</v>
      </c>
    </row>
    <row r="46" spans="1:7" x14ac:dyDescent="0.2">
      <c r="A46" s="63" t="s">
        <v>78</v>
      </c>
    </row>
    <row r="47" spans="1:7" ht="9" hidden="1" customHeight="1" x14ac:dyDescent="0.2">
      <c r="A47" s="43" t="s">
        <v>67</v>
      </c>
    </row>
    <row r="48" spans="1:7" ht="10.7" customHeight="1" x14ac:dyDescent="0.2">
      <c r="A48" s="43" t="s">
        <v>89</v>
      </c>
    </row>
    <row r="49" spans="1:1" x14ac:dyDescent="0.2">
      <c r="A49" s="43" t="s">
        <v>68</v>
      </c>
    </row>
    <row r="50" spans="1:1" ht="13.35" customHeight="1" x14ac:dyDescent="0.2">
      <c r="A50" s="43" t="s">
        <v>69</v>
      </c>
    </row>
    <row r="51" spans="1:1" ht="13.35" customHeight="1" x14ac:dyDescent="0.2">
      <c r="A51" s="159" t="s">
        <v>162</v>
      </c>
    </row>
    <row r="52" spans="1:1" ht="12.6" customHeight="1" thickBot="1" x14ac:dyDescent="0.25">
      <c r="A52" s="3"/>
    </row>
    <row r="53" spans="1:1" ht="11.45" customHeight="1" thickBot="1" x14ac:dyDescent="0.25">
      <c r="A53" s="107" t="s">
        <v>139</v>
      </c>
    </row>
    <row r="54" spans="1:1" ht="12.75" thickBot="1" x14ac:dyDescent="0.25">
      <c r="A54" s="176" t="s">
        <v>271</v>
      </c>
    </row>
    <row r="55" spans="1:1" ht="12.75" thickBot="1" x14ac:dyDescent="0.25">
      <c r="A55" s="177" t="s">
        <v>272</v>
      </c>
    </row>
    <row r="56" spans="1:1" ht="12.75" thickBot="1" x14ac:dyDescent="0.25">
      <c r="A56" s="107" t="s">
        <v>171</v>
      </c>
    </row>
    <row r="57" spans="1:1" x14ac:dyDescent="0.2">
      <c r="A57" s="158" t="s">
        <v>172</v>
      </c>
    </row>
    <row r="58" spans="1:1" x14ac:dyDescent="0.2">
      <c r="A58" s="158" t="s">
        <v>173</v>
      </c>
    </row>
  </sheetData>
  <mergeCells count="1">
    <mergeCell ref="A1:A2"/>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58"/>
  <sheetViews>
    <sheetView zoomScale="90" zoomScaleNormal="90" workbookViewId="0">
      <pane xSplit="1" topLeftCell="B1" activePane="topRight" state="frozen"/>
      <selection pane="topRight" activeCell="B1" sqref="B1:I1048576"/>
    </sheetView>
  </sheetViews>
  <sheetFormatPr defaultColWidth="9" defaultRowHeight="12" x14ac:dyDescent="0.2"/>
  <cols>
    <col min="1" max="1" width="84.5703125" style="48" customWidth="1"/>
    <col min="2" max="16384" width="9" style="48"/>
  </cols>
  <sheetData>
    <row r="1" spans="1:7" s="51" customFormat="1" ht="12" customHeight="1" x14ac:dyDescent="0.2">
      <c r="A1" s="207" t="s">
        <v>82</v>
      </c>
    </row>
    <row r="2" spans="1:7" s="51" customFormat="1" ht="12" customHeight="1" x14ac:dyDescent="0.2">
      <c r="A2" s="207"/>
    </row>
    <row r="3" spans="1:7" s="51" customFormat="1" ht="11.1" customHeight="1" x14ac:dyDescent="0.2">
      <c r="A3" s="97" t="s">
        <v>273</v>
      </c>
    </row>
    <row r="4" spans="1:7" s="52" customFormat="1" ht="32.1" customHeight="1" x14ac:dyDescent="0.2">
      <c r="A4" s="98" t="s">
        <v>64</v>
      </c>
      <c r="B4" s="192" t="e">
        <f>'C завтраками| Bed and breakfast'!#REF!</f>
        <v>#REF!</v>
      </c>
      <c r="C4" s="192" t="e">
        <f>'C завтраками| Bed and breakfast'!#REF!</f>
        <v>#REF!</v>
      </c>
      <c r="D4" s="192" t="e">
        <f>'C завтраками| Bed and breakfast'!#REF!</f>
        <v>#REF!</v>
      </c>
      <c r="E4" s="192" t="e">
        <f>'C завтраками| Bed and breakfast'!#REF!</f>
        <v>#REF!</v>
      </c>
      <c r="F4" s="192" t="e">
        <f>'C завтраками| Bed and breakfast'!#REF!</f>
        <v>#REF!</v>
      </c>
      <c r="G4" s="192" t="e">
        <f>'C завтраками| Bed and breakfast'!#REF!</f>
        <v>#REF!</v>
      </c>
    </row>
    <row r="5" spans="1:7" s="53" customFormat="1" ht="21.95" customHeight="1" x14ac:dyDescent="0.2">
      <c r="A5" s="98"/>
      <c r="B5" s="192" t="e">
        <f>'C завтраками| Bed and breakfast'!#REF!</f>
        <v>#REF!</v>
      </c>
      <c r="C5" s="192" t="e">
        <f>'C завтраками| Bed and breakfast'!#REF!</f>
        <v>#REF!</v>
      </c>
      <c r="D5" s="192" t="e">
        <f>'C завтраками| Bed and breakfast'!#REF!</f>
        <v>#REF!</v>
      </c>
      <c r="E5" s="192" t="e">
        <f>'C завтраками| Bed and breakfast'!#REF!</f>
        <v>#REF!</v>
      </c>
      <c r="F5" s="192" t="e">
        <f>'C завтраками| Bed and breakfast'!#REF!</f>
        <v>#REF!</v>
      </c>
      <c r="G5" s="192" t="e">
        <f>'C завтраками| Bed and breakfast'!#REF!</f>
        <v>#REF!</v>
      </c>
    </row>
    <row r="6" spans="1:7" s="53" customFormat="1" x14ac:dyDescent="0.2">
      <c r="A6" s="42" t="s">
        <v>83</v>
      </c>
      <c r="B6" s="198"/>
      <c r="C6" s="198"/>
      <c r="D6" s="198"/>
      <c r="E6" s="198"/>
      <c r="F6" s="198"/>
      <c r="G6" s="198"/>
    </row>
    <row r="7" spans="1:7" s="53" customFormat="1" x14ac:dyDescent="0.2">
      <c r="A7" s="88">
        <v>1</v>
      </c>
      <c r="B7" s="8" t="e">
        <f>'C завтраками| Bed and breakfast'!#REF!*0.75</f>
        <v>#REF!</v>
      </c>
      <c r="C7" s="8" t="e">
        <f>'C завтраками| Bed and breakfast'!#REF!*0.75</f>
        <v>#REF!</v>
      </c>
      <c r="D7" s="8" t="e">
        <f>'C завтраками| Bed and breakfast'!#REF!*0.75</f>
        <v>#REF!</v>
      </c>
      <c r="E7" s="8" t="e">
        <f>'C завтраками| Bed and breakfast'!#REF!*0.75</f>
        <v>#REF!</v>
      </c>
      <c r="F7" s="8" t="e">
        <f>'C завтраками| Bed and breakfast'!#REF!*0.75</f>
        <v>#REF!</v>
      </c>
      <c r="G7" s="8" t="e">
        <f>'C завтраками| Bed and breakfast'!#REF!*0.75</f>
        <v>#REF!</v>
      </c>
    </row>
    <row r="8" spans="1:7" s="53" customFormat="1" x14ac:dyDescent="0.2">
      <c r="A8" s="88">
        <v>2</v>
      </c>
      <c r="B8" s="8" t="e">
        <f>'C завтраками| Bed and breakfast'!#REF!*0.75</f>
        <v>#REF!</v>
      </c>
      <c r="C8" s="8" t="e">
        <f>'C завтраками| Bed and breakfast'!#REF!*0.75</f>
        <v>#REF!</v>
      </c>
      <c r="D8" s="8" t="e">
        <f>'C завтраками| Bed and breakfast'!#REF!*0.75</f>
        <v>#REF!</v>
      </c>
      <c r="E8" s="8" t="e">
        <f>'C завтраками| Bed and breakfast'!#REF!*0.75</f>
        <v>#REF!</v>
      </c>
      <c r="F8" s="8" t="e">
        <f>'C завтраками| Bed and breakfast'!#REF!*0.75</f>
        <v>#REF!</v>
      </c>
      <c r="G8" s="8" t="e">
        <f>'C завтраками| Bed and breakfast'!#REF!*0.75</f>
        <v>#REF!</v>
      </c>
    </row>
    <row r="9" spans="1:7" s="53" customFormat="1" x14ac:dyDescent="0.2">
      <c r="A9" s="42" t="s">
        <v>234</v>
      </c>
      <c r="B9" s="8"/>
      <c r="C9" s="8"/>
      <c r="D9" s="8"/>
      <c r="E9" s="8"/>
      <c r="F9" s="8"/>
      <c r="G9" s="8"/>
    </row>
    <row r="10" spans="1:7" s="53" customFormat="1" x14ac:dyDescent="0.2">
      <c r="A10" s="180">
        <v>1</v>
      </c>
      <c r="B10" s="8" t="e">
        <f>'C завтраками| Bed and breakfast'!#REF!*0.75</f>
        <v>#REF!</v>
      </c>
      <c r="C10" s="8" t="e">
        <f>'C завтраками| Bed and breakfast'!#REF!*0.75</f>
        <v>#REF!</v>
      </c>
      <c r="D10" s="8" t="e">
        <f>'C завтраками| Bed and breakfast'!#REF!*0.75</f>
        <v>#REF!</v>
      </c>
      <c r="E10" s="8" t="e">
        <f>'C завтраками| Bed and breakfast'!#REF!*0.75</f>
        <v>#REF!</v>
      </c>
      <c r="F10" s="8" t="e">
        <f>'C завтраками| Bed and breakfast'!#REF!*0.75</f>
        <v>#REF!</v>
      </c>
      <c r="G10" s="8" t="e">
        <f>'C завтраками| Bed and breakfast'!#REF!*0.75</f>
        <v>#REF!</v>
      </c>
    </row>
    <row r="11" spans="1:7" s="53" customFormat="1" x14ac:dyDescent="0.2">
      <c r="A11" s="180">
        <v>2</v>
      </c>
      <c r="B11" s="8" t="e">
        <f>'C завтраками| Bed and breakfast'!#REF!*0.75</f>
        <v>#REF!</v>
      </c>
      <c r="C11" s="8" t="e">
        <f>'C завтраками| Bed and breakfast'!#REF!*0.75</f>
        <v>#REF!</v>
      </c>
      <c r="D11" s="8" t="e">
        <f>'C завтраками| Bed and breakfast'!#REF!*0.75</f>
        <v>#REF!</v>
      </c>
      <c r="E11" s="8" t="e">
        <f>'C завтраками| Bed and breakfast'!#REF!*0.75</f>
        <v>#REF!</v>
      </c>
      <c r="F11" s="8" t="e">
        <f>'C завтраками| Bed and breakfast'!#REF!*0.75</f>
        <v>#REF!</v>
      </c>
      <c r="G11" s="8" t="e">
        <f>'C завтраками| Bed and breakfast'!#REF!*0.75</f>
        <v>#REF!</v>
      </c>
    </row>
    <row r="12" spans="1:7" s="53" customFormat="1" x14ac:dyDescent="0.2">
      <c r="A12" s="42" t="s">
        <v>84</v>
      </c>
      <c r="B12" s="8"/>
      <c r="C12" s="8"/>
      <c r="D12" s="8"/>
      <c r="E12" s="8"/>
      <c r="F12" s="8"/>
      <c r="G12" s="8"/>
    </row>
    <row r="13" spans="1:7" s="53" customFormat="1" x14ac:dyDescent="0.2">
      <c r="A13" s="88">
        <f>A7</f>
        <v>1</v>
      </c>
      <c r="B13" s="8" t="e">
        <f>'C завтраками| Bed and breakfast'!#REF!*0.75</f>
        <v>#REF!</v>
      </c>
      <c r="C13" s="8" t="e">
        <f>'C завтраками| Bed and breakfast'!#REF!*0.75</f>
        <v>#REF!</v>
      </c>
      <c r="D13" s="8" t="e">
        <f>'C завтраками| Bed and breakfast'!#REF!*0.75</f>
        <v>#REF!</v>
      </c>
      <c r="E13" s="8" t="e">
        <f>'C завтраками| Bed and breakfast'!#REF!*0.75</f>
        <v>#REF!</v>
      </c>
      <c r="F13" s="8" t="e">
        <f>'C завтраками| Bed and breakfast'!#REF!*0.75</f>
        <v>#REF!</v>
      </c>
      <c r="G13" s="8" t="e">
        <f>'C завтраками| Bed and breakfast'!#REF!*0.75</f>
        <v>#REF!</v>
      </c>
    </row>
    <row r="14" spans="1:7" s="53" customFormat="1" x14ac:dyDescent="0.2">
      <c r="A14" s="88">
        <f>A8</f>
        <v>2</v>
      </c>
      <c r="B14" s="8" t="e">
        <f>'C завтраками| Bed and breakfast'!#REF!*0.75</f>
        <v>#REF!</v>
      </c>
      <c r="C14" s="8" t="e">
        <f>'C завтраками| Bed and breakfast'!#REF!*0.75</f>
        <v>#REF!</v>
      </c>
      <c r="D14" s="8" t="e">
        <f>'C завтраками| Bed and breakfast'!#REF!*0.75</f>
        <v>#REF!</v>
      </c>
      <c r="E14" s="8" t="e">
        <f>'C завтраками| Bed and breakfast'!#REF!*0.75</f>
        <v>#REF!</v>
      </c>
      <c r="F14" s="8" t="e">
        <f>'C завтраками| Bed and breakfast'!#REF!*0.75</f>
        <v>#REF!</v>
      </c>
      <c r="G14" s="8" t="e">
        <f>'C завтраками| Bed and breakfast'!#REF!*0.75</f>
        <v>#REF!</v>
      </c>
    </row>
    <row r="15" spans="1:7" s="53" customFormat="1" x14ac:dyDescent="0.2">
      <c r="A15" s="42" t="s">
        <v>85</v>
      </c>
      <c r="B15" s="8"/>
      <c r="C15" s="8"/>
      <c r="D15" s="8"/>
      <c r="E15" s="8"/>
      <c r="F15" s="8"/>
      <c r="G15" s="8"/>
    </row>
    <row r="16" spans="1:7" s="53" customFormat="1" x14ac:dyDescent="0.2">
      <c r="A16" s="88">
        <f>A7</f>
        <v>1</v>
      </c>
      <c r="B16" s="8" t="e">
        <f>'C завтраками| Bed and breakfast'!#REF!*0.75</f>
        <v>#REF!</v>
      </c>
      <c r="C16" s="8" t="e">
        <f>'C завтраками| Bed and breakfast'!#REF!*0.75</f>
        <v>#REF!</v>
      </c>
      <c r="D16" s="8" t="e">
        <f>'C завтраками| Bed and breakfast'!#REF!*0.75</f>
        <v>#REF!</v>
      </c>
      <c r="E16" s="8" t="e">
        <f>'C завтраками| Bed and breakfast'!#REF!*0.75</f>
        <v>#REF!</v>
      </c>
      <c r="F16" s="8" t="e">
        <f>'C завтраками| Bed and breakfast'!#REF!*0.75</f>
        <v>#REF!</v>
      </c>
      <c r="G16" s="8" t="e">
        <f>'C завтраками| Bed and breakfast'!#REF!*0.75</f>
        <v>#REF!</v>
      </c>
    </row>
    <row r="17" spans="1:7" s="53" customFormat="1" x14ac:dyDescent="0.2">
      <c r="A17" s="88">
        <f>A8</f>
        <v>2</v>
      </c>
      <c r="B17" s="8" t="e">
        <f>'C завтраками| Bed and breakfast'!#REF!*0.75</f>
        <v>#REF!</v>
      </c>
      <c r="C17" s="8" t="e">
        <f>'C завтраками| Bed and breakfast'!#REF!*0.75</f>
        <v>#REF!</v>
      </c>
      <c r="D17" s="8" t="e">
        <f>'C завтраками| Bed and breakfast'!#REF!*0.75</f>
        <v>#REF!</v>
      </c>
      <c r="E17" s="8" t="e">
        <f>'C завтраками| Bed and breakfast'!#REF!*0.75</f>
        <v>#REF!</v>
      </c>
      <c r="F17" s="8" t="e">
        <f>'C завтраками| Bed and breakfast'!#REF!*0.75</f>
        <v>#REF!</v>
      </c>
      <c r="G17" s="8" t="e">
        <f>'C завтраками| Bed and breakfast'!#REF!*0.75</f>
        <v>#REF!</v>
      </c>
    </row>
    <row r="18" spans="1:7" s="53" customFormat="1" x14ac:dyDescent="0.2">
      <c r="A18" s="42" t="s">
        <v>86</v>
      </c>
      <c r="B18" s="8"/>
      <c r="C18" s="8"/>
      <c r="D18" s="8"/>
      <c r="E18" s="8"/>
      <c r="F18" s="8"/>
      <c r="G18" s="8"/>
    </row>
    <row r="19" spans="1:7" s="53" customFormat="1" x14ac:dyDescent="0.2">
      <c r="A19" s="88">
        <f>A7</f>
        <v>1</v>
      </c>
      <c r="B19" s="8" t="e">
        <f>'C завтраками| Bed and breakfast'!#REF!*0.75</f>
        <v>#REF!</v>
      </c>
      <c r="C19" s="8" t="e">
        <f>'C завтраками| Bed and breakfast'!#REF!*0.75</f>
        <v>#REF!</v>
      </c>
      <c r="D19" s="8" t="e">
        <f>'C завтраками| Bed and breakfast'!#REF!*0.75</f>
        <v>#REF!</v>
      </c>
      <c r="E19" s="8" t="e">
        <f>'C завтраками| Bed and breakfast'!#REF!*0.75</f>
        <v>#REF!</v>
      </c>
      <c r="F19" s="8" t="e">
        <f>'C завтраками| Bed and breakfast'!#REF!*0.75</f>
        <v>#REF!</v>
      </c>
      <c r="G19" s="8" t="e">
        <f>'C завтраками| Bed and breakfast'!#REF!*0.75</f>
        <v>#REF!</v>
      </c>
    </row>
    <row r="20" spans="1:7" s="53" customFormat="1" x14ac:dyDescent="0.2">
      <c r="A20" s="88">
        <f>A8</f>
        <v>2</v>
      </c>
      <c r="B20" s="8" t="e">
        <f>'C завтраками| Bed and breakfast'!#REF!*0.75</f>
        <v>#REF!</v>
      </c>
      <c r="C20" s="8" t="e">
        <f>'C завтраками| Bed and breakfast'!#REF!*0.75</f>
        <v>#REF!</v>
      </c>
      <c r="D20" s="8" t="e">
        <f>'C завтраками| Bed and breakfast'!#REF!*0.75</f>
        <v>#REF!</v>
      </c>
      <c r="E20" s="8" t="e">
        <f>'C завтраками| Bed and breakfast'!#REF!*0.75</f>
        <v>#REF!</v>
      </c>
      <c r="F20" s="8" t="e">
        <f>'C завтраками| Bed and breakfast'!#REF!*0.75</f>
        <v>#REF!</v>
      </c>
      <c r="G20" s="8" t="e">
        <f>'C завтраками| Bed and breakfast'!#REF!*0.75</f>
        <v>#REF!</v>
      </c>
    </row>
    <row r="21" spans="1:7" s="53" customFormat="1" x14ac:dyDescent="0.2">
      <c r="A21" s="42" t="s">
        <v>87</v>
      </c>
      <c r="B21" s="8"/>
      <c r="C21" s="8"/>
      <c r="D21" s="8"/>
      <c r="E21" s="8"/>
      <c r="F21" s="8"/>
      <c r="G21" s="8"/>
    </row>
    <row r="22" spans="1:7" s="53" customFormat="1" x14ac:dyDescent="0.2">
      <c r="A22" s="88" t="s">
        <v>88</v>
      </c>
      <c r="B22" s="8" t="e">
        <f>'C завтраками| Bed and breakfast'!#REF!*0.75</f>
        <v>#REF!</v>
      </c>
      <c r="C22" s="8" t="e">
        <f>'C завтраками| Bed and breakfast'!#REF!*0.75</f>
        <v>#REF!</v>
      </c>
      <c r="D22" s="8" t="e">
        <f>'C завтраками| Bed and breakfast'!#REF!*0.75</f>
        <v>#REF!</v>
      </c>
      <c r="E22" s="8" t="e">
        <f>'C завтраками| Bed and breakfast'!#REF!*0.75</f>
        <v>#REF!</v>
      </c>
      <c r="F22" s="8" t="e">
        <f>'C завтраками| Bed and breakfast'!#REF!*0.75</f>
        <v>#REF!</v>
      </c>
      <c r="G22" s="8" t="e">
        <f>'C завтраками| Bed and breakfast'!#REF!*0.75</f>
        <v>#REF!</v>
      </c>
    </row>
    <row r="23" spans="1:7" s="53" customFormat="1" x14ac:dyDescent="0.2">
      <c r="A23" s="89"/>
      <c r="B23" s="199"/>
      <c r="C23" s="199"/>
      <c r="D23" s="199"/>
      <c r="E23" s="199"/>
      <c r="F23" s="199"/>
      <c r="G23" s="199"/>
    </row>
    <row r="24" spans="1:7" ht="18" customHeight="1" x14ac:dyDescent="0.2">
      <c r="A24" s="111" t="s">
        <v>100</v>
      </c>
      <c r="B24" s="192" t="e">
        <f t="shared" ref="B24:G24" si="0">B4</f>
        <v>#REF!</v>
      </c>
      <c r="C24" s="192" t="e">
        <f t="shared" si="0"/>
        <v>#REF!</v>
      </c>
      <c r="D24" s="192" t="e">
        <f t="shared" si="0"/>
        <v>#REF!</v>
      </c>
      <c r="E24" s="192" t="e">
        <f t="shared" si="0"/>
        <v>#REF!</v>
      </c>
      <c r="F24" s="192" t="e">
        <f t="shared" si="0"/>
        <v>#REF!</v>
      </c>
      <c r="G24" s="192" t="e">
        <f t="shared" si="0"/>
        <v>#REF!</v>
      </c>
    </row>
    <row r="25" spans="1:7" ht="20.25" customHeight="1" x14ac:dyDescent="0.2">
      <c r="A25" s="90" t="s">
        <v>64</v>
      </c>
      <c r="B25" s="192" t="e">
        <f t="shared" ref="B25:G25" si="1">B5</f>
        <v>#REF!</v>
      </c>
      <c r="C25" s="192" t="e">
        <f t="shared" si="1"/>
        <v>#REF!</v>
      </c>
      <c r="D25" s="192" t="e">
        <f t="shared" si="1"/>
        <v>#REF!</v>
      </c>
      <c r="E25" s="192" t="e">
        <f t="shared" si="1"/>
        <v>#REF!</v>
      </c>
      <c r="F25" s="192" t="e">
        <f t="shared" si="1"/>
        <v>#REF!</v>
      </c>
      <c r="G25" s="192" t="e">
        <f t="shared" si="1"/>
        <v>#REF!</v>
      </c>
    </row>
    <row r="26" spans="1:7" s="44" customFormat="1" x14ac:dyDescent="0.2">
      <c r="A26" s="42" t="s">
        <v>83</v>
      </c>
      <c r="B26" s="198"/>
      <c r="C26" s="198"/>
      <c r="D26" s="198"/>
      <c r="E26" s="198"/>
      <c r="F26" s="198"/>
      <c r="G26" s="198"/>
    </row>
    <row r="27" spans="1:7" s="50" customFormat="1" x14ac:dyDescent="0.2">
      <c r="A27" s="88">
        <v>1</v>
      </c>
      <c r="B27" s="201" t="e">
        <f t="shared" ref="B27:G27" si="2">ROUNDUP(B7*0.87,)+25</f>
        <v>#REF!</v>
      </c>
      <c r="C27" s="201" t="e">
        <f t="shared" si="2"/>
        <v>#REF!</v>
      </c>
      <c r="D27" s="201" t="e">
        <f t="shared" si="2"/>
        <v>#REF!</v>
      </c>
      <c r="E27" s="201" t="e">
        <f t="shared" si="2"/>
        <v>#REF!</v>
      </c>
      <c r="F27" s="201" t="e">
        <f t="shared" si="2"/>
        <v>#REF!</v>
      </c>
      <c r="G27" s="201" t="e">
        <f t="shared" si="2"/>
        <v>#REF!</v>
      </c>
    </row>
    <row r="28" spans="1:7" s="50" customFormat="1" x14ac:dyDescent="0.2">
      <c r="A28" s="88">
        <v>2</v>
      </c>
      <c r="B28" s="201" t="e">
        <f t="shared" ref="B28:G28" si="3">ROUNDUP(B8*0.87,)+25</f>
        <v>#REF!</v>
      </c>
      <c r="C28" s="201" t="e">
        <f t="shared" si="3"/>
        <v>#REF!</v>
      </c>
      <c r="D28" s="201" t="e">
        <f t="shared" si="3"/>
        <v>#REF!</v>
      </c>
      <c r="E28" s="201" t="e">
        <f t="shared" si="3"/>
        <v>#REF!</v>
      </c>
      <c r="F28" s="201" t="e">
        <f t="shared" si="3"/>
        <v>#REF!</v>
      </c>
      <c r="G28" s="201" t="e">
        <f t="shared" si="3"/>
        <v>#REF!</v>
      </c>
    </row>
    <row r="29" spans="1:7" s="50" customFormat="1" x14ac:dyDescent="0.2">
      <c r="A29" s="42" t="s">
        <v>234</v>
      </c>
      <c r="B29" s="201"/>
      <c r="C29" s="201"/>
      <c r="D29" s="201"/>
      <c r="E29" s="201"/>
      <c r="F29" s="201"/>
      <c r="G29" s="201"/>
    </row>
    <row r="30" spans="1:7" s="50" customFormat="1" x14ac:dyDescent="0.2">
      <c r="A30" s="180">
        <v>1</v>
      </c>
      <c r="B30" s="201" t="e">
        <f t="shared" ref="B30:G30" si="4">ROUNDUP(B10*0.87,)+25</f>
        <v>#REF!</v>
      </c>
      <c r="C30" s="201" t="e">
        <f t="shared" si="4"/>
        <v>#REF!</v>
      </c>
      <c r="D30" s="201" t="e">
        <f t="shared" si="4"/>
        <v>#REF!</v>
      </c>
      <c r="E30" s="201" t="e">
        <f t="shared" si="4"/>
        <v>#REF!</v>
      </c>
      <c r="F30" s="201" t="e">
        <f t="shared" si="4"/>
        <v>#REF!</v>
      </c>
      <c r="G30" s="201" t="e">
        <f t="shared" si="4"/>
        <v>#REF!</v>
      </c>
    </row>
    <row r="31" spans="1:7" s="50" customFormat="1" x14ac:dyDescent="0.2">
      <c r="A31" s="180">
        <v>2</v>
      </c>
      <c r="B31" s="201" t="e">
        <f t="shared" ref="B31:G31" si="5">ROUNDUP(B11*0.87,)+25</f>
        <v>#REF!</v>
      </c>
      <c r="C31" s="201" t="e">
        <f t="shared" si="5"/>
        <v>#REF!</v>
      </c>
      <c r="D31" s="201" t="e">
        <f t="shared" si="5"/>
        <v>#REF!</v>
      </c>
      <c r="E31" s="201" t="e">
        <f t="shared" si="5"/>
        <v>#REF!</v>
      </c>
      <c r="F31" s="201" t="e">
        <f t="shared" si="5"/>
        <v>#REF!</v>
      </c>
      <c r="G31" s="201" t="e">
        <f t="shared" si="5"/>
        <v>#REF!</v>
      </c>
    </row>
    <row r="32" spans="1:7" s="50" customFormat="1" x14ac:dyDescent="0.2">
      <c r="A32" s="42" t="s">
        <v>84</v>
      </c>
      <c r="B32" s="201"/>
      <c r="C32" s="201"/>
      <c r="D32" s="201"/>
      <c r="E32" s="201"/>
      <c r="F32" s="201"/>
      <c r="G32" s="201"/>
    </row>
    <row r="33" spans="1:7" s="50" customFormat="1" x14ac:dyDescent="0.2">
      <c r="A33" s="88">
        <f>A27</f>
        <v>1</v>
      </c>
      <c r="B33" s="201" t="e">
        <f t="shared" ref="B33:G33" si="6">ROUNDUP(B13*0.87,)+25</f>
        <v>#REF!</v>
      </c>
      <c r="C33" s="201" t="e">
        <f t="shared" si="6"/>
        <v>#REF!</v>
      </c>
      <c r="D33" s="201" t="e">
        <f t="shared" si="6"/>
        <v>#REF!</v>
      </c>
      <c r="E33" s="201" t="e">
        <f t="shared" si="6"/>
        <v>#REF!</v>
      </c>
      <c r="F33" s="201" t="e">
        <f t="shared" si="6"/>
        <v>#REF!</v>
      </c>
      <c r="G33" s="201" t="e">
        <f t="shared" si="6"/>
        <v>#REF!</v>
      </c>
    </row>
    <row r="34" spans="1:7" s="50" customFormat="1" x14ac:dyDescent="0.2">
      <c r="A34" s="88">
        <f>A28</f>
        <v>2</v>
      </c>
      <c r="B34" s="201" t="e">
        <f t="shared" ref="B34:G34" si="7">ROUNDUP(B14*0.87,)+25</f>
        <v>#REF!</v>
      </c>
      <c r="C34" s="201" t="e">
        <f t="shared" si="7"/>
        <v>#REF!</v>
      </c>
      <c r="D34" s="201" t="e">
        <f t="shared" si="7"/>
        <v>#REF!</v>
      </c>
      <c r="E34" s="201" t="e">
        <f t="shared" si="7"/>
        <v>#REF!</v>
      </c>
      <c r="F34" s="201" t="e">
        <f t="shared" si="7"/>
        <v>#REF!</v>
      </c>
      <c r="G34" s="201" t="e">
        <f t="shared" si="7"/>
        <v>#REF!</v>
      </c>
    </row>
    <row r="35" spans="1:7" s="50" customFormat="1" x14ac:dyDescent="0.2">
      <c r="A35" s="42" t="s">
        <v>85</v>
      </c>
      <c r="B35" s="201"/>
      <c r="C35" s="201"/>
      <c r="D35" s="201"/>
      <c r="E35" s="201"/>
      <c r="F35" s="201"/>
      <c r="G35" s="201"/>
    </row>
    <row r="36" spans="1:7" s="50" customFormat="1" x14ac:dyDescent="0.2">
      <c r="A36" s="88">
        <f>A27</f>
        <v>1</v>
      </c>
      <c r="B36" s="201" t="e">
        <f t="shared" ref="B36:G36" si="8">ROUNDUP(B16*0.87,)+25</f>
        <v>#REF!</v>
      </c>
      <c r="C36" s="201" t="e">
        <f t="shared" si="8"/>
        <v>#REF!</v>
      </c>
      <c r="D36" s="201" t="e">
        <f t="shared" si="8"/>
        <v>#REF!</v>
      </c>
      <c r="E36" s="201" t="e">
        <f t="shared" si="8"/>
        <v>#REF!</v>
      </c>
      <c r="F36" s="201" t="e">
        <f t="shared" si="8"/>
        <v>#REF!</v>
      </c>
      <c r="G36" s="201" t="e">
        <f t="shared" si="8"/>
        <v>#REF!</v>
      </c>
    </row>
    <row r="37" spans="1:7" s="50" customFormat="1" x14ac:dyDescent="0.2">
      <c r="A37" s="88">
        <f>A28</f>
        <v>2</v>
      </c>
      <c r="B37" s="201" t="e">
        <f t="shared" ref="B37:G37" si="9">ROUNDUP(B17*0.87,)+25</f>
        <v>#REF!</v>
      </c>
      <c r="C37" s="201" t="e">
        <f t="shared" si="9"/>
        <v>#REF!</v>
      </c>
      <c r="D37" s="201" t="e">
        <f t="shared" si="9"/>
        <v>#REF!</v>
      </c>
      <c r="E37" s="201" t="e">
        <f t="shared" si="9"/>
        <v>#REF!</v>
      </c>
      <c r="F37" s="201" t="e">
        <f t="shared" si="9"/>
        <v>#REF!</v>
      </c>
      <c r="G37" s="201" t="e">
        <f t="shared" si="9"/>
        <v>#REF!</v>
      </c>
    </row>
    <row r="38" spans="1:7" s="50" customFormat="1" x14ac:dyDescent="0.2">
      <c r="A38" s="42" t="s">
        <v>86</v>
      </c>
      <c r="B38" s="201"/>
      <c r="C38" s="201"/>
      <c r="D38" s="201"/>
      <c r="E38" s="201"/>
      <c r="F38" s="201"/>
      <c r="G38" s="201"/>
    </row>
    <row r="39" spans="1:7" s="50" customFormat="1" x14ac:dyDescent="0.2">
      <c r="A39" s="88">
        <f>A27</f>
        <v>1</v>
      </c>
      <c r="B39" s="201" t="e">
        <f t="shared" ref="B39:G39" si="10">ROUNDUP(B19*0.87,)+25</f>
        <v>#REF!</v>
      </c>
      <c r="C39" s="201" t="e">
        <f t="shared" si="10"/>
        <v>#REF!</v>
      </c>
      <c r="D39" s="201" t="e">
        <f t="shared" si="10"/>
        <v>#REF!</v>
      </c>
      <c r="E39" s="201" t="e">
        <f t="shared" si="10"/>
        <v>#REF!</v>
      </c>
      <c r="F39" s="201" t="e">
        <f t="shared" si="10"/>
        <v>#REF!</v>
      </c>
      <c r="G39" s="201" t="e">
        <f t="shared" si="10"/>
        <v>#REF!</v>
      </c>
    </row>
    <row r="40" spans="1:7" s="50" customFormat="1" x14ac:dyDescent="0.2">
      <c r="A40" s="88">
        <f>A28</f>
        <v>2</v>
      </c>
      <c r="B40" s="201" t="e">
        <f t="shared" ref="B40:G40" si="11">ROUNDUP(B20*0.87,)+25</f>
        <v>#REF!</v>
      </c>
      <c r="C40" s="201" t="e">
        <f t="shared" si="11"/>
        <v>#REF!</v>
      </c>
      <c r="D40" s="201" t="e">
        <f t="shared" si="11"/>
        <v>#REF!</v>
      </c>
      <c r="E40" s="201" t="e">
        <f t="shared" si="11"/>
        <v>#REF!</v>
      </c>
      <c r="F40" s="201" t="e">
        <f t="shared" si="11"/>
        <v>#REF!</v>
      </c>
      <c r="G40" s="201" t="e">
        <f t="shared" si="11"/>
        <v>#REF!</v>
      </c>
    </row>
    <row r="41" spans="1:7" s="50" customFormat="1" x14ac:dyDescent="0.2">
      <c r="A41" s="42" t="s">
        <v>87</v>
      </c>
      <c r="B41" s="201"/>
      <c r="C41" s="201"/>
      <c r="D41" s="201"/>
      <c r="E41" s="201"/>
      <c r="F41" s="201"/>
      <c r="G41" s="201"/>
    </row>
    <row r="42" spans="1:7" s="50" customFormat="1" x14ac:dyDescent="0.2">
      <c r="A42" s="88" t="s">
        <v>88</v>
      </c>
      <c r="B42" s="201" t="e">
        <f t="shared" ref="B42:G42" si="12">ROUNDUP(B22*0.87,)+25</f>
        <v>#REF!</v>
      </c>
      <c r="C42" s="201" t="e">
        <f t="shared" si="12"/>
        <v>#REF!</v>
      </c>
      <c r="D42" s="201" t="e">
        <f t="shared" si="12"/>
        <v>#REF!</v>
      </c>
      <c r="E42" s="201" t="e">
        <f t="shared" si="12"/>
        <v>#REF!</v>
      </c>
      <c r="F42" s="201" t="e">
        <f t="shared" si="12"/>
        <v>#REF!</v>
      </c>
      <c r="G42" s="201" t="e">
        <f t="shared" si="12"/>
        <v>#REF!</v>
      </c>
    </row>
    <row r="43" spans="1:7" s="50" customFormat="1" x14ac:dyDescent="0.2">
      <c r="A43" s="100"/>
      <c r="B43" s="195"/>
      <c r="C43" s="195"/>
      <c r="D43" s="195"/>
      <c r="E43" s="195"/>
      <c r="F43" s="195"/>
      <c r="G43" s="195"/>
    </row>
    <row r="44" spans="1:7" s="50" customFormat="1" ht="12.75" thickBot="1" x14ac:dyDescent="0.25">
      <c r="A44" s="100"/>
      <c r="B44" s="195"/>
      <c r="C44" s="195"/>
    </row>
    <row r="45" spans="1:7" s="50" customFormat="1" ht="12.75" thickBot="1" x14ac:dyDescent="0.25">
      <c r="A45" s="104" t="s">
        <v>66</v>
      </c>
    </row>
    <row r="46" spans="1:7" x14ac:dyDescent="0.2">
      <c r="A46" s="63" t="s">
        <v>78</v>
      </c>
    </row>
    <row r="47" spans="1:7" ht="9" hidden="1" customHeight="1" x14ac:dyDescent="0.2">
      <c r="A47" s="43" t="s">
        <v>67</v>
      </c>
    </row>
    <row r="48" spans="1:7" ht="10.7" customHeight="1" x14ac:dyDescent="0.2">
      <c r="A48" s="43" t="s">
        <v>89</v>
      </c>
    </row>
    <row r="49" spans="1:1" x14ac:dyDescent="0.2">
      <c r="A49" s="43" t="s">
        <v>68</v>
      </c>
    </row>
    <row r="50" spans="1:1" ht="13.35" customHeight="1" x14ac:dyDescent="0.2">
      <c r="A50" s="43" t="s">
        <v>69</v>
      </c>
    </row>
    <row r="51" spans="1:1" ht="13.35" customHeight="1" x14ac:dyDescent="0.2">
      <c r="A51" s="159" t="s">
        <v>162</v>
      </c>
    </row>
    <row r="52" spans="1:1" ht="12.6" customHeight="1" thickBot="1" x14ac:dyDescent="0.25">
      <c r="A52" s="3"/>
    </row>
    <row r="53" spans="1:1" ht="11.45" customHeight="1" thickBot="1" x14ac:dyDescent="0.25">
      <c r="A53" s="107" t="s">
        <v>139</v>
      </c>
    </row>
    <row r="54" spans="1:1" ht="12.75" thickBot="1" x14ac:dyDescent="0.25">
      <c r="A54" s="176" t="s">
        <v>271</v>
      </c>
    </row>
    <row r="55" spans="1:1" ht="12.75" thickBot="1" x14ac:dyDescent="0.25">
      <c r="A55" s="177" t="s">
        <v>272</v>
      </c>
    </row>
    <row r="56" spans="1:1" ht="12.75" thickBot="1" x14ac:dyDescent="0.25">
      <c r="A56" s="107" t="s">
        <v>171</v>
      </c>
    </row>
    <row r="57" spans="1:1" x14ac:dyDescent="0.2">
      <c r="A57" s="158" t="s">
        <v>172</v>
      </c>
    </row>
    <row r="58" spans="1:1" x14ac:dyDescent="0.2">
      <c r="A58" s="158" t="s">
        <v>173</v>
      </c>
    </row>
  </sheetData>
  <mergeCells count="1">
    <mergeCell ref="A1:A2"/>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58"/>
  <sheetViews>
    <sheetView zoomScale="90" zoomScaleNormal="90" workbookViewId="0">
      <pane xSplit="1" topLeftCell="B1" activePane="topRight" state="frozen"/>
      <selection pane="topRight" activeCell="B1" sqref="B1:I1048576"/>
    </sheetView>
  </sheetViews>
  <sheetFormatPr defaultColWidth="9" defaultRowHeight="12" x14ac:dyDescent="0.2"/>
  <cols>
    <col min="1" max="1" width="84.5703125" style="48" customWidth="1"/>
    <col min="2" max="16384" width="9" style="48"/>
  </cols>
  <sheetData>
    <row r="1" spans="1:7" s="51" customFormat="1" ht="12" customHeight="1" x14ac:dyDescent="0.2">
      <c r="A1" s="207" t="s">
        <v>82</v>
      </c>
    </row>
    <row r="2" spans="1:7" s="51" customFormat="1" ht="12" customHeight="1" x14ac:dyDescent="0.2">
      <c r="A2" s="207"/>
    </row>
    <row r="3" spans="1:7" s="51" customFormat="1" ht="11.1" customHeight="1" x14ac:dyDescent="0.2">
      <c r="A3" s="97" t="s">
        <v>273</v>
      </c>
    </row>
    <row r="4" spans="1:7" s="52" customFormat="1" ht="32.1" customHeight="1" x14ac:dyDescent="0.2">
      <c r="A4" s="98" t="s">
        <v>64</v>
      </c>
      <c r="B4" s="192" t="e">
        <f>'C завтраками| Bed and breakfast'!#REF!</f>
        <v>#REF!</v>
      </c>
      <c r="C4" s="192" t="e">
        <f>'C завтраками| Bed and breakfast'!#REF!</f>
        <v>#REF!</v>
      </c>
      <c r="D4" s="192" t="e">
        <f>'C завтраками| Bed and breakfast'!#REF!</f>
        <v>#REF!</v>
      </c>
      <c r="E4" s="192" t="e">
        <f>'C завтраками| Bed and breakfast'!#REF!</f>
        <v>#REF!</v>
      </c>
      <c r="F4" s="192" t="e">
        <f>'C завтраками| Bed and breakfast'!#REF!</f>
        <v>#REF!</v>
      </c>
      <c r="G4" s="192" t="e">
        <f>'C завтраками| Bed and breakfast'!#REF!</f>
        <v>#REF!</v>
      </c>
    </row>
    <row r="5" spans="1:7" s="53" customFormat="1" ht="21.95" customHeight="1" x14ac:dyDescent="0.2">
      <c r="A5" s="98"/>
      <c r="B5" s="192" t="e">
        <f>'C завтраками| Bed and breakfast'!#REF!</f>
        <v>#REF!</v>
      </c>
      <c r="C5" s="192" t="e">
        <f>'C завтраками| Bed and breakfast'!#REF!</f>
        <v>#REF!</v>
      </c>
      <c r="D5" s="192" t="e">
        <f>'C завтраками| Bed and breakfast'!#REF!</f>
        <v>#REF!</v>
      </c>
      <c r="E5" s="192" t="e">
        <f>'C завтраками| Bed and breakfast'!#REF!</f>
        <v>#REF!</v>
      </c>
      <c r="F5" s="192" t="e">
        <f>'C завтраками| Bed and breakfast'!#REF!</f>
        <v>#REF!</v>
      </c>
      <c r="G5" s="192" t="e">
        <f>'C завтраками| Bed and breakfast'!#REF!</f>
        <v>#REF!</v>
      </c>
    </row>
    <row r="6" spans="1:7" s="53" customFormat="1" x14ac:dyDescent="0.2">
      <c r="A6" s="42" t="s">
        <v>83</v>
      </c>
      <c r="B6" s="198"/>
      <c r="C6" s="198"/>
      <c r="D6" s="198"/>
      <c r="E6" s="198"/>
      <c r="F6" s="198"/>
      <c r="G6" s="198"/>
    </row>
    <row r="7" spans="1:7" s="53" customFormat="1" x14ac:dyDescent="0.2">
      <c r="A7" s="88">
        <v>1</v>
      </c>
      <c r="B7" s="8" t="e">
        <f>'C завтраками| Bed and breakfast'!#REF!*0.75</f>
        <v>#REF!</v>
      </c>
      <c r="C7" s="8" t="e">
        <f>'C завтраками| Bed and breakfast'!#REF!*0.75</f>
        <v>#REF!</v>
      </c>
      <c r="D7" s="8" t="e">
        <f>'C завтраками| Bed and breakfast'!#REF!*0.75</f>
        <v>#REF!</v>
      </c>
      <c r="E7" s="8" t="e">
        <f>'C завтраками| Bed and breakfast'!#REF!*0.75</f>
        <v>#REF!</v>
      </c>
      <c r="F7" s="8" t="e">
        <f>'C завтраками| Bed and breakfast'!#REF!*0.75</f>
        <v>#REF!</v>
      </c>
      <c r="G7" s="8" t="e">
        <f>'C завтраками| Bed and breakfast'!#REF!*0.75</f>
        <v>#REF!</v>
      </c>
    </row>
    <row r="8" spans="1:7" s="53" customFormat="1" x14ac:dyDescent="0.2">
      <c r="A8" s="88">
        <v>2</v>
      </c>
      <c r="B8" s="8" t="e">
        <f>'C завтраками| Bed and breakfast'!#REF!*0.75</f>
        <v>#REF!</v>
      </c>
      <c r="C8" s="8" t="e">
        <f>'C завтраками| Bed and breakfast'!#REF!*0.75</f>
        <v>#REF!</v>
      </c>
      <c r="D8" s="8" t="e">
        <f>'C завтраками| Bed and breakfast'!#REF!*0.75</f>
        <v>#REF!</v>
      </c>
      <c r="E8" s="8" t="e">
        <f>'C завтраками| Bed and breakfast'!#REF!*0.75</f>
        <v>#REF!</v>
      </c>
      <c r="F8" s="8" t="e">
        <f>'C завтраками| Bed and breakfast'!#REF!*0.75</f>
        <v>#REF!</v>
      </c>
      <c r="G8" s="8" t="e">
        <f>'C завтраками| Bed and breakfast'!#REF!*0.75</f>
        <v>#REF!</v>
      </c>
    </row>
    <row r="9" spans="1:7" s="53" customFormat="1" x14ac:dyDescent="0.2">
      <c r="A9" s="42" t="s">
        <v>234</v>
      </c>
      <c r="B9" s="8"/>
      <c r="C9" s="8"/>
      <c r="D9" s="8"/>
      <c r="E9" s="8"/>
      <c r="F9" s="8"/>
      <c r="G9" s="8"/>
    </row>
    <row r="10" spans="1:7" s="53" customFormat="1" x14ac:dyDescent="0.2">
      <c r="A10" s="180">
        <v>1</v>
      </c>
      <c r="B10" s="8" t="e">
        <f>'C завтраками| Bed and breakfast'!#REF!*0.75</f>
        <v>#REF!</v>
      </c>
      <c r="C10" s="8" t="e">
        <f>'C завтраками| Bed and breakfast'!#REF!*0.75</f>
        <v>#REF!</v>
      </c>
      <c r="D10" s="8" t="e">
        <f>'C завтраками| Bed and breakfast'!#REF!*0.75</f>
        <v>#REF!</v>
      </c>
      <c r="E10" s="8" t="e">
        <f>'C завтраками| Bed and breakfast'!#REF!*0.75</f>
        <v>#REF!</v>
      </c>
      <c r="F10" s="8" t="e">
        <f>'C завтраками| Bed and breakfast'!#REF!*0.75</f>
        <v>#REF!</v>
      </c>
      <c r="G10" s="8" t="e">
        <f>'C завтраками| Bed and breakfast'!#REF!*0.75</f>
        <v>#REF!</v>
      </c>
    </row>
    <row r="11" spans="1:7" s="53" customFormat="1" x14ac:dyDescent="0.2">
      <c r="A11" s="180">
        <v>2</v>
      </c>
      <c r="B11" s="8" t="e">
        <f>'C завтраками| Bed and breakfast'!#REF!*0.75</f>
        <v>#REF!</v>
      </c>
      <c r="C11" s="8" t="e">
        <f>'C завтраками| Bed and breakfast'!#REF!*0.75</f>
        <v>#REF!</v>
      </c>
      <c r="D11" s="8" t="e">
        <f>'C завтраками| Bed and breakfast'!#REF!*0.75</f>
        <v>#REF!</v>
      </c>
      <c r="E11" s="8" t="e">
        <f>'C завтраками| Bed and breakfast'!#REF!*0.75</f>
        <v>#REF!</v>
      </c>
      <c r="F11" s="8" t="e">
        <f>'C завтраками| Bed and breakfast'!#REF!*0.75</f>
        <v>#REF!</v>
      </c>
      <c r="G11" s="8" t="e">
        <f>'C завтраками| Bed and breakfast'!#REF!*0.75</f>
        <v>#REF!</v>
      </c>
    </row>
    <row r="12" spans="1:7" s="53" customFormat="1" x14ac:dyDescent="0.2">
      <c r="A12" s="42" t="s">
        <v>84</v>
      </c>
      <c r="B12" s="8"/>
      <c r="C12" s="8"/>
      <c r="D12" s="8"/>
      <c r="E12" s="8"/>
      <c r="F12" s="8"/>
      <c r="G12" s="8"/>
    </row>
    <row r="13" spans="1:7" s="53" customFormat="1" x14ac:dyDescent="0.2">
      <c r="A13" s="88">
        <f>A7</f>
        <v>1</v>
      </c>
      <c r="B13" s="8" t="e">
        <f>'C завтраками| Bed and breakfast'!#REF!*0.75</f>
        <v>#REF!</v>
      </c>
      <c r="C13" s="8" t="e">
        <f>'C завтраками| Bed and breakfast'!#REF!*0.75</f>
        <v>#REF!</v>
      </c>
      <c r="D13" s="8" t="e">
        <f>'C завтраками| Bed and breakfast'!#REF!*0.75</f>
        <v>#REF!</v>
      </c>
      <c r="E13" s="8" t="e">
        <f>'C завтраками| Bed and breakfast'!#REF!*0.75</f>
        <v>#REF!</v>
      </c>
      <c r="F13" s="8" t="e">
        <f>'C завтраками| Bed and breakfast'!#REF!*0.75</f>
        <v>#REF!</v>
      </c>
      <c r="G13" s="8" t="e">
        <f>'C завтраками| Bed and breakfast'!#REF!*0.75</f>
        <v>#REF!</v>
      </c>
    </row>
    <row r="14" spans="1:7" s="53" customFormat="1" x14ac:dyDescent="0.2">
      <c r="A14" s="88">
        <f>A8</f>
        <v>2</v>
      </c>
      <c r="B14" s="8" t="e">
        <f>'C завтраками| Bed and breakfast'!#REF!*0.75</f>
        <v>#REF!</v>
      </c>
      <c r="C14" s="8" t="e">
        <f>'C завтраками| Bed and breakfast'!#REF!*0.75</f>
        <v>#REF!</v>
      </c>
      <c r="D14" s="8" t="e">
        <f>'C завтраками| Bed and breakfast'!#REF!*0.75</f>
        <v>#REF!</v>
      </c>
      <c r="E14" s="8" t="e">
        <f>'C завтраками| Bed and breakfast'!#REF!*0.75</f>
        <v>#REF!</v>
      </c>
      <c r="F14" s="8" t="e">
        <f>'C завтраками| Bed and breakfast'!#REF!*0.75</f>
        <v>#REF!</v>
      </c>
      <c r="G14" s="8" t="e">
        <f>'C завтраками| Bed and breakfast'!#REF!*0.75</f>
        <v>#REF!</v>
      </c>
    </row>
    <row r="15" spans="1:7" s="53" customFormat="1" x14ac:dyDescent="0.2">
      <c r="A15" s="42" t="s">
        <v>85</v>
      </c>
      <c r="B15" s="8"/>
      <c r="C15" s="8"/>
      <c r="D15" s="8"/>
      <c r="E15" s="8"/>
      <c r="F15" s="8"/>
      <c r="G15" s="8"/>
    </row>
    <row r="16" spans="1:7" s="53" customFormat="1" x14ac:dyDescent="0.2">
      <c r="A16" s="88">
        <f>A7</f>
        <v>1</v>
      </c>
      <c r="B16" s="8" t="e">
        <f>'C завтраками| Bed and breakfast'!#REF!*0.75</f>
        <v>#REF!</v>
      </c>
      <c r="C16" s="8" t="e">
        <f>'C завтраками| Bed and breakfast'!#REF!*0.75</f>
        <v>#REF!</v>
      </c>
      <c r="D16" s="8" t="e">
        <f>'C завтраками| Bed and breakfast'!#REF!*0.75</f>
        <v>#REF!</v>
      </c>
      <c r="E16" s="8" t="e">
        <f>'C завтраками| Bed and breakfast'!#REF!*0.75</f>
        <v>#REF!</v>
      </c>
      <c r="F16" s="8" t="e">
        <f>'C завтраками| Bed and breakfast'!#REF!*0.75</f>
        <v>#REF!</v>
      </c>
      <c r="G16" s="8" t="e">
        <f>'C завтраками| Bed and breakfast'!#REF!*0.75</f>
        <v>#REF!</v>
      </c>
    </row>
    <row r="17" spans="1:7" s="53" customFormat="1" x14ac:dyDescent="0.2">
      <c r="A17" s="88">
        <f>A8</f>
        <v>2</v>
      </c>
      <c r="B17" s="8" t="e">
        <f>'C завтраками| Bed and breakfast'!#REF!*0.75</f>
        <v>#REF!</v>
      </c>
      <c r="C17" s="8" t="e">
        <f>'C завтраками| Bed and breakfast'!#REF!*0.75</f>
        <v>#REF!</v>
      </c>
      <c r="D17" s="8" t="e">
        <f>'C завтраками| Bed and breakfast'!#REF!*0.75</f>
        <v>#REF!</v>
      </c>
      <c r="E17" s="8" t="e">
        <f>'C завтраками| Bed and breakfast'!#REF!*0.75</f>
        <v>#REF!</v>
      </c>
      <c r="F17" s="8" t="e">
        <f>'C завтраками| Bed and breakfast'!#REF!*0.75</f>
        <v>#REF!</v>
      </c>
      <c r="G17" s="8" t="e">
        <f>'C завтраками| Bed and breakfast'!#REF!*0.75</f>
        <v>#REF!</v>
      </c>
    </row>
    <row r="18" spans="1:7" s="53" customFormat="1" x14ac:dyDescent="0.2">
      <c r="A18" s="42" t="s">
        <v>86</v>
      </c>
      <c r="B18" s="8"/>
      <c r="C18" s="8"/>
      <c r="D18" s="8"/>
      <c r="E18" s="8"/>
      <c r="F18" s="8"/>
      <c r="G18" s="8"/>
    </row>
    <row r="19" spans="1:7" s="53" customFormat="1" x14ac:dyDescent="0.2">
      <c r="A19" s="88">
        <f>A7</f>
        <v>1</v>
      </c>
      <c r="B19" s="8" t="e">
        <f>'C завтраками| Bed and breakfast'!#REF!*0.75</f>
        <v>#REF!</v>
      </c>
      <c r="C19" s="8" t="e">
        <f>'C завтраками| Bed and breakfast'!#REF!*0.75</f>
        <v>#REF!</v>
      </c>
      <c r="D19" s="8" t="e">
        <f>'C завтраками| Bed and breakfast'!#REF!*0.75</f>
        <v>#REF!</v>
      </c>
      <c r="E19" s="8" t="e">
        <f>'C завтраками| Bed and breakfast'!#REF!*0.75</f>
        <v>#REF!</v>
      </c>
      <c r="F19" s="8" t="e">
        <f>'C завтраками| Bed and breakfast'!#REF!*0.75</f>
        <v>#REF!</v>
      </c>
      <c r="G19" s="8" t="e">
        <f>'C завтраками| Bed and breakfast'!#REF!*0.75</f>
        <v>#REF!</v>
      </c>
    </row>
    <row r="20" spans="1:7" s="53" customFormat="1" x14ac:dyDescent="0.2">
      <c r="A20" s="88">
        <f>A8</f>
        <v>2</v>
      </c>
      <c r="B20" s="8" t="e">
        <f>'C завтраками| Bed and breakfast'!#REF!*0.75</f>
        <v>#REF!</v>
      </c>
      <c r="C20" s="8" t="e">
        <f>'C завтраками| Bed and breakfast'!#REF!*0.75</f>
        <v>#REF!</v>
      </c>
      <c r="D20" s="8" t="e">
        <f>'C завтраками| Bed and breakfast'!#REF!*0.75</f>
        <v>#REF!</v>
      </c>
      <c r="E20" s="8" t="e">
        <f>'C завтраками| Bed and breakfast'!#REF!*0.75</f>
        <v>#REF!</v>
      </c>
      <c r="F20" s="8" t="e">
        <f>'C завтраками| Bed and breakfast'!#REF!*0.75</f>
        <v>#REF!</v>
      </c>
      <c r="G20" s="8" t="e">
        <f>'C завтраками| Bed and breakfast'!#REF!*0.75</f>
        <v>#REF!</v>
      </c>
    </row>
    <row r="21" spans="1:7" s="53" customFormat="1" x14ac:dyDescent="0.2">
      <c r="A21" s="42" t="s">
        <v>87</v>
      </c>
      <c r="B21" s="8"/>
      <c r="C21" s="8"/>
      <c r="D21" s="8"/>
      <c r="E21" s="8"/>
      <c r="F21" s="8"/>
      <c r="G21" s="8"/>
    </row>
    <row r="22" spans="1:7" s="53" customFormat="1" x14ac:dyDescent="0.2">
      <c r="A22" s="88" t="s">
        <v>88</v>
      </c>
      <c r="B22" s="8" t="e">
        <f>'C завтраками| Bed and breakfast'!#REF!*0.75</f>
        <v>#REF!</v>
      </c>
      <c r="C22" s="8" t="e">
        <f>'C завтраками| Bed and breakfast'!#REF!*0.75</f>
        <v>#REF!</v>
      </c>
      <c r="D22" s="8" t="e">
        <f>'C завтраками| Bed and breakfast'!#REF!*0.75</f>
        <v>#REF!</v>
      </c>
      <c r="E22" s="8" t="e">
        <f>'C завтраками| Bed and breakfast'!#REF!*0.75</f>
        <v>#REF!</v>
      </c>
      <c r="F22" s="8" t="e">
        <f>'C завтраками| Bed and breakfast'!#REF!*0.75</f>
        <v>#REF!</v>
      </c>
      <c r="G22" s="8" t="e">
        <f>'C завтраками| Bed and breakfast'!#REF!*0.75</f>
        <v>#REF!</v>
      </c>
    </row>
    <row r="23" spans="1:7" s="53" customFormat="1" x14ac:dyDescent="0.2">
      <c r="A23" s="89"/>
      <c r="B23" s="199"/>
      <c r="C23" s="199"/>
      <c r="D23" s="199"/>
      <c r="E23" s="199"/>
      <c r="F23" s="199"/>
      <c r="G23" s="199"/>
    </row>
    <row r="24" spans="1:7" ht="18" customHeight="1" x14ac:dyDescent="0.2">
      <c r="A24" s="111" t="s">
        <v>100</v>
      </c>
      <c r="B24" s="192" t="e">
        <f t="shared" ref="B24:G24" si="0">B4</f>
        <v>#REF!</v>
      </c>
      <c r="C24" s="192" t="e">
        <f t="shared" si="0"/>
        <v>#REF!</v>
      </c>
      <c r="D24" s="192" t="e">
        <f t="shared" si="0"/>
        <v>#REF!</v>
      </c>
      <c r="E24" s="192" t="e">
        <f t="shared" si="0"/>
        <v>#REF!</v>
      </c>
      <c r="F24" s="192" t="e">
        <f t="shared" si="0"/>
        <v>#REF!</v>
      </c>
      <c r="G24" s="192" t="e">
        <f t="shared" si="0"/>
        <v>#REF!</v>
      </c>
    </row>
    <row r="25" spans="1:7" ht="20.25" customHeight="1" x14ac:dyDescent="0.2">
      <c r="A25" s="90" t="s">
        <v>64</v>
      </c>
      <c r="B25" s="192" t="e">
        <f t="shared" ref="B25:G25" si="1">B5</f>
        <v>#REF!</v>
      </c>
      <c r="C25" s="192" t="e">
        <f t="shared" si="1"/>
        <v>#REF!</v>
      </c>
      <c r="D25" s="192" t="e">
        <f t="shared" si="1"/>
        <v>#REF!</v>
      </c>
      <c r="E25" s="192" t="e">
        <f t="shared" si="1"/>
        <v>#REF!</v>
      </c>
      <c r="F25" s="192" t="e">
        <f t="shared" si="1"/>
        <v>#REF!</v>
      </c>
      <c r="G25" s="192" t="e">
        <f t="shared" si="1"/>
        <v>#REF!</v>
      </c>
    </row>
    <row r="26" spans="1:7" s="44" customFormat="1" x14ac:dyDescent="0.2">
      <c r="A26" s="42" t="s">
        <v>83</v>
      </c>
      <c r="B26" s="198"/>
      <c r="C26" s="198"/>
      <c r="D26" s="198"/>
      <c r="E26" s="198"/>
      <c r="F26" s="198"/>
      <c r="G26" s="198"/>
    </row>
    <row r="27" spans="1:7" s="50" customFormat="1" x14ac:dyDescent="0.2">
      <c r="A27" s="88">
        <v>1</v>
      </c>
      <c r="B27" s="201" t="e">
        <f t="shared" ref="B27:G27" si="2">ROUNDUP(B7*0.87,)+35</f>
        <v>#REF!</v>
      </c>
      <c r="C27" s="201" t="e">
        <f t="shared" si="2"/>
        <v>#REF!</v>
      </c>
      <c r="D27" s="201" t="e">
        <f t="shared" si="2"/>
        <v>#REF!</v>
      </c>
      <c r="E27" s="201" t="e">
        <f t="shared" si="2"/>
        <v>#REF!</v>
      </c>
      <c r="F27" s="201" t="e">
        <f t="shared" si="2"/>
        <v>#REF!</v>
      </c>
      <c r="G27" s="201" t="e">
        <f t="shared" si="2"/>
        <v>#REF!</v>
      </c>
    </row>
    <row r="28" spans="1:7" s="50" customFormat="1" x14ac:dyDescent="0.2">
      <c r="A28" s="88">
        <v>2</v>
      </c>
      <c r="B28" s="201" t="e">
        <f t="shared" ref="B28:G28" si="3">ROUNDUP(B8*0.87,)+35</f>
        <v>#REF!</v>
      </c>
      <c r="C28" s="201" t="e">
        <f t="shared" si="3"/>
        <v>#REF!</v>
      </c>
      <c r="D28" s="201" t="e">
        <f t="shared" si="3"/>
        <v>#REF!</v>
      </c>
      <c r="E28" s="201" t="e">
        <f t="shared" si="3"/>
        <v>#REF!</v>
      </c>
      <c r="F28" s="201" t="e">
        <f t="shared" si="3"/>
        <v>#REF!</v>
      </c>
      <c r="G28" s="201" t="e">
        <f t="shared" si="3"/>
        <v>#REF!</v>
      </c>
    </row>
    <row r="29" spans="1:7" s="50" customFormat="1" x14ac:dyDescent="0.2">
      <c r="A29" s="42" t="s">
        <v>234</v>
      </c>
      <c r="B29" s="201"/>
      <c r="C29" s="201"/>
      <c r="D29" s="201"/>
      <c r="E29" s="201"/>
      <c r="F29" s="201"/>
      <c r="G29" s="201"/>
    </row>
    <row r="30" spans="1:7" s="50" customFormat="1" x14ac:dyDescent="0.2">
      <c r="A30" s="180">
        <v>1</v>
      </c>
      <c r="B30" s="201" t="e">
        <f t="shared" ref="B30:G30" si="4">ROUNDUP(B10*0.87,)+35</f>
        <v>#REF!</v>
      </c>
      <c r="C30" s="201" t="e">
        <f t="shared" si="4"/>
        <v>#REF!</v>
      </c>
      <c r="D30" s="201" t="e">
        <f t="shared" si="4"/>
        <v>#REF!</v>
      </c>
      <c r="E30" s="201" t="e">
        <f t="shared" si="4"/>
        <v>#REF!</v>
      </c>
      <c r="F30" s="201" t="e">
        <f t="shared" si="4"/>
        <v>#REF!</v>
      </c>
      <c r="G30" s="201" t="e">
        <f t="shared" si="4"/>
        <v>#REF!</v>
      </c>
    </row>
    <row r="31" spans="1:7" s="50" customFormat="1" x14ac:dyDescent="0.2">
      <c r="A31" s="180">
        <v>2</v>
      </c>
      <c r="B31" s="201" t="e">
        <f t="shared" ref="B31:G31" si="5">ROUNDUP(B11*0.87,)+35</f>
        <v>#REF!</v>
      </c>
      <c r="C31" s="201" t="e">
        <f t="shared" si="5"/>
        <v>#REF!</v>
      </c>
      <c r="D31" s="201" t="e">
        <f t="shared" si="5"/>
        <v>#REF!</v>
      </c>
      <c r="E31" s="201" t="e">
        <f t="shared" si="5"/>
        <v>#REF!</v>
      </c>
      <c r="F31" s="201" t="e">
        <f t="shared" si="5"/>
        <v>#REF!</v>
      </c>
      <c r="G31" s="201" t="e">
        <f t="shared" si="5"/>
        <v>#REF!</v>
      </c>
    </row>
    <row r="32" spans="1:7" s="50" customFormat="1" x14ac:dyDescent="0.2">
      <c r="A32" s="42" t="s">
        <v>84</v>
      </c>
      <c r="B32" s="201"/>
      <c r="C32" s="201"/>
      <c r="D32" s="201"/>
      <c r="E32" s="201"/>
      <c r="F32" s="201"/>
      <c r="G32" s="201"/>
    </row>
    <row r="33" spans="1:7" s="50" customFormat="1" x14ac:dyDescent="0.2">
      <c r="A33" s="88">
        <f>A27</f>
        <v>1</v>
      </c>
      <c r="B33" s="201" t="e">
        <f t="shared" ref="B33:G33" si="6">ROUNDUP(B13*0.87,)+35</f>
        <v>#REF!</v>
      </c>
      <c r="C33" s="201" t="e">
        <f t="shared" si="6"/>
        <v>#REF!</v>
      </c>
      <c r="D33" s="201" t="e">
        <f t="shared" si="6"/>
        <v>#REF!</v>
      </c>
      <c r="E33" s="201" t="e">
        <f t="shared" si="6"/>
        <v>#REF!</v>
      </c>
      <c r="F33" s="201" t="e">
        <f t="shared" si="6"/>
        <v>#REF!</v>
      </c>
      <c r="G33" s="201" t="e">
        <f t="shared" si="6"/>
        <v>#REF!</v>
      </c>
    </row>
    <row r="34" spans="1:7" s="50" customFormat="1" x14ac:dyDescent="0.2">
      <c r="A34" s="88">
        <f>A28</f>
        <v>2</v>
      </c>
      <c r="B34" s="201" t="e">
        <f t="shared" ref="B34:G34" si="7">ROUNDUP(B14*0.87,)+35</f>
        <v>#REF!</v>
      </c>
      <c r="C34" s="201" t="e">
        <f t="shared" si="7"/>
        <v>#REF!</v>
      </c>
      <c r="D34" s="201" t="e">
        <f t="shared" si="7"/>
        <v>#REF!</v>
      </c>
      <c r="E34" s="201" t="e">
        <f t="shared" si="7"/>
        <v>#REF!</v>
      </c>
      <c r="F34" s="201" t="e">
        <f t="shared" si="7"/>
        <v>#REF!</v>
      </c>
      <c r="G34" s="201" t="e">
        <f t="shared" si="7"/>
        <v>#REF!</v>
      </c>
    </row>
    <row r="35" spans="1:7" s="50" customFormat="1" x14ac:dyDescent="0.2">
      <c r="A35" s="42" t="s">
        <v>85</v>
      </c>
      <c r="B35" s="201"/>
      <c r="C35" s="201"/>
      <c r="D35" s="201"/>
      <c r="E35" s="201"/>
      <c r="F35" s="201"/>
      <c r="G35" s="201"/>
    </row>
    <row r="36" spans="1:7" s="50" customFormat="1" x14ac:dyDescent="0.2">
      <c r="A36" s="88">
        <f>A27</f>
        <v>1</v>
      </c>
      <c r="B36" s="201" t="e">
        <f t="shared" ref="B36:G36" si="8">ROUNDUP(B16*0.87,)+35</f>
        <v>#REF!</v>
      </c>
      <c r="C36" s="201" t="e">
        <f t="shared" si="8"/>
        <v>#REF!</v>
      </c>
      <c r="D36" s="201" t="e">
        <f t="shared" si="8"/>
        <v>#REF!</v>
      </c>
      <c r="E36" s="201" t="e">
        <f t="shared" si="8"/>
        <v>#REF!</v>
      </c>
      <c r="F36" s="201" t="e">
        <f t="shared" si="8"/>
        <v>#REF!</v>
      </c>
      <c r="G36" s="201" t="e">
        <f t="shared" si="8"/>
        <v>#REF!</v>
      </c>
    </row>
    <row r="37" spans="1:7" s="50" customFormat="1" x14ac:dyDescent="0.2">
      <c r="A37" s="88">
        <f>A28</f>
        <v>2</v>
      </c>
      <c r="B37" s="201" t="e">
        <f t="shared" ref="B37:G37" si="9">ROUNDUP(B17*0.87,)+35</f>
        <v>#REF!</v>
      </c>
      <c r="C37" s="201" t="e">
        <f t="shared" si="9"/>
        <v>#REF!</v>
      </c>
      <c r="D37" s="201" t="e">
        <f t="shared" si="9"/>
        <v>#REF!</v>
      </c>
      <c r="E37" s="201" t="e">
        <f t="shared" si="9"/>
        <v>#REF!</v>
      </c>
      <c r="F37" s="201" t="e">
        <f t="shared" si="9"/>
        <v>#REF!</v>
      </c>
      <c r="G37" s="201" t="e">
        <f t="shared" si="9"/>
        <v>#REF!</v>
      </c>
    </row>
    <row r="38" spans="1:7" s="50" customFormat="1" x14ac:dyDescent="0.2">
      <c r="A38" s="42" t="s">
        <v>86</v>
      </c>
      <c r="B38" s="201"/>
      <c r="C38" s="201"/>
      <c r="D38" s="201"/>
      <c r="E38" s="201"/>
      <c r="F38" s="201"/>
      <c r="G38" s="201"/>
    </row>
    <row r="39" spans="1:7" s="50" customFormat="1" x14ac:dyDescent="0.2">
      <c r="A39" s="88">
        <f>A27</f>
        <v>1</v>
      </c>
      <c r="B39" s="201" t="e">
        <f t="shared" ref="B39:G39" si="10">ROUNDUP(B19*0.87,)+35</f>
        <v>#REF!</v>
      </c>
      <c r="C39" s="201" t="e">
        <f t="shared" si="10"/>
        <v>#REF!</v>
      </c>
      <c r="D39" s="201" t="e">
        <f t="shared" si="10"/>
        <v>#REF!</v>
      </c>
      <c r="E39" s="201" t="e">
        <f t="shared" si="10"/>
        <v>#REF!</v>
      </c>
      <c r="F39" s="201" t="e">
        <f t="shared" si="10"/>
        <v>#REF!</v>
      </c>
      <c r="G39" s="201" t="e">
        <f t="shared" si="10"/>
        <v>#REF!</v>
      </c>
    </row>
    <row r="40" spans="1:7" s="50" customFormat="1" x14ac:dyDescent="0.2">
      <c r="A40" s="88">
        <f>A28</f>
        <v>2</v>
      </c>
      <c r="B40" s="201" t="e">
        <f t="shared" ref="B40:G40" si="11">ROUNDUP(B20*0.87,)+35</f>
        <v>#REF!</v>
      </c>
      <c r="C40" s="201" t="e">
        <f t="shared" si="11"/>
        <v>#REF!</v>
      </c>
      <c r="D40" s="201" t="e">
        <f t="shared" si="11"/>
        <v>#REF!</v>
      </c>
      <c r="E40" s="201" t="e">
        <f t="shared" si="11"/>
        <v>#REF!</v>
      </c>
      <c r="F40" s="201" t="e">
        <f t="shared" si="11"/>
        <v>#REF!</v>
      </c>
      <c r="G40" s="201" t="e">
        <f t="shared" si="11"/>
        <v>#REF!</v>
      </c>
    </row>
    <row r="41" spans="1:7" s="50" customFormat="1" x14ac:dyDescent="0.2">
      <c r="A41" s="42" t="s">
        <v>87</v>
      </c>
      <c r="B41" s="201"/>
      <c r="C41" s="201"/>
      <c r="D41" s="201"/>
      <c r="E41" s="201"/>
      <c r="F41" s="201"/>
      <c r="G41" s="201"/>
    </row>
    <row r="42" spans="1:7" s="50" customFormat="1" x14ac:dyDescent="0.2">
      <c r="A42" s="88" t="s">
        <v>88</v>
      </c>
      <c r="B42" s="201" t="e">
        <f t="shared" ref="B42:G42" si="12">ROUNDUP(B22*0.87,)+35</f>
        <v>#REF!</v>
      </c>
      <c r="C42" s="201" t="e">
        <f t="shared" si="12"/>
        <v>#REF!</v>
      </c>
      <c r="D42" s="201" t="e">
        <f t="shared" si="12"/>
        <v>#REF!</v>
      </c>
      <c r="E42" s="201" t="e">
        <f t="shared" si="12"/>
        <v>#REF!</v>
      </c>
      <c r="F42" s="201" t="e">
        <f t="shared" si="12"/>
        <v>#REF!</v>
      </c>
      <c r="G42" s="201" t="e">
        <f t="shared" si="12"/>
        <v>#REF!</v>
      </c>
    </row>
    <row r="43" spans="1:7" s="50" customFormat="1" x14ac:dyDescent="0.2">
      <c r="A43" s="100"/>
      <c r="B43" s="195"/>
      <c r="C43" s="195"/>
      <c r="D43" s="195"/>
      <c r="E43" s="195"/>
      <c r="F43" s="195"/>
      <c r="G43" s="195"/>
    </row>
    <row r="44" spans="1:7" s="50" customFormat="1" ht="12.75" thickBot="1" x14ac:dyDescent="0.25">
      <c r="A44" s="100"/>
      <c r="B44" s="195"/>
      <c r="C44" s="195"/>
      <c r="D44" s="195"/>
      <c r="E44" s="195"/>
      <c r="F44" s="195"/>
      <c r="G44" s="195"/>
    </row>
    <row r="45" spans="1:7" s="50" customFormat="1" ht="12.75" thickBot="1" x14ac:dyDescent="0.25">
      <c r="A45" s="104" t="s">
        <v>66</v>
      </c>
    </row>
    <row r="46" spans="1:7" x14ac:dyDescent="0.2">
      <c r="A46" s="63" t="s">
        <v>78</v>
      </c>
    </row>
    <row r="47" spans="1:7" ht="9" hidden="1" customHeight="1" x14ac:dyDescent="0.2">
      <c r="A47" s="43" t="s">
        <v>67</v>
      </c>
    </row>
    <row r="48" spans="1:7" ht="10.7" customHeight="1" x14ac:dyDescent="0.2">
      <c r="A48" s="43" t="s">
        <v>89</v>
      </c>
    </row>
    <row r="49" spans="1:1" x14ac:dyDescent="0.2">
      <c r="A49" s="43" t="s">
        <v>68</v>
      </c>
    </row>
    <row r="50" spans="1:1" ht="13.35" customHeight="1" x14ac:dyDescent="0.2">
      <c r="A50" s="43" t="s">
        <v>69</v>
      </c>
    </row>
    <row r="51" spans="1:1" ht="13.35" customHeight="1" x14ac:dyDescent="0.2">
      <c r="A51" s="159" t="s">
        <v>162</v>
      </c>
    </row>
    <row r="52" spans="1:1" ht="12.6" customHeight="1" thickBot="1" x14ac:dyDescent="0.25">
      <c r="A52" s="3"/>
    </row>
    <row r="53" spans="1:1" ht="11.45" customHeight="1" thickBot="1" x14ac:dyDescent="0.25">
      <c r="A53" s="107" t="s">
        <v>139</v>
      </c>
    </row>
    <row r="54" spans="1:1" ht="12.75" thickBot="1" x14ac:dyDescent="0.25">
      <c r="A54" s="176" t="s">
        <v>271</v>
      </c>
    </row>
    <row r="55" spans="1:1" ht="12.75" thickBot="1" x14ac:dyDescent="0.25">
      <c r="A55" s="177" t="s">
        <v>272</v>
      </c>
    </row>
    <row r="56" spans="1:1" ht="12.75" thickBot="1" x14ac:dyDescent="0.25">
      <c r="A56" s="107" t="s">
        <v>171</v>
      </c>
    </row>
    <row r="57" spans="1:1" x14ac:dyDescent="0.2">
      <c r="A57" s="158" t="s">
        <v>172</v>
      </c>
    </row>
    <row r="58" spans="1:1" x14ac:dyDescent="0.2">
      <c r="A58" s="158" t="s">
        <v>173</v>
      </c>
    </row>
  </sheetData>
  <mergeCells count="1">
    <mergeCell ref="A1:A2"/>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8"/>
  <sheetViews>
    <sheetView zoomScale="90" zoomScaleNormal="90" workbookViewId="0">
      <pane xSplit="1" topLeftCell="B1" activePane="topRight" state="frozen"/>
      <selection pane="topRight" activeCell="B1" sqref="B1:I1048576"/>
    </sheetView>
  </sheetViews>
  <sheetFormatPr defaultColWidth="9" defaultRowHeight="12" x14ac:dyDescent="0.2"/>
  <cols>
    <col min="1" max="1" width="84.5703125" style="48" customWidth="1"/>
    <col min="2" max="16384" width="9" style="48"/>
  </cols>
  <sheetData>
    <row r="1" spans="1:7" s="51" customFormat="1" ht="12" customHeight="1" x14ac:dyDescent="0.2">
      <c r="A1" s="207" t="s">
        <v>82</v>
      </c>
    </row>
    <row r="2" spans="1:7" s="51" customFormat="1" ht="12" customHeight="1" x14ac:dyDescent="0.2">
      <c r="A2" s="207"/>
    </row>
    <row r="3" spans="1:7" s="51" customFormat="1" ht="11.1" customHeight="1" x14ac:dyDescent="0.2">
      <c r="A3" s="97" t="s">
        <v>273</v>
      </c>
    </row>
    <row r="4" spans="1:7" s="52" customFormat="1" ht="32.1" customHeight="1" x14ac:dyDescent="0.2">
      <c r="A4" s="98" t="s">
        <v>64</v>
      </c>
      <c r="B4" s="192" t="e">
        <f>'C завтраками| Bed and breakfast'!#REF!</f>
        <v>#REF!</v>
      </c>
      <c r="C4" s="192" t="e">
        <f>'C завтраками| Bed and breakfast'!#REF!</f>
        <v>#REF!</v>
      </c>
      <c r="D4" s="192" t="e">
        <f>'C завтраками| Bed and breakfast'!#REF!</f>
        <v>#REF!</v>
      </c>
      <c r="E4" s="192" t="e">
        <f>'C завтраками| Bed and breakfast'!#REF!</f>
        <v>#REF!</v>
      </c>
      <c r="F4" s="192" t="e">
        <f>'C завтраками| Bed and breakfast'!#REF!</f>
        <v>#REF!</v>
      </c>
      <c r="G4" s="192" t="e">
        <f>'C завтраками| Bed and breakfast'!#REF!</f>
        <v>#REF!</v>
      </c>
    </row>
    <row r="5" spans="1:7" s="53" customFormat="1" ht="21.95" customHeight="1" x14ac:dyDescent="0.2">
      <c r="A5" s="98"/>
      <c r="B5" s="192" t="e">
        <f>'C завтраками| Bed and breakfast'!#REF!</f>
        <v>#REF!</v>
      </c>
      <c r="C5" s="192" t="e">
        <f>'C завтраками| Bed and breakfast'!#REF!</f>
        <v>#REF!</v>
      </c>
      <c r="D5" s="192" t="e">
        <f>'C завтраками| Bed and breakfast'!#REF!</f>
        <v>#REF!</v>
      </c>
      <c r="E5" s="192" t="e">
        <f>'C завтраками| Bed and breakfast'!#REF!</f>
        <v>#REF!</v>
      </c>
      <c r="F5" s="192" t="e">
        <f>'C завтраками| Bed and breakfast'!#REF!</f>
        <v>#REF!</v>
      </c>
      <c r="G5" s="192" t="e">
        <f>'C завтраками| Bed and breakfast'!#REF!</f>
        <v>#REF!</v>
      </c>
    </row>
    <row r="6" spans="1:7" s="53" customFormat="1" x14ac:dyDescent="0.2">
      <c r="A6" s="42" t="s">
        <v>83</v>
      </c>
      <c r="B6" s="198"/>
      <c r="C6" s="198"/>
      <c r="D6" s="198"/>
      <c r="E6" s="198"/>
      <c r="F6" s="198"/>
      <c r="G6" s="198"/>
    </row>
    <row r="7" spans="1:7" s="53" customFormat="1" x14ac:dyDescent="0.2">
      <c r="A7" s="88">
        <v>1</v>
      </c>
      <c r="B7" s="8" t="e">
        <f>'C завтраками| Bed and breakfast'!#REF!*0.75</f>
        <v>#REF!</v>
      </c>
      <c r="C7" s="8" t="e">
        <f>'C завтраками| Bed and breakfast'!#REF!*0.75</f>
        <v>#REF!</v>
      </c>
      <c r="D7" s="8" t="e">
        <f>'C завтраками| Bed and breakfast'!#REF!*0.75</f>
        <v>#REF!</v>
      </c>
      <c r="E7" s="8" t="e">
        <f>'C завтраками| Bed and breakfast'!#REF!*0.75</f>
        <v>#REF!</v>
      </c>
      <c r="F7" s="8" t="e">
        <f>'C завтраками| Bed and breakfast'!#REF!*0.75</f>
        <v>#REF!</v>
      </c>
      <c r="G7" s="8" t="e">
        <f>'C завтраками| Bed and breakfast'!#REF!*0.75</f>
        <v>#REF!</v>
      </c>
    </row>
    <row r="8" spans="1:7" s="53" customFormat="1" x14ac:dyDescent="0.2">
      <c r="A8" s="88">
        <v>2</v>
      </c>
      <c r="B8" s="8" t="e">
        <f>'C завтраками| Bed and breakfast'!#REF!*0.75</f>
        <v>#REF!</v>
      </c>
      <c r="C8" s="8" t="e">
        <f>'C завтраками| Bed and breakfast'!#REF!*0.75</f>
        <v>#REF!</v>
      </c>
      <c r="D8" s="8" t="e">
        <f>'C завтраками| Bed and breakfast'!#REF!*0.75</f>
        <v>#REF!</v>
      </c>
      <c r="E8" s="8" t="e">
        <f>'C завтраками| Bed and breakfast'!#REF!*0.75</f>
        <v>#REF!</v>
      </c>
      <c r="F8" s="8" t="e">
        <f>'C завтраками| Bed and breakfast'!#REF!*0.75</f>
        <v>#REF!</v>
      </c>
      <c r="G8" s="8" t="e">
        <f>'C завтраками| Bed and breakfast'!#REF!*0.75</f>
        <v>#REF!</v>
      </c>
    </row>
    <row r="9" spans="1:7" s="53" customFormat="1" x14ac:dyDescent="0.2">
      <c r="A9" s="42" t="s">
        <v>234</v>
      </c>
      <c r="B9" s="8"/>
      <c r="C9" s="8"/>
      <c r="D9" s="8"/>
      <c r="E9" s="8"/>
      <c r="F9" s="8"/>
      <c r="G9" s="8"/>
    </row>
    <row r="10" spans="1:7" s="53" customFormat="1" x14ac:dyDescent="0.2">
      <c r="A10" s="180">
        <v>1</v>
      </c>
      <c r="B10" s="8" t="e">
        <f>'C завтраками| Bed and breakfast'!#REF!*0.75</f>
        <v>#REF!</v>
      </c>
      <c r="C10" s="8" t="e">
        <f>'C завтраками| Bed and breakfast'!#REF!*0.75</f>
        <v>#REF!</v>
      </c>
      <c r="D10" s="8" t="e">
        <f>'C завтраками| Bed and breakfast'!#REF!*0.75</f>
        <v>#REF!</v>
      </c>
      <c r="E10" s="8" t="e">
        <f>'C завтраками| Bed and breakfast'!#REF!*0.75</f>
        <v>#REF!</v>
      </c>
      <c r="F10" s="8" t="e">
        <f>'C завтраками| Bed and breakfast'!#REF!*0.75</f>
        <v>#REF!</v>
      </c>
      <c r="G10" s="8" t="e">
        <f>'C завтраками| Bed and breakfast'!#REF!*0.75</f>
        <v>#REF!</v>
      </c>
    </row>
    <row r="11" spans="1:7" s="53" customFormat="1" x14ac:dyDescent="0.2">
      <c r="A11" s="180">
        <v>2</v>
      </c>
      <c r="B11" s="8" t="e">
        <f>'C завтраками| Bed and breakfast'!#REF!*0.75</f>
        <v>#REF!</v>
      </c>
      <c r="C11" s="8" t="e">
        <f>'C завтраками| Bed and breakfast'!#REF!*0.75</f>
        <v>#REF!</v>
      </c>
      <c r="D11" s="8" t="e">
        <f>'C завтраками| Bed and breakfast'!#REF!*0.75</f>
        <v>#REF!</v>
      </c>
      <c r="E11" s="8" t="e">
        <f>'C завтраками| Bed and breakfast'!#REF!*0.75</f>
        <v>#REF!</v>
      </c>
      <c r="F11" s="8" t="e">
        <f>'C завтраками| Bed and breakfast'!#REF!*0.75</f>
        <v>#REF!</v>
      </c>
      <c r="G11" s="8" t="e">
        <f>'C завтраками| Bed and breakfast'!#REF!*0.75</f>
        <v>#REF!</v>
      </c>
    </row>
    <row r="12" spans="1:7" s="53" customFormat="1" x14ac:dyDescent="0.2">
      <c r="A12" s="42" t="s">
        <v>84</v>
      </c>
      <c r="B12" s="8"/>
      <c r="C12" s="8"/>
      <c r="D12" s="8"/>
      <c r="E12" s="8"/>
      <c r="F12" s="8"/>
      <c r="G12" s="8"/>
    </row>
    <row r="13" spans="1:7" s="53" customFormat="1" x14ac:dyDescent="0.2">
      <c r="A13" s="88">
        <f>A7</f>
        <v>1</v>
      </c>
      <c r="B13" s="8" t="e">
        <f>'C завтраками| Bed and breakfast'!#REF!*0.75</f>
        <v>#REF!</v>
      </c>
      <c r="C13" s="8" t="e">
        <f>'C завтраками| Bed and breakfast'!#REF!*0.75</f>
        <v>#REF!</v>
      </c>
      <c r="D13" s="8" t="e">
        <f>'C завтраками| Bed and breakfast'!#REF!*0.75</f>
        <v>#REF!</v>
      </c>
      <c r="E13" s="8" t="e">
        <f>'C завтраками| Bed and breakfast'!#REF!*0.75</f>
        <v>#REF!</v>
      </c>
      <c r="F13" s="8" t="e">
        <f>'C завтраками| Bed and breakfast'!#REF!*0.75</f>
        <v>#REF!</v>
      </c>
      <c r="G13" s="8" t="e">
        <f>'C завтраками| Bed and breakfast'!#REF!*0.75</f>
        <v>#REF!</v>
      </c>
    </row>
    <row r="14" spans="1:7" s="53" customFormat="1" x14ac:dyDescent="0.2">
      <c r="A14" s="88">
        <f>A8</f>
        <v>2</v>
      </c>
      <c r="B14" s="8" t="e">
        <f>'C завтраками| Bed and breakfast'!#REF!*0.75</f>
        <v>#REF!</v>
      </c>
      <c r="C14" s="8" t="e">
        <f>'C завтраками| Bed and breakfast'!#REF!*0.75</f>
        <v>#REF!</v>
      </c>
      <c r="D14" s="8" t="e">
        <f>'C завтраками| Bed and breakfast'!#REF!*0.75</f>
        <v>#REF!</v>
      </c>
      <c r="E14" s="8" t="e">
        <f>'C завтраками| Bed and breakfast'!#REF!*0.75</f>
        <v>#REF!</v>
      </c>
      <c r="F14" s="8" t="e">
        <f>'C завтраками| Bed and breakfast'!#REF!*0.75</f>
        <v>#REF!</v>
      </c>
      <c r="G14" s="8" t="e">
        <f>'C завтраками| Bed and breakfast'!#REF!*0.75</f>
        <v>#REF!</v>
      </c>
    </row>
    <row r="15" spans="1:7" s="53" customFormat="1" x14ac:dyDescent="0.2">
      <c r="A15" s="42" t="s">
        <v>85</v>
      </c>
      <c r="B15" s="8"/>
      <c r="C15" s="8"/>
      <c r="D15" s="8"/>
      <c r="E15" s="8"/>
      <c r="F15" s="8"/>
      <c r="G15" s="8"/>
    </row>
    <row r="16" spans="1:7" s="53" customFormat="1" x14ac:dyDescent="0.2">
      <c r="A16" s="88">
        <f>A7</f>
        <v>1</v>
      </c>
      <c r="B16" s="8" t="e">
        <f>'C завтраками| Bed and breakfast'!#REF!*0.75</f>
        <v>#REF!</v>
      </c>
      <c r="C16" s="8" t="e">
        <f>'C завтраками| Bed and breakfast'!#REF!*0.75</f>
        <v>#REF!</v>
      </c>
      <c r="D16" s="8" t="e">
        <f>'C завтраками| Bed and breakfast'!#REF!*0.75</f>
        <v>#REF!</v>
      </c>
      <c r="E16" s="8" t="e">
        <f>'C завтраками| Bed and breakfast'!#REF!*0.75</f>
        <v>#REF!</v>
      </c>
      <c r="F16" s="8" t="e">
        <f>'C завтраками| Bed and breakfast'!#REF!*0.75</f>
        <v>#REF!</v>
      </c>
      <c r="G16" s="8" t="e">
        <f>'C завтраками| Bed and breakfast'!#REF!*0.75</f>
        <v>#REF!</v>
      </c>
    </row>
    <row r="17" spans="1:7" s="53" customFormat="1" x14ac:dyDescent="0.2">
      <c r="A17" s="88">
        <f>A8</f>
        <v>2</v>
      </c>
      <c r="B17" s="8" t="e">
        <f>'C завтраками| Bed and breakfast'!#REF!*0.75</f>
        <v>#REF!</v>
      </c>
      <c r="C17" s="8" t="e">
        <f>'C завтраками| Bed and breakfast'!#REF!*0.75</f>
        <v>#REF!</v>
      </c>
      <c r="D17" s="8" t="e">
        <f>'C завтраками| Bed and breakfast'!#REF!*0.75</f>
        <v>#REF!</v>
      </c>
      <c r="E17" s="8" t="e">
        <f>'C завтраками| Bed and breakfast'!#REF!*0.75</f>
        <v>#REF!</v>
      </c>
      <c r="F17" s="8" t="e">
        <f>'C завтраками| Bed and breakfast'!#REF!*0.75</f>
        <v>#REF!</v>
      </c>
      <c r="G17" s="8" t="e">
        <f>'C завтраками| Bed and breakfast'!#REF!*0.75</f>
        <v>#REF!</v>
      </c>
    </row>
    <row r="18" spans="1:7" s="53" customFormat="1" x14ac:dyDescent="0.2">
      <c r="A18" s="42" t="s">
        <v>86</v>
      </c>
      <c r="B18" s="8"/>
      <c r="C18" s="8"/>
      <c r="D18" s="8"/>
      <c r="E18" s="8"/>
      <c r="F18" s="8"/>
      <c r="G18" s="8"/>
    </row>
    <row r="19" spans="1:7" s="53" customFormat="1" x14ac:dyDescent="0.2">
      <c r="A19" s="88">
        <f>A7</f>
        <v>1</v>
      </c>
      <c r="B19" s="8" t="e">
        <f>'C завтраками| Bed and breakfast'!#REF!*0.75</f>
        <v>#REF!</v>
      </c>
      <c r="C19" s="8" t="e">
        <f>'C завтраками| Bed and breakfast'!#REF!*0.75</f>
        <v>#REF!</v>
      </c>
      <c r="D19" s="8" t="e">
        <f>'C завтраками| Bed and breakfast'!#REF!*0.75</f>
        <v>#REF!</v>
      </c>
      <c r="E19" s="8" t="e">
        <f>'C завтраками| Bed and breakfast'!#REF!*0.75</f>
        <v>#REF!</v>
      </c>
      <c r="F19" s="8" t="e">
        <f>'C завтраками| Bed and breakfast'!#REF!*0.75</f>
        <v>#REF!</v>
      </c>
      <c r="G19" s="8" t="e">
        <f>'C завтраками| Bed and breakfast'!#REF!*0.75</f>
        <v>#REF!</v>
      </c>
    </row>
    <row r="20" spans="1:7" s="53" customFormat="1" x14ac:dyDescent="0.2">
      <c r="A20" s="88">
        <f>A8</f>
        <v>2</v>
      </c>
      <c r="B20" s="8" t="e">
        <f>'C завтраками| Bed and breakfast'!#REF!*0.75</f>
        <v>#REF!</v>
      </c>
      <c r="C20" s="8" t="e">
        <f>'C завтраками| Bed and breakfast'!#REF!*0.75</f>
        <v>#REF!</v>
      </c>
      <c r="D20" s="8" t="e">
        <f>'C завтраками| Bed and breakfast'!#REF!*0.75</f>
        <v>#REF!</v>
      </c>
      <c r="E20" s="8" t="e">
        <f>'C завтраками| Bed and breakfast'!#REF!*0.75</f>
        <v>#REF!</v>
      </c>
      <c r="F20" s="8" t="e">
        <f>'C завтраками| Bed and breakfast'!#REF!*0.75</f>
        <v>#REF!</v>
      </c>
      <c r="G20" s="8" t="e">
        <f>'C завтраками| Bed and breakfast'!#REF!*0.75</f>
        <v>#REF!</v>
      </c>
    </row>
    <row r="21" spans="1:7" s="53" customFormat="1" x14ac:dyDescent="0.2">
      <c r="A21" s="42" t="s">
        <v>87</v>
      </c>
      <c r="B21" s="8"/>
      <c r="C21" s="8"/>
      <c r="D21" s="8"/>
      <c r="E21" s="8"/>
      <c r="F21" s="8"/>
      <c r="G21" s="8"/>
    </row>
    <row r="22" spans="1:7" s="53" customFormat="1" x14ac:dyDescent="0.2">
      <c r="A22" s="88" t="s">
        <v>88</v>
      </c>
      <c r="B22" s="8" t="e">
        <f>'C завтраками| Bed and breakfast'!#REF!*0.75</f>
        <v>#REF!</v>
      </c>
      <c r="C22" s="8" t="e">
        <f>'C завтраками| Bed and breakfast'!#REF!*0.75</f>
        <v>#REF!</v>
      </c>
      <c r="D22" s="8" t="e">
        <f>'C завтраками| Bed and breakfast'!#REF!*0.75</f>
        <v>#REF!</v>
      </c>
      <c r="E22" s="8" t="e">
        <f>'C завтраками| Bed and breakfast'!#REF!*0.75</f>
        <v>#REF!</v>
      </c>
      <c r="F22" s="8" t="e">
        <f>'C завтраками| Bed and breakfast'!#REF!*0.75</f>
        <v>#REF!</v>
      </c>
      <c r="G22" s="8" t="e">
        <f>'C завтраками| Bed and breakfast'!#REF!*0.75</f>
        <v>#REF!</v>
      </c>
    </row>
    <row r="23" spans="1:7" s="53" customFormat="1" x14ac:dyDescent="0.2">
      <c r="A23" s="89"/>
      <c r="B23" s="199"/>
      <c r="C23" s="199"/>
      <c r="D23" s="199"/>
      <c r="E23" s="199"/>
      <c r="F23" s="199"/>
      <c r="G23" s="199"/>
    </row>
    <row r="24" spans="1:7" s="50" customFormat="1" ht="12.75" thickBot="1" x14ac:dyDescent="0.25">
      <c r="A24" s="100"/>
      <c r="B24" s="195"/>
      <c r="C24" s="195"/>
    </row>
    <row r="25" spans="1:7" s="50" customFormat="1" ht="12.75" thickBot="1" x14ac:dyDescent="0.25">
      <c r="A25" s="104" t="s">
        <v>66</v>
      </c>
    </row>
    <row r="26" spans="1:7" x14ac:dyDescent="0.2">
      <c r="A26" s="63" t="s">
        <v>78</v>
      </c>
    </row>
    <row r="27" spans="1:7" ht="9" hidden="1" customHeight="1" x14ac:dyDescent="0.2">
      <c r="A27" s="43" t="s">
        <v>67</v>
      </c>
    </row>
    <row r="28" spans="1:7" ht="10.7" customHeight="1" x14ac:dyDescent="0.2">
      <c r="A28" s="43" t="s">
        <v>89</v>
      </c>
    </row>
    <row r="29" spans="1:7" x14ac:dyDescent="0.2">
      <c r="A29" s="43" t="s">
        <v>68</v>
      </c>
    </row>
    <row r="30" spans="1:7" ht="13.35" customHeight="1" x14ac:dyDescent="0.2">
      <c r="A30" s="43" t="s">
        <v>69</v>
      </c>
    </row>
    <row r="31" spans="1:7" ht="13.35" customHeight="1" x14ac:dyDescent="0.2">
      <c r="A31" s="159" t="s">
        <v>162</v>
      </c>
    </row>
    <row r="32" spans="1:7" ht="12.6" customHeight="1" thickBot="1" x14ac:dyDescent="0.25">
      <c r="A32" s="3"/>
    </row>
    <row r="33" spans="1:1" ht="11.45" customHeight="1" thickBot="1" x14ac:dyDescent="0.25">
      <c r="A33" s="107" t="s">
        <v>139</v>
      </c>
    </row>
    <row r="34" spans="1:1" ht="12.75" thickBot="1" x14ac:dyDescent="0.25">
      <c r="A34" s="176" t="s">
        <v>271</v>
      </c>
    </row>
    <row r="35" spans="1:1" ht="12.75" thickBot="1" x14ac:dyDescent="0.25">
      <c r="A35" s="177" t="s">
        <v>272</v>
      </c>
    </row>
    <row r="36" spans="1:1" ht="12.75" thickBot="1" x14ac:dyDescent="0.25">
      <c r="A36" s="107" t="s">
        <v>171</v>
      </c>
    </row>
    <row r="37" spans="1:1" x14ac:dyDescent="0.2">
      <c r="A37" s="158" t="s">
        <v>172</v>
      </c>
    </row>
    <row r="38" spans="1:1" x14ac:dyDescent="0.2">
      <c r="A38" s="158" t="s">
        <v>173</v>
      </c>
    </row>
  </sheetData>
  <mergeCells count="1">
    <mergeCell ref="A1:A2"/>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8"/>
  <sheetViews>
    <sheetView topLeftCell="A9" zoomScale="90" zoomScaleNormal="90" workbookViewId="0">
      <pane xSplit="1" topLeftCell="B1" activePane="topRight" state="frozen"/>
      <selection activeCell="C36" sqref="C36"/>
      <selection pane="topRight" activeCell="C36" sqref="C36"/>
    </sheetView>
  </sheetViews>
  <sheetFormatPr defaultColWidth="9" defaultRowHeight="12" x14ac:dyDescent="0.2"/>
  <cols>
    <col min="1" max="1" width="84.5703125" style="48" customWidth="1"/>
    <col min="2" max="16384" width="9" style="48"/>
  </cols>
  <sheetData>
    <row r="1" spans="1:54" s="51" customFormat="1" ht="12" customHeight="1" x14ac:dyDescent="0.2">
      <c r="A1" s="207" t="s">
        <v>82</v>
      </c>
    </row>
    <row r="2" spans="1:54" s="51" customFormat="1" ht="12" customHeight="1" x14ac:dyDescent="0.2">
      <c r="A2" s="207"/>
    </row>
    <row r="3" spans="1:54" s="51" customFormat="1" ht="11.1" customHeight="1" x14ac:dyDescent="0.2">
      <c r="A3" s="97" t="s">
        <v>115</v>
      </c>
    </row>
    <row r="4" spans="1:54" s="52" customFormat="1" ht="32.1" customHeight="1" x14ac:dyDescent="0.2">
      <c r="A4" s="98" t="s">
        <v>64</v>
      </c>
      <c r="B4" s="192">
        <f>'C завтраками| Bed and breakfast'!B4</f>
        <v>45770</v>
      </c>
      <c r="C4" s="192">
        <f>'C завтраками| Bed and breakfast'!C4</f>
        <v>45772</v>
      </c>
      <c r="D4" s="192">
        <f>'C завтраками| Bed and breakfast'!D4</f>
        <v>45774</v>
      </c>
      <c r="E4" s="192">
        <f>'C завтраками| Bed and breakfast'!E4</f>
        <v>45776</v>
      </c>
      <c r="F4" s="192">
        <f>'C завтраками| Bed and breakfast'!F4</f>
        <v>45777</v>
      </c>
      <c r="G4" s="192">
        <f>'C завтраками| Bed and breakfast'!G4</f>
        <v>45778</v>
      </c>
      <c r="H4" s="192">
        <f>'C завтраками| Bed and breakfast'!H4</f>
        <v>45781</v>
      </c>
      <c r="I4" s="192">
        <f>'C завтраками| Bed and breakfast'!I4</f>
        <v>45783</v>
      </c>
      <c r="J4" s="192">
        <f>'C завтраками| Bed and breakfast'!J4</f>
        <v>45784</v>
      </c>
      <c r="K4" s="192">
        <f>'C завтраками| Bed and breakfast'!K4</f>
        <v>45785</v>
      </c>
      <c r="L4" s="192">
        <f>'C завтраками| Bed and breakfast'!L4</f>
        <v>45786</v>
      </c>
      <c r="M4" s="192">
        <f>'C завтраками| Bed and breakfast'!M4</f>
        <v>45787</v>
      </c>
      <c r="N4" s="192">
        <f>'C завтраками| Bed and breakfast'!N4</f>
        <v>45788</v>
      </c>
      <c r="O4" s="192">
        <f>'C завтраками| Bed and breakfast'!O4</f>
        <v>45793</v>
      </c>
      <c r="P4" s="192">
        <f>'C завтраками| Bed and breakfast'!P4</f>
        <v>45795</v>
      </c>
      <c r="Q4" s="192">
        <f>'C завтраками| Bed and breakfast'!Q4</f>
        <v>45799</v>
      </c>
      <c r="R4" s="192">
        <f>'C завтраками| Bed and breakfast'!R4</f>
        <v>45802</v>
      </c>
      <c r="S4" s="192">
        <f>'C завтраками| Bed and breakfast'!S4</f>
        <v>45803</v>
      </c>
      <c r="T4" s="192">
        <f>'C завтраками| Bed and breakfast'!T4</f>
        <v>45806</v>
      </c>
      <c r="U4" s="192">
        <f>'C завтраками| Bed and breakfast'!U4</f>
        <v>45807</v>
      </c>
      <c r="V4" s="192">
        <f>'C завтраками| Bed and breakfast'!V4</f>
        <v>45808</v>
      </c>
      <c r="W4" s="192">
        <f>'C завтраками| Bed and breakfast'!W4</f>
        <v>45809</v>
      </c>
      <c r="X4" s="192">
        <f>'C завтраками| Bed and breakfast'!X4</f>
        <v>45810</v>
      </c>
      <c r="Y4" s="192">
        <f>'C завтраками| Bed and breakfast'!Y4</f>
        <v>45817</v>
      </c>
      <c r="Z4" s="192">
        <f>'C завтраками| Bed and breakfast'!Z4</f>
        <v>45818</v>
      </c>
      <c r="AA4" s="192">
        <f>'C завтраками| Bed and breakfast'!AA4</f>
        <v>45820</v>
      </c>
      <c r="AB4" s="192">
        <f>'C завтраками| Bed and breakfast'!AB4</f>
        <v>45822</v>
      </c>
      <c r="AC4" s="192">
        <f>'C завтраками| Bed and breakfast'!AC4</f>
        <v>45825</v>
      </c>
      <c r="AD4" s="192">
        <f>'C завтраками| Bed and breakfast'!AD4</f>
        <v>45831</v>
      </c>
      <c r="AE4" s="192">
        <f>'C завтраками| Bed and breakfast'!AE4</f>
        <v>45834</v>
      </c>
      <c r="AF4" s="192">
        <f>'C завтраками| Bed and breakfast'!AF4</f>
        <v>45836</v>
      </c>
      <c r="AG4" s="192">
        <f>'C завтраками| Bed and breakfast'!AG4</f>
        <v>45839</v>
      </c>
      <c r="AH4" s="192">
        <f>'C завтраками| Bed and breakfast'!AH4</f>
        <v>45849</v>
      </c>
      <c r="AI4" s="192">
        <f>'C завтраками| Bed and breakfast'!AI4</f>
        <v>45850</v>
      </c>
      <c r="AJ4" s="192">
        <f>'C завтраками| Bed and breakfast'!AJ4</f>
        <v>45852</v>
      </c>
      <c r="AK4" s="192">
        <f>'C завтраками| Bed and breakfast'!AK4</f>
        <v>45853</v>
      </c>
      <c r="AL4" s="192">
        <f>'C завтраками| Bed and breakfast'!AL4</f>
        <v>45857</v>
      </c>
      <c r="AM4" s="192">
        <f>'C завтраками| Bed and breakfast'!AM4</f>
        <v>45858</v>
      </c>
      <c r="AN4" s="192">
        <f>'C завтраками| Bed and breakfast'!AN4</f>
        <v>45863</v>
      </c>
      <c r="AO4" s="192">
        <f>'C завтраками| Bed and breakfast'!AO4</f>
        <v>45867</v>
      </c>
      <c r="AP4" s="192">
        <f>'C завтраками| Bed and breakfast'!AP4</f>
        <v>45870</v>
      </c>
      <c r="AQ4" s="192">
        <f>'C завтраками| Bed and breakfast'!AQ4</f>
        <v>45872</v>
      </c>
      <c r="AR4" s="192">
        <f>'C завтраками| Bed and breakfast'!AR4</f>
        <v>45877</v>
      </c>
      <c r="AS4" s="192">
        <f>'C завтраками| Bed and breakfast'!AS4</f>
        <v>45878</v>
      </c>
      <c r="AT4" s="192">
        <f>'C завтраками| Bed and breakfast'!AT4</f>
        <v>45880</v>
      </c>
      <c r="AU4" s="192">
        <f>'C завтраками| Bed and breakfast'!AU4</f>
        <v>45885</v>
      </c>
      <c r="AV4" s="192">
        <f>'C завтраками| Bed and breakfast'!AV4</f>
        <v>45886</v>
      </c>
      <c r="AW4" s="192">
        <f>'C завтраками| Bed and breakfast'!AW4</f>
        <v>45891</v>
      </c>
      <c r="AX4" s="192">
        <f>'C завтраками| Bed and breakfast'!AX4</f>
        <v>45894</v>
      </c>
      <c r="AY4" s="192">
        <f>'C завтраками| Bed and breakfast'!AY4</f>
        <v>45895</v>
      </c>
      <c r="AZ4" s="192">
        <f>'C завтраками| Bed and breakfast'!AZ4</f>
        <v>45901</v>
      </c>
      <c r="BA4" s="192">
        <f>'C завтраками| Bed and breakfast'!BA4</f>
        <v>45909</v>
      </c>
      <c r="BB4" s="192">
        <f>'C завтраками| Bed and breakfast'!BB4</f>
        <v>45921</v>
      </c>
    </row>
    <row r="5" spans="1:54" s="53" customFormat="1" ht="21.95" customHeight="1" x14ac:dyDescent="0.2">
      <c r="A5" s="98"/>
      <c r="B5" s="192">
        <f>'C завтраками| Bed and breakfast'!B5</f>
        <v>45771</v>
      </c>
      <c r="C5" s="192">
        <f>'C завтраками| Bed and breakfast'!C5</f>
        <v>45773</v>
      </c>
      <c r="D5" s="192">
        <f>'C завтраками| Bed and breakfast'!D5</f>
        <v>45775</v>
      </c>
      <c r="E5" s="192">
        <f>'C завтраками| Bed and breakfast'!E5</f>
        <v>45776</v>
      </c>
      <c r="F5" s="192">
        <f>'C завтраками| Bed and breakfast'!F5</f>
        <v>45777</v>
      </c>
      <c r="G5" s="192">
        <f>'C завтраками| Bed and breakfast'!G5</f>
        <v>45780</v>
      </c>
      <c r="H5" s="192">
        <f>'C завтраками| Bed and breakfast'!H5</f>
        <v>45782</v>
      </c>
      <c r="I5" s="192">
        <f>'C завтраками| Bed and breakfast'!I5</f>
        <v>45783</v>
      </c>
      <c r="J5" s="192">
        <f>'C завтраками| Bed and breakfast'!J5</f>
        <v>45784</v>
      </c>
      <c r="K5" s="192">
        <f>'C завтраками| Bed and breakfast'!K5</f>
        <v>45785</v>
      </c>
      <c r="L5" s="192">
        <f>'C завтраками| Bed and breakfast'!L5</f>
        <v>45786</v>
      </c>
      <c r="M5" s="192">
        <f>'C завтраками| Bed and breakfast'!M5</f>
        <v>45787</v>
      </c>
      <c r="N5" s="192">
        <f>'C завтраками| Bed and breakfast'!N5</f>
        <v>45792</v>
      </c>
      <c r="O5" s="192">
        <f>'C завтраками| Bed and breakfast'!O5</f>
        <v>45794</v>
      </c>
      <c r="P5" s="192">
        <f>'C завтраками| Bed and breakfast'!P5</f>
        <v>45798</v>
      </c>
      <c r="Q5" s="192">
        <f>'C завтраками| Bed and breakfast'!Q5</f>
        <v>45801</v>
      </c>
      <c r="R5" s="192">
        <f>'C завтраками| Bed and breakfast'!R5</f>
        <v>45802</v>
      </c>
      <c r="S5" s="192">
        <f>'C завтраками| Bed and breakfast'!S5</f>
        <v>45805</v>
      </c>
      <c r="T5" s="192">
        <f>'C завтраками| Bed and breakfast'!T5</f>
        <v>45806</v>
      </c>
      <c r="U5" s="192">
        <f>'C завтраками| Bed and breakfast'!U5</f>
        <v>45807</v>
      </c>
      <c r="V5" s="192">
        <f>'C завтраками| Bed and breakfast'!V5</f>
        <v>45808</v>
      </c>
      <c r="W5" s="192">
        <f>'C завтраками| Bed and breakfast'!W5</f>
        <v>45809</v>
      </c>
      <c r="X5" s="192">
        <f>'C завтраками| Bed and breakfast'!X5</f>
        <v>45816</v>
      </c>
      <c r="Y5" s="192">
        <f>'C завтраками| Bed and breakfast'!Y5</f>
        <v>45817</v>
      </c>
      <c r="Z5" s="192">
        <f>'C завтраками| Bed and breakfast'!Z5</f>
        <v>45819</v>
      </c>
      <c r="AA5" s="192">
        <f>'C завтраками| Bed and breakfast'!AA5</f>
        <v>45821</v>
      </c>
      <c r="AB5" s="192">
        <f>'C завтраками| Bed and breakfast'!AB5</f>
        <v>45824</v>
      </c>
      <c r="AC5" s="192">
        <f>'C завтраками| Bed and breakfast'!AC5</f>
        <v>45830</v>
      </c>
      <c r="AD5" s="192">
        <f>'C завтраками| Bed and breakfast'!AD5</f>
        <v>45833</v>
      </c>
      <c r="AE5" s="192">
        <f>'C завтраками| Bed and breakfast'!AE5</f>
        <v>45835</v>
      </c>
      <c r="AF5" s="192">
        <f>'C завтраками| Bed and breakfast'!AF5</f>
        <v>45838</v>
      </c>
      <c r="AG5" s="192">
        <f>'C завтраками| Bed and breakfast'!AG5</f>
        <v>45848</v>
      </c>
      <c r="AH5" s="192">
        <f>'C завтраками| Bed and breakfast'!AH5</f>
        <v>45849</v>
      </c>
      <c r="AI5" s="192">
        <f>'C завтраками| Bed and breakfast'!AI5</f>
        <v>45851</v>
      </c>
      <c r="AJ5" s="192">
        <f>'C завтраками| Bed and breakfast'!AJ5</f>
        <v>45852</v>
      </c>
      <c r="AK5" s="192">
        <f>'C завтраками| Bed and breakfast'!AK5</f>
        <v>45856</v>
      </c>
      <c r="AL5" s="192">
        <f>'C завтраками| Bed and breakfast'!AL5</f>
        <v>45857</v>
      </c>
      <c r="AM5" s="192">
        <f>'C завтраками| Bed and breakfast'!AM5</f>
        <v>45862</v>
      </c>
      <c r="AN5" s="192">
        <f>'C завтраками| Bed and breakfast'!AN5</f>
        <v>45866</v>
      </c>
      <c r="AO5" s="192">
        <f>'C завтраками| Bed and breakfast'!AO5</f>
        <v>45869</v>
      </c>
      <c r="AP5" s="192">
        <f>'C завтраками| Bed and breakfast'!AP5</f>
        <v>45871</v>
      </c>
      <c r="AQ5" s="192">
        <f>'C завтраками| Bed and breakfast'!AQ5</f>
        <v>45876</v>
      </c>
      <c r="AR5" s="192">
        <f>'C завтраками| Bed and breakfast'!AR5</f>
        <v>45877</v>
      </c>
      <c r="AS5" s="192">
        <f>'C завтраками| Bed and breakfast'!AS5</f>
        <v>45879</v>
      </c>
      <c r="AT5" s="192">
        <f>'C завтраками| Bed and breakfast'!AT5</f>
        <v>45884</v>
      </c>
      <c r="AU5" s="192">
        <f>'C завтраками| Bed and breakfast'!AU5</f>
        <v>45885</v>
      </c>
      <c r="AV5" s="192">
        <f>'C завтраками| Bed and breakfast'!AV5</f>
        <v>45890</v>
      </c>
      <c r="AW5" s="192">
        <f>'C завтраками| Bed and breakfast'!AW5</f>
        <v>45893</v>
      </c>
      <c r="AX5" s="192">
        <f>'C завтраками| Bed and breakfast'!AX5</f>
        <v>45894</v>
      </c>
      <c r="AY5" s="192">
        <f>'C завтраками| Bed and breakfast'!AY5</f>
        <v>45900</v>
      </c>
      <c r="AZ5" s="192">
        <f>'C завтраками| Bed and breakfast'!AZ5</f>
        <v>45908</v>
      </c>
      <c r="BA5" s="192">
        <f>'C завтраками| Bed and breakfast'!BA5</f>
        <v>45920</v>
      </c>
      <c r="BB5" s="192">
        <f>'C завтраками| Bed and breakfast'!BB5</f>
        <v>45930</v>
      </c>
    </row>
    <row r="6" spans="1:54" s="53" customFormat="1" x14ac:dyDescent="0.2">
      <c r="A6" s="42" t="s">
        <v>83</v>
      </c>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row>
    <row r="7" spans="1:54" s="53" customFormat="1" x14ac:dyDescent="0.2">
      <c r="A7" s="88">
        <v>1</v>
      </c>
      <c r="B7" s="8">
        <f>'C завтраками| Bed and breakfast'!B7*0.9</f>
        <v>11160</v>
      </c>
      <c r="C7" s="8">
        <f>'C завтраками| Bed and breakfast'!C7*0.9</f>
        <v>12960</v>
      </c>
      <c r="D7" s="8">
        <f>'C завтраками| Bed and breakfast'!D7*0.9</f>
        <v>11160</v>
      </c>
      <c r="E7" s="8">
        <f>'C завтраками| Bed and breakfast'!E7*0.9</f>
        <v>12960</v>
      </c>
      <c r="F7" s="8">
        <f>'C завтраками| Bed and breakfast'!F7*0.9</f>
        <v>12960</v>
      </c>
      <c r="G7" s="8">
        <f>'C завтраками| Bed and breakfast'!G7*0.9</f>
        <v>14130</v>
      </c>
      <c r="H7" s="8">
        <f>'C завтраками| Bed and breakfast'!H7*0.9</f>
        <v>11160</v>
      </c>
      <c r="I7" s="8">
        <f>'C завтраками| Bed and breakfast'!I7*0.9</f>
        <v>11160</v>
      </c>
      <c r="J7" s="8">
        <f>'C завтраками| Bed and breakfast'!J7*0.9</f>
        <v>14130</v>
      </c>
      <c r="K7" s="8">
        <f>'C завтраками| Bed and breakfast'!K7*0.9</f>
        <v>14130</v>
      </c>
      <c r="L7" s="8">
        <f>'C завтраками| Bed and breakfast'!L7*0.9</f>
        <v>14130</v>
      </c>
      <c r="M7" s="8">
        <f>'C завтраками| Bed and breakfast'!M7*0.9</f>
        <v>11160</v>
      </c>
      <c r="N7" s="8">
        <f>'C завтраками| Bed and breakfast'!N7*0.9</f>
        <v>9630</v>
      </c>
      <c r="O7" s="8">
        <f>'C завтраками| Bed and breakfast'!O7*0.9</f>
        <v>9630</v>
      </c>
      <c r="P7" s="8">
        <f>'C завтраками| Bed and breakfast'!P7*0.9</f>
        <v>9000</v>
      </c>
      <c r="Q7" s="8">
        <f>'C завтраками| Bed and breakfast'!Q7*0.9</f>
        <v>9630</v>
      </c>
      <c r="R7" s="8">
        <f>'C завтраками| Bed and breakfast'!R7*0.9</f>
        <v>9000</v>
      </c>
      <c r="S7" s="8">
        <f>'C завтраками| Bed and breakfast'!S7*0.9</f>
        <v>10260</v>
      </c>
      <c r="T7" s="8">
        <f>'C завтраками| Bed and breakfast'!T7*0.9</f>
        <v>9630</v>
      </c>
      <c r="U7" s="8">
        <f>'C завтраками| Bed and breakfast'!U7*0.9</f>
        <v>9000</v>
      </c>
      <c r="V7" s="8">
        <f>'C завтраками| Bed and breakfast'!V7*0.9</f>
        <v>14130</v>
      </c>
      <c r="W7" s="8">
        <f>'C завтраками| Bed and breakfast'!W7*0.9</f>
        <v>15210</v>
      </c>
      <c r="X7" s="8">
        <f>'C завтраками| Bed and breakfast'!X7*0.9</f>
        <v>15210</v>
      </c>
      <c r="Y7" s="8">
        <f>'C завтраками| Bed and breakfast'!Y7*0.9</f>
        <v>9810</v>
      </c>
      <c r="Z7" s="8">
        <f>'C завтраками| Bed and breakfast'!Z7*0.9</f>
        <v>12150</v>
      </c>
      <c r="AA7" s="8">
        <f>'C завтраками| Bed and breakfast'!AA7*0.9</f>
        <v>13230</v>
      </c>
      <c r="AB7" s="8">
        <f>'C завтраками| Bed and breakfast'!AB7*0.9</f>
        <v>11070</v>
      </c>
      <c r="AC7" s="8">
        <f>'C завтраками| Bed and breakfast'!AC7*0.9</f>
        <v>12150</v>
      </c>
      <c r="AD7" s="8">
        <f>'C завтраками| Bed and breakfast'!AD7*0.9</f>
        <v>16740</v>
      </c>
      <c r="AE7" s="8">
        <f>'C завтраками| Bed and breakfast'!AE7*0.9</f>
        <v>15210</v>
      </c>
      <c r="AF7" s="8">
        <f>'C завтраками| Bed and breakfast'!AF7*0.9</f>
        <v>11070</v>
      </c>
      <c r="AG7" s="8">
        <f>'C завтраками| Bed and breakfast'!AG7*0.9</f>
        <v>16740</v>
      </c>
      <c r="AH7" s="8">
        <f>'C завтраками| Bed and breakfast'!AH7*0.9</f>
        <v>11070</v>
      </c>
      <c r="AI7" s="8">
        <f>'C завтраками| Bed and breakfast'!AI7*0.9</f>
        <v>12150</v>
      </c>
      <c r="AJ7" s="8">
        <f>'C завтраками| Bed and breakfast'!AJ7*0.9</f>
        <v>14310</v>
      </c>
      <c r="AK7" s="8">
        <f>'C завтраками| Bed and breakfast'!AK7*0.9</f>
        <v>15210</v>
      </c>
      <c r="AL7" s="8">
        <f>'C завтраками| Bed and breakfast'!AL7*0.9</f>
        <v>14310</v>
      </c>
      <c r="AM7" s="8">
        <f>'C завтраками| Bed and breakfast'!AM7*0.9</f>
        <v>13230</v>
      </c>
      <c r="AN7" s="8">
        <f>'C завтраками| Bed and breakfast'!AN7*0.9</f>
        <v>15210</v>
      </c>
      <c r="AO7" s="8">
        <f>'C завтраками| Bed and breakfast'!AO7*0.9</f>
        <v>13230</v>
      </c>
      <c r="AP7" s="8">
        <f>'C завтраками| Bed and breakfast'!AP7*0.9</f>
        <v>14310</v>
      </c>
      <c r="AQ7" s="8">
        <f>'C завтраками| Bed and breakfast'!AQ7*0.9</f>
        <v>15210</v>
      </c>
      <c r="AR7" s="8">
        <f>'C завтраками| Bed and breakfast'!AR7*0.9</f>
        <v>14310</v>
      </c>
      <c r="AS7" s="8">
        <f>'C завтраками| Bed and breakfast'!AS7*0.9</f>
        <v>15210</v>
      </c>
      <c r="AT7" s="8">
        <f>'C завтраками| Bed and breakfast'!AT7*0.9</f>
        <v>14310</v>
      </c>
      <c r="AU7" s="8">
        <f>'C завтраками| Bed and breakfast'!AU7*0.9</f>
        <v>15210</v>
      </c>
      <c r="AV7" s="8">
        <f>'C завтраками| Bed and breakfast'!AV7*0.9</f>
        <v>13230</v>
      </c>
      <c r="AW7" s="8">
        <f>'C завтраками| Bed and breakfast'!AW7*0.9</f>
        <v>11070</v>
      </c>
      <c r="AX7" s="8">
        <f>'C завтраками| Bed and breakfast'!AX7*0.9</f>
        <v>13230</v>
      </c>
      <c r="AY7" s="8">
        <f>'C завтраками| Bed and breakfast'!AY7*0.9</f>
        <v>11070</v>
      </c>
      <c r="AZ7" s="8">
        <f>'C завтраками| Bed and breakfast'!AZ7*0.9</f>
        <v>11070</v>
      </c>
      <c r="BA7" s="8">
        <f>'C завтраками| Bed and breakfast'!BA7*0.9</f>
        <v>13230</v>
      </c>
      <c r="BB7" s="8">
        <f>'C завтраками| Bed and breakfast'!BB7*0.9</f>
        <v>11070</v>
      </c>
    </row>
    <row r="8" spans="1:54" s="53" customFormat="1" x14ac:dyDescent="0.2">
      <c r="A8" s="88">
        <v>2</v>
      </c>
      <c r="B8" s="8">
        <f>'C завтраками| Bed and breakfast'!B8*0.9</f>
        <v>12690</v>
      </c>
      <c r="C8" s="8">
        <f>'C завтраками| Bed and breakfast'!C8*0.9</f>
        <v>14490</v>
      </c>
      <c r="D8" s="8">
        <f>'C завтраками| Bed and breakfast'!D8*0.9</f>
        <v>12690</v>
      </c>
      <c r="E8" s="8">
        <f>'C завтраками| Bed and breakfast'!E8*0.9</f>
        <v>14490</v>
      </c>
      <c r="F8" s="8">
        <f>'C завтраками| Bed and breakfast'!F8*0.9</f>
        <v>14490</v>
      </c>
      <c r="G8" s="8">
        <f>'C завтраками| Bed and breakfast'!G8*0.9</f>
        <v>15660</v>
      </c>
      <c r="H8" s="8">
        <f>'C завтраками| Bed and breakfast'!H8*0.9</f>
        <v>12690</v>
      </c>
      <c r="I8" s="8">
        <f>'C завтраками| Bed and breakfast'!I8*0.9</f>
        <v>12690</v>
      </c>
      <c r="J8" s="8">
        <f>'C завтраками| Bed and breakfast'!J8*0.9</f>
        <v>15660</v>
      </c>
      <c r="K8" s="8">
        <f>'C завтраками| Bed and breakfast'!K8*0.9</f>
        <v>15660</v>
      </c>
      <c r="L8" s="8">
        <f>'C завтраками| Bed and breakfast'!L8*0.9</f>
        <v>15660</v>
      </c>
      <c r="M8" s="8">
        <f>'C завтраками| Bed and breakfast'!M8*0.9</f>
        <v>12690</v>
      </c>
      <c r="N8" s="8">
        <f>'C завтраками| Bed and breakfast'!N8*0.9</f>
        <v>11160</v>
      </c>
      <c r="O8" s="8">
        <f>'C завтраками| Bed and breakfast'!O8*0.9</f>
        <v>11160</v>
      </c>
      <c r="P8" s="8">
        <f>'C завтраками| Bed and breakfast'!P8*0.9</f>
        <v>10530</v>
      </c>
      <c r="Q8" s="8">
        <f>'C завтраками| Bed and breakfast'!Q8*0.9</f>
        <v>11160</v>
      </c>
      <c r="R8" s="8">
        <f>'C завтраками| Bed and breakfast'!R8*0.9</f>
        <v>10530</v>
      </c>
      <c r="S8" s="8">
        <f>'C завтраками| Bed and breakfast'!S8*0.9</f>
        <v>11790</v>
      </c>
      <c r="T8" s="8">
        <f>'C завтраками| Bed and breakfast'!T8*0.9</f>
        <v>11160</v>
      </c>
      <c r="U8" s="8">
        <f>'C завтраками| Bed and breakfast'!U8*0.9</f>
        <v>10530</v>
      </c>
      <c r="V8" s="8">
        <f>'C завтраками| Bed and breakfast'!V8*0.9</f>
        <v>15660</v>
      </c>
      <c r="W8" s="8">
        <f>'C завтраками| Bed and breakfast'!W8*0.9</f>
        <v>16740</v>
      </c>
      <c r="X8" s="8">
        <f>'C завтраками| Bed and breakfast'!X8*0.9</f>
        <v>16740</v>
      </c>
      <c r="Y8" s="8">
        <f>'C завтраками| Bed and breakfast'!Y8*0.9</f>
        <v>11340</v>
      </c>
      <c r="Z8" s="8">
        <f>'C завтраками| Bed and breakfast'!Z8*0.9</f>
        <v>13680</v>
      </c>
      <c r="AA8" s="8">
        <f>'C завтраками| Bed and breakfast'!AA8*0.9</f>
        <v>14760</v>
      </c>
      <c r="AB8" s="8">
        <f>'C завтраками| Bed and breakfast'!AB8*0.9</f>
        <v>12600</v>
      </c>
      <c r="AC8" s="8">
        <f>'C завтраками| Bed and breakfast'!AC8*0.9</f>
        <v>13680</v>
      </c>
      <c r="AD8" s="8">
        <f>'C завтраками| Bed and breakfast'!AD8*0.9</f>
        <v>18270</v>
      </c>
      <c r="AE8" s="8">
        <f>'C завтраками| Bed and breakfast'!AE8*0.9</f>
        <v>16740</v>
      </c>
      <c r="AF8" s="8">
        <f>'C завтраками| Bed and breakfast'!AF8*0.9</f>
        <v>12600</v>
      </c>
      <c r="AG8" s="8">
        <f>'C завтраками| Bed and breakfast'!AG8*0.9</f>
        <v>18270</v>
      </c>
      <c r="AH8" s="8">
        <f>'C завтраками| Bed and breakfast'!AH8*0.9</f>
        <v>12600</v>
      </c>
      <c r="AI8" s="8">
        <f>'C завтраками| Bed and breakfast'!AI8*0.9</f>
        <v>13680</v>
      </c>
      <c r="AJ8" s="8">
        <f>'C завтраками| Bed and breakfast'!AJ8*0.9</f>
        <v>15840</v>
      </c>
      <c r="AK8" s="8">
        <f>'C завтраками| Bed and breakfast'!AK8*0.9</f>
        <v>16740</v>
      </c>
      <c r="AL8" s="8">
        <f>'C завтраками| Bed and breakfast'!AL8*0.9</f>
        <v>15840</v>
      </c>
      <c r="AM8" s="8">
        <f>'C завтраками| Bed and breakfast'!AM8*0.9</f>
        <v>14760</v>
      </c>
      <c r="AN8" s="8">
        <f>'C завтраками| Bed and breakfast'!AN8*0.9</f>
        <v>16740</v>
      </c>
      <c r="AO8" s="8">
        <f>'C завтраками| Bed and breakfast'!AO8*0.9</f>
        <v>14760</v>
      </c>
      <c r="AP8" s="8">
        <f>'C завтраками| Bed and breakfast'!AP8*0.9</f>
        <v>15840</v>
      </c>
      <c r="AQ8" s="8">
        <f>'C завтраками| Bed and breakfast'!AQ8*0.9</f>
        <v>16740</v>
      </c>
      <c r="AR8" s="8">
        <f>'C завтраками| Bed and breakfast'!AR8*0.9</f>
        <v>15840</v>
      </c>
      <c r="AS8" s="8">
        <f>'C завтраками| Bed and breakfast'!AS8*0.9</f>
        <v>16740</v>
      </c>
      <c r="AT8" s="8">
        <f>'C завтраками| Bed and breakfast'!AT8*0.9</f>
        <v>15840</v>
      </c>
      <c r="AU8" s="8">
        <f>'C завтраками| Bed and breakfast'!AU8*0.9</f>
        <v>16740</v>
      </c>
      <c r="AV8" s="8">
        <f>'C завтраками| Bed and breakfast'!AV8*0.9</f>
        <v>14760</v>
      </c>
      <c r="AW8" s="8">
        <f>'C завтраками| Bed and breakfast'!AW8*0.9</f>
        <v>12600</v>
      </c>
      <c r="AX8" s="8">
        <f>'C завтраками| Bed and breakfast'!AX8*0.9</f>
        <v>14760</v>
      </c>
      <c r="AY8" s="8">
        <f>'C завтраками| Bed and breakfast'!AY8*0.9</f>
        <v>12600</v>
      </c>
      <c r="AZ8" s="8">
        <f>'C завтраками| Bed and breakfast'!AZ8*0.9</f>
        <v>12600</v>
      </c>
      <c r="BA8" s="8">
        <f>'C завтраками| Bed and breakfast'!BA8*0.9</f>
        <v>14760</v>
      </c>
      <c r="BB8" s="8">
        <f>'C завтраками| Bed and breakfast'!BB8*0.9</f>
        <v>12600</v>
      </c>
    </row>
    <row r="9" spans="1:54" s="53" customFormat="1" x14ac:dyDescent="0.2">
      <c r="A9" s="42" t="s">
        <v>234</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s="53" customFormat="1" x14ac:dyDescent="0.2">
      <c r="A10" s="180">
        <v>1</v>
      </c>
      <c r="B10" s="8">
        <f>'C завтраками| Bed and breakfast'!B10*0.9</f>
        <v>12060</v>
      </c>
      <c r="C10" s="8">
        <f>'C завтраками| Bed and breakfast'!C10*0.9</f>
        <v>13860</v>
      </c>
      <c r="D10" s="8">
        <f>'C завтраками| Bed and breakfast'!D10*0.9</f>
        <v>12060</v>
      </c>
      <c r="E10" s="8">
        <f>'C завтраками| Bed and breakfast'!E10*0.9</f>
        <v>13860</v>
      </c>
      <c r="F10" s="8">
        <f>'C завтраками| Bed and breakfast'!F10*0.9</f>
        <v>13860</v>
      </c>
      <c r="G10" s="8">
        <f>'C завтраками| Bed and breakfast'!G10*0.9</f>
        <v>15030</v>
      </c>
      <c r="H10" s="8">
        <f>'C завтраками| Bed and breakfast'!H10*0.9</f>
        <v>12060</v>
      </c>
      <c r="I10" s="8">
        <f>'C завтраками| Bed and breakfast'!I10*0.9</f>
        <v>12060</v>
      </c>
      <c r="J10" s="8">
        <f>'C завтраками| Bed and breakfast'!J10*0.9</f>
        <v>15030</v>
      </c>
      <c r="K10" s="8">
        <f>'C завтраками| Bed and breakfast'!K10*0.9</f>
        <v>15030</v>
      </c>
      <c r="L10" s="8">
        <f>'C завтраками| Bed and breakfast'!L10*0.9</f>
        <v>15030</v>
      </c>
      <c r="M10" s="8">
        <f>'C завтраками| Bed and breakfast'!M10*0.9</f>
        <v>12060</v>
      </c>
      <c r="N10" s="8">
        <f>'C завтраками| Bed and breakfast'!N10*0.9</f>
        <v>10530</v>
      </c>
      <c r="O10" s="8">
        <f>'C завтраками| Bed and breakfast'!O10*0.9</f>
        <v>10530</v>
      </c>
      <c r="P10" s="8">
        <f>'C завтраками| Bed and breakfast'!P10*0.9</f>
        <v>9900</v>
      </c>
      <c r="Q10" s="8">
        <f>'C завтраками| Bed and breakfast'!Q10*0.9</f>
        <v>10530</v>
      </c>
      <c r="R10" s="8">
        <f>'C завтраками| Bed and breakfast'!R10*0.9</f>
        <v>9900</v>
      </c>
      <c r="S10" s="8">
        <f>'C завтраками| Bed and breakfast'!S10*0.9</f>
        <v>11160</v>
      </c>
      <c r="T10" s="8">
        <f>'C завтраками| Bed and breakfast'!T10*0.9</f>
        <v>10530</v>
      </c>
      <c r="U10" s="8">
        <f>'C завтраками| Bed and breakfast'!U10*0.9</f>
        <v>9900</v>
      </c>
      <c r="V10" s="8">
        <f>'C завтраками| Bed and breakfast'!V10*0.9</f>
        <v>15030</v>
      </c>
      <c r="W10" s="8">
        <f>'C завтраками| Bed and breakfast'!W10*0.9</f>
        <v>17010</v>
      </c>
      <c r="X10" s="8">
        <f>'C завтраками| Bed and breakfast'!X10*0.9</f>
        <v>17010</v>
      </c>
      <c r="Y10" s="8">
        <f>'C завтраками| Bed and breakfast'!Y10*0.9</f>
        <v>11610</v>
      </c>
      <c r="Z10" s="8">
        <f>'C завтраками| Bed and breakfast'!Z10*0.9</f>
        <v>13950</v>
      </c>
      <c r="AA10" s="8">
        <f>'C завтраками| Bed and breakfast'!AA10*0.9</f>
        <v>15030</v>
      </c>
      <c r="AB10" s="8">
        <f>'C завтраками| Bed and breakfast'!AB10*0.9</f>
        <v>12870</v>
      </c>
      <c r="AC10" s="8">
        <f>'C завтраками| Bed and breakfast'!AC10*0.9</f>
        <v>13950</v>
      </c>
      <c r="AD10" s="8">
        <f>'C завтраками| Bed and breakfast'!AD10*0.9</f>
        <v>18540</v>
      </c>
      <c r="AE10" s="8">
        <f>'C завтраками| Bed and breakfast'!AE10*0.9</f>
        <v>17010</v>
      </c>
      <c r="AF10" s="8">
        <f>'C завтраками| Bed and breakfast'!AF10*0.9</f>
        <v>12870</v>
      </c>
      <c r="AG10" s="8">
        <f>'C завтраками| Bed and breakfast'!AG10*0.9</f>
        <v>18540</v>
      </c>
      <c r="AH10" s="8">
        <f>'C завтраками| Bed and breakfast'!AH10*0.9</f>
        <v>12870</v>
      </c>
      <c r="AI10" s="8">
        <f>'C завтраками| Bed and breakfast'!AI10*0.9</f>
        <v>13950</v>
      </c>
      <c r="AJ10" s="8">
        <f>'C завтраками| Bed and breakfast'!AJ10*0.9</f>
        <v>16110</v>
      </c>
      <c r="AK10" s="8">
        <f>'C завтраками| Bed and breakfast'!AK10*0.9</f>
        <v>17010</v>
      </c>
      <c r="AL10" s="8">
        <f>'C завтраками| Bed and breakfast'!AL10*0.9</f>
        <v>16110</v>
      </c>
      <c r="AM10" s="8">
        <f>'C завтраками| Bed and breakfast'!AM10*0.9</f>
        <v>15030</v>
      </c>
      <c r="AN10" s="8">
        <f>'C завтраками| Bed and breakfast'!AN10*0.9</f>
        <v>17010</v>
      </c>
      <c r="AO10" s="8">
        <f>'C завтраками| Bed and breakfast'!AO10*0.9</f>
        <v>15030</v>
      </c>
      <c r="AP10" s="8">
        <f>'C завтраками| Bed and breakfast'!AP10*0.9</f>
        <v>16110</v>
      </c>
      <c r="AQ10" s="8">
        <f>'C завтраками| Bed and breakfast'!AQ10*0.9</f>
        <v>17010</v>
      </c>
      <c r="AR10" s="8">
        <f>'C завтраками| Bed and breakfast'!AR10*0.9</f>
        <v>16110</v>
      </c>
      <c r="AS10" s="8">
        <f>'C завтраками| Bed and breakfast'!AS10*0.9</f>
        <v>17010</v>
      </c>
      <c r="AT10" s="8">
        <f>'C завтраками| Bed and breakfast'!AT10*0.9</f>
        <v>16110</v>
      </c>
      <c r="AU10" s="8">
        <f>'C завтраками| Bed and breakfast'!AU10*0.9</f>
        <v>17010</v>
      </c>
      <c r="AV10" s="8">
        <f>'C завтраками| Bed and breakfast'!AV10*0.9</f>
        <v>15030</v>
      </c>
      <c r="AW10" s="8">
        <f>'C завтраками| Bed and breakfast'!AW10*0.9</f>
        <v>12870</v>
      </c>
      <c r="AX10" s="8">
        <f>'C завтраками| Bed and breakfast'!AX10*0.9</f>
        <v>15030</v>
      </c>
      <c r="AY10" s="8">
        <f>'C завтраками| Bed and breakfast'!AY10*0.9</f>
        <v>12870</v>
      </c>
      <c r="AZ10" s="8">
        <f>'C завтраками| Bed and breakfast'!AZ10*0.9</f>
        <v>12870</v>
      </c>
      <c r="BA10" s="8">
        <f>'C завтраками| Bed and breakfast'!BA10*0.9</f>
        <v>15030</v>
      </c>
      <c r="BB10" s="8">
        <f>'C завтраками| Bed and breakfast'!BB10*0.9</f>
        <v>12870</v>
      </c>
    </row>
    <row r="11" spans="1:54" s="53" customFormat="1" x14ac:dyDescent="0.2">
      <c r="A11" s="180">
        <v>2</v>
      </c>
      <c r="B11" s="8">
        <f>'C завтраками| Bed and breakfast'!B11*0.9</f>
        <v>13590</v>
      </c>
      <c r="C11" s="8">
        <f>'C завтраками| Bed and breakfast'!C11*0.9</f>
        <v>15390</v>
      </c>
      <c r="D11" s="8">
        <f>'C завтраками| Bed and breakfast'!D11*0.9</f>
        <v>13590</v>
      </c>
      <c r="E11" s="8">
        <f>'C завтраками| Bed and breakfast'!E11*0.9</f>
        <v>15390</v>
      </c>
      <c r="F11" s="8">
        <f>'C завтраками| Bed and breakfast'!F11*0.9</f>
        <v>15390</v>
      </c>
      <c r="G11" s="8">
        <f>'C завтраками| Bed and breakfast'!G11*0.9</f>
        <v>16560</v>
      </c>
      <c r="H11" s="8">
        <f>'C завтраками| Bed and breakfast'!H11*0.9</f>
        <v>13590</v>
      </c>
      <c r="I11" s="8">
        <f>'C завтраками| Bed and breakfast'!I11*0.9</f>
        <v>13590</v>
      </c>
      <c r="J11" s="8">
        <f>'C завтраками| Bed and breakfast'!J11*0.9</f>
        <v>16560</v>
      </c>
      <c r="K11" s="8">
        <f>'C завтраками| Bed and breakfast'!K11*0.9</f>
        <v>16560</v>
      </c>
      <c r="L11" s="8">
        <f>'C завтраками| Bed and breakfast'!L11*0.9</f>
        <v>16560</v>
      </c>
      <c r="M11" s="8">
        <f>'C завтраками| Bed and breakfast'!M11*0.9</f>
        <v>13590</v>
      </c>
      <c r="N11" s="8">
        <f>'C завтраками| Bed and breakfast'!N11*0.9</f>
        <v>12060</v>
      </c>
      <c r="O11" s="8">
        <f>'C завтраками| Bed and breakfast'!O11*0.9</f>
        <v>12060</v>
      </c>
      <c r="P11" s="8">
        <f>'C завтраками| Bed and breakfast'!P11*0.9</f>
        <v>11430</v>
      </c>
      <c r="Q11" s="8">
        <f>'C завтраками| Bed and breakfast'!Q11*0.9</f>
        <v>12060</v>
      </c>
      <c r="R11" s="8">
        <f>'C завтраками| Bed and breakfast'!R11*0.9</f>
        <v>11430</v>
      </c>
      <c r="S11" s="8">
        <f>'C завтраками| Bed and breakfast'!S11*0.9</f>
        <v>12690</v>
      </c>
      <c r="T11" s="8">
        <f>'C завтраками| Bed and breakfast'!T11*0.9</f>
        <v>12060</v>
      </c>
      <c r="U11" s="8">
        <f>'C завтраками| Bed and breakfast'!U11*0.9</f>
        <v>11430</v>
      </c>
      <c r="V11" s="8">
        <f>'C завтраками| Bed and breakfast'!V11*0.9</f>
        <v>16560</v>
      </c>
      <c r="W11" s="8">
        <f>'C завтраками| Bed and breakfast'!W11*0.9</f>
        <v>18540</v>
      </c>
      <c r="X11" s="8">
        <f>'C завтраками| Bed and breakfast'!X11*0.9</f>
        <v>18540</v>
      </c>
      <c r="Y11" s="8">
        <f>'C завтраками| Bed and breakfast'!Y11*0.9</f>
        <v>13140</v>
      </c>
      <c r="Z11" s="8">
        <f>'C завтраками| Bed and breakfast'!Z11*0.9</f>
        <v>15480</v>
      </c>
      <c r="AA11" s="8">
        <f>'C завтраками| Bed and breakfast'!AA11*0.9</f>
        <v>16560</v>
      </c>
      <c r="AB11" s="8">
        <f>'C завтраками| Bed and breakfast'!AB11*0.9</f>
        <v>14400</v>
      </c>
      <c r="AC11" s="8">
        <f>'C завтраками| Bed and breakfast'!AC11*0.9</f>
        <v>15480</v>
      </c>
      <c r="AD11" s="8">
        <f>'C завтраками| Bed and breakfast'!AD11*0.9</f>
        <v>20070</v>
      </c>
      <c r="AE11" s="8">
        <f>'C завтраками| Bed and breakfast'!AE11*0.9</f>
        <v>18540</v>
      </c>
      <c r="AF11" s="8">
        <f>'C завтраками| Bed and breakfast'!AF11*0.9</f>
        <v>14400</v>
      </c>
      <c r="AG11" s="8">
        <f>'C завтраками| Bed and breakfast'!AG11*0.9</f>
        <v>20070</v>
      </c>
      <c r="AH11" s="8">
        <f>'C завтраками| Bed and breakfast'!AH11*0.9</f>
        <v>14400</v>
      </c>
      <c r="AI11" s="8">
        <f>'C завтраками| Bed and breakfast'!AI11*0.9</f>
        <v>15480</v>
      </c>
      <c r="AJ11" s="8">
        <f>'C завтраками| Bed and breakfast'!AJ11*0.9</f>
        <v>17640</v>
      </c>
      <c r="AK11" s="8">
        <f>'C завтраками| Bed and breakfast'!AK11*0.9</f>
        <v>18540</v>
      </c>
      <c r="AL11" s="8">
        <f>'C завтраками| Bed and breakfast'!AL11*0.9</f>
        <v>17640</v>
      </c>
      <c r="AM11" s="8">
        <f>'C завтраками| Bed and breakfast'!AM11*0.9</f>
        <v>16560</v>
      </c>
      <c r="AN11" s="8">
        <f>'C завтраками| Bed and breakfast'!AN11*0.9</f>
        <v>18540</v>
      </c>
      <c r="AO11" s="8">
        <f>'C завтраками| Bed and breakfast'!AO11*0.9</f>
        <v>16560</v>
      </c>
      <c r="AP11" s="8">
        <f>'C завтраками| Bed and breakfast'!AP11*0.9</f>
        <v>17640</v>
      </c>
      <c r="AQ11" s="8">
        <f>'C завтраками| Bed and breakfast'!AQ11*0.9</f>
        <v>18540</v>
      </c>
      <c r="AR11" s="8">
        <f>'C завтраками| Bed and breakfast'!AR11*0.9</f>
        <v>17640</v>
      </c>
      <c r="AS11" s="8">
        <f>'C завтраками| Bed and breakfast'!AS11*0.9</f>
        <v>18540</v>
      </c>
      <c r="AT11" s="8">
        <f>'C завтраками| Bed and breakfast'!AT11*0.9</f>
        <v>17640</v>
      </c>
      <c r="AU11" s="8">
        <f>'C завтраками| Bed and breakfast'!AU11*0.9</f>
        <v>18540</v>
      </c>
      <c r="AV11" s="8">
        <f>'C завтраками| Bed and breakfast'!AV11*0.9</f>
        <v>16560</v>
      </c>
      <c r="AW11" s="8">
        <f>'C завтраками| Bed and breakfast'!AW11*0.9</f>
        <v>14400</v>
      </c>
      <c r="AX11" s="8">
        <f>'C завтраками| Bed and breakfast'!AX11*0.9</f>
        <v>16560</v>
      </c>
      <c r="AY11" s="8">
        <f>'C завтраками| Bed and breakfast'!AY11*0.9</f>
        <v>14400</v>
      </c>
      <c r="AZ11" s="8">
        <f>'C завтраками| Bed and breakfast'!AZ11*0.9</f>
        <v>14400</v>
      </c>
      <c r="BA11" s="8">
        <f>'C завтраками| Bed and breakfast'!BA11*0.9</f>
        <v>16560</v>
      </c>
      <c r="BB11" s="8">
        <f>'C завтраками| Bed and breakfast'!BB11*0.9</f>
        <v>14400</v>
      </c>
    </row>
    <row r="12" spans="1:54" s="53" customFormat="1" x14ac:dyDescent="0.2">
      <c r="A12" s="42" t="s">
        <v>84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row>
    <row r="13" spans="1:54" s="53" customFormat="1" x14ac:dyDescent="0.2">
      <c r="A13" s="88">
        <f>A7</f>
        <v>1</v>
      </c>
      <c r="B13" s="8">
        <f>'C завтраками| Bed and breakfast'!B13*0.9</f>
        <v>12960</v>
      </c>
      <c r="C13" s="8">
        <f>'C завтраками| Bed and breakfast'!C13*0.9</f>
        <v>14760</v>
      </c>
      <c r="D13" s="8">
        <f>'C завтраками| Bed and breakfast'!D13*0.9</f>
        <v>12960</v>
      </c>
      <c r="E13" s="8">
        <f>'C завтраками| Bed and breakfast'!E13*0.9</f>
        <v>14760</v>
      </c>
      <c r="F13" s="8">
        <f>'C завтраками| Bed and breakfast'!F13*0.9</f>
        <v>14760</v>
      </c>
      <c r="G13" s="8">
        <f>'C завтраками| Bed and breakfast'!G13*0.9</f>
        <v>15930</v>
      </c>
      <c r="H13" s="8">
        <f>'C завтраками| Bed and breakfast'!H13*0.9</f>
        <v>12960</v>
      </c>
      <c r="I13" s="8">
        <f>'C завтраками| Bed and breakfast'!I13*0.9</f>
        <v>12960</v>
      </c>
      <c r="J13" s="8">
        <f>'C завтраками| Bed and breakfast'!J13*0.9</f>
        <v>15930</v>
      </c>
      <c r="K13" s="8">
        <f>'C завтраками| Bed and breakfast'!K13*0.9</f>
        <v>15930</v>
      </c>
      <c r="L13" s="8">
        <f>'C завтраками| Bed and breakfast'!L13*0.9</f>
        <v>15930</v>
      </c>
      <c r="M13" s="8">
        <f>'C завтраками| Bed and breakfast'!M13*0.9</f>
        <v>12960</v>
      </c>
      <c r="N13" s="8">
        <f>'C завтраками| Bed and breakfast'!N13*0.9</f>
        <v>11430</v>
      </c>
      <c r="O13" s="8">
        <f>'C завтраками| Bed and breakfast'!O13*0.9</f>
        <v>11430</v>
      </c>
      <c r="P13" s="8">
        <f>'C завтраками| Bed and breakfast'!P13*0.9</f>
        <v>10800</v>
      </c>
      <c r="Q13" s="8">
        <f>'C завтраками| Bed and breakfast'!Q13*0.9</f>
        <v>11430</v>
      </c>
      <c r="R13" s="8">
        <f>'C завтраками| Bed and breakfast'!R13*0.9</f>
        <v>10800</v>
      </c>
      <c r="S13" s="8">
        <f>'C завтраками| Bed and breakfast'!S13*0.9</f>
        <v>12060</v>
      </c>
      <c r="T13" s="8">
        <f>'C завтраками| Bed and breakfast'!T13*0.9</f>
        <v>11430</v>
      </c>
      <c r="U13" s="8">
        <f>'C завтраками| Bed and breakfast'!U13*0.9</f>
        <v>10800</v>
      </c>
      <c r="V13" s="8">
        <f>'C завтраками| Bed and breakfast'!V13*0.9</f>
        <v>15930</v>
      </c>
      <c r="W13" s="8">
        <f>'C завтраками| Bed and breakfast'!W13*0.9</f>
        <v>17910</v>
      </c>
      <c r="X13" s="8">
        <f>'C завтраками| Bed and breakfast'!X13*0.9</f>
        <v>17910</v>
      </c>
      <c r="Y13" s="8">
        <f>'C завтраками| Bed and breakfast'!Y13*0.9</f>
        <v>12510</v>
      </c>
      <c r="Z13" s="8">
        <f>'C завтраками| Bed and breakfast'!Z13*0.9</f>
        <v>14850</v>
      </c>
      <c r="AA13" s="8">
        <f>'C завтраками| Bed and breakfast'!AA13*0.9</f>
        <v>15930</v>
      </c>
      <c r="AB13" s="8">
        <f>'C завтраками| Bed and breakfast'!AB13*0.9</f>
        <v>13770</v>
      </c>
      <c r="AC13" s="8">
        <f>'C завтраками| Bed and breakfast'!AC13*0.9</f>
        <v>14850</v>
      </c>
      <c r="AD13" s="8">
        <f>'C завтраками| Bed and breakfast'!AD13*0.9</f>
        <v>19440</v>
      </c>
      <c r="AE13" s="8">
        <f>'C завтраками| Bed and breakfast'!AE13*0.9</f>
        <v>17910</v>
      </c>
      <c r="AF13" s="8">
        <f>'C завтраками| Bed and breakfast'!AF13*0.9</f>
        <v>13770</v>
      </c>
      <c r="AG13" s="8">
        <f>'C завтраками| Bed and breakfast'!AG13*0.9</f>
        <v>19440</v>
      </c>
      <c r="AH13" s="8">
        <f>'C завтраками| Bed and breakfast'!AH13*0.9</f>
        <v>13770</v>
      </c>
      <c r="AI13" s="8">
        <f>'C завтраками| Bed and breakfast'!AI13*0.9</f>
        <v>14850</v>
      </c>
      <c r="AJ13" s="8">
        <f>'C завтраками| Bed and breakfast'!AJ13*0.9</f>
        <v>17010</v>
      </c>
      <c r="AK13" s="8">
        <f>'C завтраками| Bed and breakfast'!AK13*0.9</f>
        <v>17910</v>
      </c>
      <c r="AL13" s="8">
        <f>'C завтраками| Bed and breakfast'!AL13*0.9</f>
        <v>17010</v>
      </c>
      <c r="AM13" s="8">
        <f>'C завтраками| Bed and breakfast'!AM13*0.9</f>
        <v>15930</v>
      </c>
      <c r="AN13" s="8">
        <f>'C завтраками| Bed and breakfast'!AN13*0.9</f>
        <v>17910</v>
      </c>
      <c r="AO13" s="8">
        <f>'C завтраками| Bed and breakfast'!AO13*0.9</f>
        <v>15930</v>
      </c>
      <c r="AP13" s="8">
        <f>'C завтраками| Bed and breakfast'!AP13*0.9</f>
        <v>17010</v>
      </c>
      <c r="AQ13" s="8">
        <f>'C завтраками| Bed and breakfast'!AQ13*0.9</f>
        <v>17910</v>
      </c>
      <c r="AR13" s="8">
        <f>'C завтраками| Bed and breakfast'!AR13*0.9</f>
        <v>17010</v>
      </c>
      <c r="AS13" s="8">
        <f>'C завтраками| Bed and breakfast'!AS13*0.9</f>
        <v>17910</v>
      </c>
      <c r="AT13" s="8">
        <f>'C завтраками| Bed and breakfast'!AT13*0.9</f>
        <v>17010</v>
      </c>
      <c r="AU13" s="8">
        <f>'C завтраками| Bed and breakfast'!AU13*0.9</f>
        <v>17910</v>
      </c>
      <c r="AV13" s="8">
        <f>'C завтраками| Bed and breakfast'!AV13*0.9</f>
        <v>15930</v>
      </c>
      <c r="AW13" s="8">
        <f>'C завтраками| Bed and breakfast'!AW13*0.9</f>
        <v>13770</v>
      </c>
      <c r="AX13" s="8">
        <f>'C завтраками| Bed and breakfast'!AX13*0.9</f>
        <v>15930</v>
      </c>
      <c r="AY13" s="8">
        <f>'C завтраками| Bed and breakfast'!AY13*0.9</f>
        <v>13770</v>
      </c>
      <c r="AZ13" s="8">
        <f>'C завтраками| Bed and breakfast'!AZ13*0.9</f>
        <v>13770</v>
      </c>
      <c r="BA13" s="8">
        <f>'C завтраками| Bed and breakfast'!BA13*0.9</f>
        <v>15930</v>
      </c>
      <c r="BB13" s="8">
        <f>'C завтраками| Bed and breakfast'!BB13*0.9</f>
        <v>13770</v>
      </c>
    </row>
    <row r="14" spans="1:54" s="53" customFormat="1" x14ac:dyDescent="0.2">
      <c r="A14" s="88">
        <f>A8</f>
        <v>2</v>
      </c>
      <c r="B14" s="8">
        <f>'C завтраками| Bed and breakfast'!B14*0.9</f>
        <v>14490</v>
      </c>
      <c r="C14" s="8">
        <f>'C завтраками| Bed and breakfast'!C14*0.9</f>
        <v>16290</v>
      </c>
      <c r="D14" s="8">
        <f>'C завтраками| Bed and breakfast'!D14*0.9</f>
        <v>14490</v>
      </c>
      <c r="E14" s="8">
        <f>'C завтраками| Bed and breakfast'!E14*0.9</f>
        <v>16290</v>
      </c>
      <c r="F14" s="8">
        <f>'C завтраками| Bed and breakfast'!F14*0.9</f>
        <v>16290</v>
      </c>
      <c r="G14" s="8">
        <f>'C завтраками| Bed and breakfast'!G14*0.9</f>
        <v>17460</v>
      </c>
      <c r="H14" s="8">
        <f>'C завтраками| Bed and breakfast'!H14*0.9</f>
        <v>14490</v>
      </c>
      <c r="I14" s="8">
        <f>'C завтраками| Bed and breakfast'!I14*0.9</f>
        <v>14490</v>
      </c>
      <c r="J14" s="8">
        <f>'C завтраками| Bed and breakfast'!J14*0.9</f>
        <v>17460</v>
      </c>
      <c r="K14" s="8">
        <f>'C завтраками| Bed and breakfast'!K14*0.9</f>
        <v>17460</v>
      </c>
      <c r="L14" s="8">
        <f>'C завтраками| Bed and breakfast'!L14*0.9</f>
        <v>17460</v>
      </c>
      <c r="M14" s="8">
        <f>'C завтраками| Bed and breakfast'!M14*0.9</f>
        <v>14490</v>
      </c>
      <c r="N14" s="8">
        <f>'C завтраками| Bed and breakfast'!N14*0.9</f>
        <v>12960</v>
      </c>
      <c r="O14" s="8">
        <f>'C завтраками| Bed and breakfast'!O14*0.9</f>
        <v>12960</v>
      </c>
      <c r="P14" s="8">
        <f>'C завтраками| Bed and breakfast'!P14*0.9</f>
        <v>12330</v>
      </c>
      <c r="Q14" s="8">
        <f>'C завтраками| Bed and breakfast'!Q14*0.9</f>
        <v>12960</v>
      </c>
      <c r="R14" s="8">
        <f>'C завтраками| Bed and breakfast'!R14*0.9</f>
        <v>12330</v>
      </c>
      <c r="S14" s="8">
        <f>'C завтраками| Bed and breakfast'!S14*0.9</f>
        <v>13590</v>
      </c>
      <c r="T14" s="8">
        <f>'C завтраками| Bed and breakfast'!T14*0.9</f>
        <v>12960</v>
      </c>
      <c r="U14" s="8">
        <f>'C завтраками| Bed and breakfast'!U14*0.9</f>
        <v>12330</v>
      </c>
      <c r="V14" s="8">
        <f>'C завтраками| Bed and breakfast'!V14*0.9</f>
        <v>17460</v>
      </c>
      <c r="W14" s="8">
        <f>'C завтраками| Bed and breakfast'!W14*0.9</f>
        <v>19440</v>
      </c>
      <c r="X14" s="8">
        <f>'C завтраками| Bed and breakfast'!X14*0.9</f>
        <v>19440</v>
      </c>
      <c r="Y14" s="8">
        <f>'C завтраками| Bed and breakfast'!Y14*0.9</f>
        <v>14040</v>
      </c>
      <c r="Z14" s="8">
        <f>'C завтраками| Bed and breakfast'!Z14*0.9</f>
        <v>16380</v>
      </c>
      <c r="AA14" s="8">
        <f>'C завтраками| Bed and breakfast'!AA14*0.9</f>
        <v>17460</v>
      </c>
      <c r="AB14" s="8">
        <f>'C завтраками| Bed and breakfast'!AB14*0.9</f>
        <v>15300</v>
      </c>
      <c r="AC14" s="8">
        <f>'C завтраками| Bed and breakfast'!AC14*0.9</f>
        <v>16380</v>
      </c>
      <c r="AD14" s="8">
        <f>'C завтраками| Bed and breakfast'!AD14*0.9</f>
        <v>20970</v>
      </c>
      <c r="AE14" s="8">
        <f>'C завтраками| Bed and breakfast'!AE14*0.9</f>
        <v>19440</v>
      </c>
      <c r="AF14" s="8">
        <f>'C завтраками| Bed and breakfast'!AF14*0.9</f>
        <v>15300</v>
      </c>
      <c r="AG14" s="8">
        <f>'C завтраками| Bed and breakfast'!AG14*0.9</f>
        <v>20970</v>
      </c>
      <c r="AH14" s="8">
        <f>'C завтраками| Bed and breakfast'!AH14*0.9</f>
        <v>15300</v>
      </c>
      <c r="AI14" s="8">
        <f>'C завтраками| Bed and breakfast'!AI14*0.9</f>
        <v>16380</v>
      </c>
      <c r="AJ14" s="8">
        <f>'C завтраками| Bed and breakfast'!AJ14*0.9</f>
        <v>18540</v>
      </c>
      <c r="AK14" s="8">
        <f>'C завтраками| Bed and breakfast'!AK14*0.9</f>
        <v>19440</v>
      </c>
      <c r="AL14" s="8">
        <f>'C завтраками| Bed and breakfast'!AL14*0.9</f>
        <v>18540</v>
      </c>
      <c r="AM14" s="8">
        <f>'C завтраками| Bed and breakfast'!AM14*0.9</f>
        <v>17460</v>
      </c>
      <c r="AN14" s="8">
        <f>'C завтраками| Bed and breakfast'!AN14*0.9</f>
        <v>19440</v>
      </c>
      <c r="AO14" s="8">
        <f>'C завтраками| Bed and breakfast'!AO14*0.9</f>
        <v>17460</v>
      </c>
      <c r="AP14" s="8">
        <f>'C завтраками| Bed and breakfast'!AP14*0.9</f>
        <v>18540</v>
      </c>
      <c r="AQ14" s="8">
        <f>'C завтраками| Bed and breakfast'!AQ14*0.9</f>
        <v>19440</v>
      </c>
      <c r="AR14" s="8">
        <f>'C завтраками| Bed and breakfast'!AR14*0.9</f>
        <v>18540</v>
      </c>
      <c r="AS14" s="8">
        <f>'C завтраками| Bed and breakfast'!AS14*0.9</f>
        <v>19440</v>
      </c>
      <c r="AT14" s="8">
        <f>'C завтраками| Bed and breakfast'!AT14*0.9</f>
        <v>18540</v>
      </c>
      <c r="AU14" s="8">
        <f>'C завтраками| Bed and breakfast'!AU14*0.9</f>
        <v>19440</v>
      </c>
      <c r="AV14" s="8">
        <f>'C завтраками| Bed and breakfast'!AV14*0.9</f>
        <v>17460</v>
      </c>
      <c r="AW14" s="8">
        <f>'C завтраками| Bed and breakfast'!AW14*0.9</f>
        <v>15300</v>
      </c>
      <c r="AX14" s="8">
        <f>'C завтраками| Bed and breakfast'!AX14*0.9</f>
        <v>17460</v>
      </c>
      <c r="AY14" s="8">
        <f>'C завтраками| Bed and breakfast'!AY14*0.9</f>
        <v>15300</v>
      </c>
      <c r="AZ14" s="8">
        <f>'C завтраками| Bed and breakfast'!AZ14*0.9</f>
        <v>15300</v>
      </c>
      <c r="BA14" s="8">
        <f>'C завтраками| Bed and breakfast'!BA14*0.9</f>
        <v>17460</v>
      </c>
      <c r="BB14" s="8">
        <f>'C завтраками| Bed and breakfast'!BB14*0.9</f>
        <v>15300</v>
      </c>
    </row>
    <row r="15" spans="1:54" s="53" customFormat="1" x14ac:dyDescent="0.2">
      <c r="A15" s="42" t="s">
        <v>85</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row>
    <row r="16" spans="1:54" s="53" customFormat="1" x14ac:dyDescent="0.2">
      <c r="A16" s="88">
        <f>A7</f>
        <v>1</v>
      </c>
      <c r="B16" s="8">
        <f>'C завтраками| Bed and breakfast'!B16*0.9</f>
        <v>14490</v>
      </c>
      <c r="C16" s="8">
        <f>'C завтраками| Bed and breakfast'!C16*0.9</f>
        <v>16290</v>
      </c>
      <c r="D16" s="8">
        <f>'C завтраками| Bed and breakfast'!D16*0.9</f>
        <v>14490</v>
      </c>
      <c r="E16" s="8">
        <f>'C завтраками| Bed and breakfast'!E16*0.9</f>
        <v>16290</v>
      </c>
      <c r="F16" s="8">
        <f>'C завтраками| Bed and breakfast'!F16*0.9</f>
        <v>16290</v>
      </c>
      <c r="G16" s="8">
        <f>'C завтраками| Bed and breakfast'!G16*0.9</f>
        <v>17460</v>
      </c>
      <c r="H16" s="8">
        <f>'C завтраками| Bed and breakfast'!H16*0.9</f>
        <v>14490</v>
      </c>
      <c r="I16" s="8">
        <f>'C завтраками| Bed and breakfast'!I16*0.9</f>
        <v>14490</v>
      </c>
      <c r="J16" s="8">
        <f>'C завтраками| Bed and breakfast'!J16*0.9</f>
        <v>17460</v>
      </c>
      <c r="K16" s="8">
        <f>'C завтраками| Bed and breakfast'!K16*0.9</f>
        <v>17460</v>
      </c>
      <c r="L16" s="8">
        <f>'C завтраками| Bed and breakfast'!L16*0.9</f>
        <v>17460</v>
      </c>
      <c r="M16" s="8">
        <f>'C завтраками| Bed and breakfast'!M16*0.9</f>
        <v>14490</v>
      </c>
      <c r="N16" s="8">
        <f>'C завтраками| Bed and breakfast'!N16*0.9</f>
        <v>12960</v>
      </c>
      <c r="O16" s="8">
        <f>'C завтраками| Bed and breakfast'!O16*0.9</f>
        <v>12960</v>
      </c>
      <c r="P16" s="8">
        <f>'C завтраками| Bed and breakfast'!P16*0.9</f>
        <v>12330</v>
      </c>
      <c r="Q16" s="8">
        <f>'C завтраками| Bed and breakfast'!Q16*0.9</f>
        <v>12960</v>
      </c>
      <c r="R16" s="8">
        <f>'C завтраками| Bed and breakfast'!R16*0.9</f>
        <v>12330</v>
      </c>
      <c r="S16" s="8">
        <f>'C завтраками| Bed and breakfast'!S16*0.9</f>
        <v>13590</v>
      </c>
      <c r="T16" s="8">
        <f>'C завтраками| Bed and breakfast'!T16*0.9</f>
        <v>12960</v>
      </c>
      <c r="U16" s="8">
        <f>'C завтраками| Bed and breakfast'!U16*0.9</f>
        <v>12330</v>
      </c>
      <c r="V16" s="8">
        <f>'C завтраками| Bed and breakfast'!V16*0.9</f>
        <v>17460</v>
      </c>
      <c r="W16" s="8">
        <f>'C завтраками| Bed and breakfast'!W16*0.9</f>
        <v>19440</v>
      </c>
      <c r="X16" s="8">
        <f>'C завтраками| Bed and breakfast'!X16*0.9</f>
        <v>19440</v>
      </c>
      <c r="Y16" s="8">
        <f>'C завтраками| Bed and breakfast'!Y16*0.9</f>
        <v>14040</v>
      </c>
      <c r="Z16" s="8">
        <f>'C завтраками| Bed and breakfast'!Z16*0.9</f>
        <v>16380</v>
      </c>
      <c r="AA16" s="8">
        <f>'C завтраками| Bed and breakfast'!AA16*0.9</f>
        <v>17460</v>
      </c>
      <c r="AB16" s="8">
        <f>'C завтраками| Bed and breakfast'!AB16*0.9</f>
        <v>15300</v>
      </c>
      <c r="AC16" s="8">
        <f>'C завтраками| Bed and breakfast'!AC16*0.9</f>
        <v>16380</v>
      </c>
      <c r="AD16" s="8">
        <f>'C завтраками| Bed and breakfast'!AD16*0.9</f>
        <v>20970</v>
      </c>
      <c r="AE16" s="8">
        <f>'C завтраками| Bed and breakfast'!AE16*0.9</f>
        <v>19440</v>
      </c>
      <c r="AF16" s="8">
        <f>'C завтраками| Bed and breakfast'!AF16*0.9</f>
        <v>15300</v>
      </c>
      <c r="AG16" s="8">
        <f>'C завтраками| Bed and breakfast'!AG16*0.9</f>
        <v>20970</v>
      </c>
      <c r="AH16" s="8">
        <f>'C завтраками| Bed and breakfast'!AH16*0.9</f>
        <v>15300</v>
      </c>
      <c r="AI16" s="8">
        <f>'C завтраками| Bed and breakfast'!AI16*0.9</f>
        <v>16380</v>
      </c>
      <c r="AJ16" s="8">
        <f>'C завтраками| Bed and breakfast'!AJ16*0.9</f>
        <v>18540</v>
      </c>
      <c r="AK16" s="8">
        <f>'C завтраками| Bed and breakfast'!AK16*0.9</f>
        <v>19440</v>
      </c>
      <c r="AL16" s="8">
        <f>'C завтраками| Bed and breakfast'!AL16*0.9</f>
        <v>18540</v>
      </c>
      <c r="AM16" s="8">
        <f>'C завтраками| Bed and breakfast'!AM16*0.9</f>
        <v>17460</v>
      </c>
      <c r="AN16" s="8">
        <f>'C завтраками| Bed and breakfast'!AN16*0.9</f>
        <v>19440</v>
      </c>
      <c r="AO16" s="8">
        <f>'C завтраками| Bed and breakfast'!AO16*0.9</f>
        <v>17460</v>
      </c>
      <c r="AP16" s="8">
        <f>'C завтраками| Bed and breakfast'!AP16*0.9</f>
        <v>18540</v>
      </c>
      <c r="AQ16" s="8">
        <f>'C завтраками| Bed and breakfast'!AQ16*0.9</f>
        <v>19440</v>
      </c>
      <c r="AR16" s="8">
        <f>'C завтраками| Bed and breakfast'!AR16*0.9</f>
        <v>18540</v>
      </c>
      <c r="AS16" s="8">
        <f>'C завтраками| Bed and breakfast'!AS16*0.9</f>
        <v>19440</v>
      </c>
      <c r="AT16" s="8">
        <f>'C завтраками| Bed and breakfast'!AT16*0.9</f>
        <v>18540</v>
      </c>
      <c r="AU16" s="8">
        <f>'C завтраками| Bed and breakfast'!AU16*0.9</f>
        <v>19440</v>
      </c>
      <c r="AV16" s="8">
        <f>'C завтраками| Bed and breakfast'!AV16*0.9</f>
        <v>17460</v>
      </c>
      <c r="AW16" s="8">
        <f>'C завтраками| Bed and breakfast'!AW16*0.9</f>
        <v>15300</v>
      </c>
      <c r="AX16" s="8">
        <f>'C завтраками| Bed and breakfast'!AX16*0.9</f>
        <v>17460</v>
      </c>
      <c r="AY16" s="8">
        <f>'C завтраками| Bed and breakfast'!AY16*0.9</f>
        <v>15300</v>
      </c>
      <c r="AZ16" s="8">
        <f>'C завтраками| Bed and breakfast'!AZ16*0.9</f>
        <v>15300</v>
      </c>
      <c r="BA16" s="8">
        <f>'C завтраками| Bed and breakfast'!BA16*0.9</f>
        <v>17460</v>
      </c>
      <c r="BB16" s="8">
        <f>'C завтраками| Bed and breakfast'!BB16*0.9</f>
        <v>15300</v>
      </c>
    </row>
    <row r="17" spans="1:54" s="53" customFormat="1" x14ac:dyDescent="0.2">
      <c r="A17" s="88">
        <f>A8</f>
        <v>2</v>
      </c>
      <c r="B17" s="8">
        <f>'C завтраками| Bed and breakfast'!B17*0.9</f>
        <v>16020</v>
      </c>
      <c r="C17" s="8">
        <f>'C завтраками| Bed and breakfast'!C17*0.9</f>
        <v>17820</v>
      </c>
      <c r="D17" s="8">
        <f>'C завтраками| Bed and breakfast'!D17*0.9</f>
        <v>16020</v>
      </c>
      <c r="E17" s="8">
        <f>'C завтраками| Bed and breakfast'!E17*0.9</f>
        <v>17820</v>
      </c>
      <c r="F17" s="8">
        <f>'C завтраками| Bed and breakfast'!F17*0.9</f>
        <v>17820</v>
      </c>
      <c r="G17" s="8">
        <f>'C завтраками| Bed and breakfast'!G17*0.9</f>
        <v>18990</v>
      </c>
      <c r="H17" s="8">
        <f>'C завтраками| Bed and breakfast'!H17*0.9</f>
        <v>16020</v>
      </c>
      <c r="I17" s="8">
        <f>'C завтраками| Bed and breakfast'!I17*0.9</f>
        <v>16020</v>
      </c>
      <c r="J17" s="8">
        <f>'C завтраками| Bed and breakfast'!J17*0.9</f>
        <v>18990</v>
      </c>
      <c r="K17" s="8">
        <f>'C завтраками| Bed and breakfast'!K17*0.9</f>
        <v>18990</v>
      </c>
      <c r="L17" s="8">
        <f>'C завтраками| Bed and breakfast'!L17*0.9</f>
        <v>18990</v>
      </c>
      <c r="M17" s="8">
        <f>'C завтраками| Bed and breakfast'!M17*0.9</f>
        <v>16020</v>
      </c>
      <c r="N17" s="8">
        <f>'C завтраками| Bed and breakfast'!N17*0.9</f>
        <v>14490</v>
      </c>
      <c r="O17" s="8">
        <f>'C завтраками| Bed and breakfast'!O17*0.9</f>
        <v>14490</v>
      </c>
      <c r="P17" s="8">
        <f>'C завтраками| Bed and breakfast'!P17*0.9</f>
        <v>13860</v>
      </c>
      <c r="Q17" s="8">
        <f>'C завтраками| Bed and breakfast'!Q17*0.9</f>
        <v>14490</v>
      </c>
      <c r="R17" s="8">
        <f>'C завтраками| Bed and breakfast'!R17*0.9</f>
        <v>13860</v>
      </c>
      <c r="S17" s="8">
        <f>'C завтраками| Bed and breakfast'!S17*0.9</f>
        <v>15120</v>
      </c>
      <c r="T17" s="8">
        <f>'C завтраками| Bed and breakfast'!T17*0.9</f>
        <v>14490</v>
      </c>
      <c r="U17" s="8">
        <f>'C завтраками| Bed and breakfast'!U17*0.9</f>
        <v>13860</v>
      </c>
      <c r="V17" s="8">
        <f>'C завтраками| Bed and breakfast'!V17*0.9</f>
        <v>18990</v>
      </c>
      <c r="W17" s="8">
        <f>'C завтраками| Bed and breakfast'!W17*0.9</f>
        <v>20970</v>
      </c>
      <c r="X17" s="8">
        <f>'C завтраками| Bed and breakfast'!X17*0.9</f>
        <v>20970</v>
      </c>
      <c r="Y17" s="8">
        <f>'C завтраками| Bed and breakfast'!Y17*0.9</f>
        <v>15570</v>
      </c>
      <c r="Z17" s="8">
        <f>'C завтраками| Bed and breakfast'!Z17*0.9</f>
        <v>17910</v>
      </c>
      <c r="AA17" s="8">
        <f>'C завтраками| Bed and breakfast'!AA17*0.9</f>
        <v>18990</v>
      </c>
      <c r="AB17" s="8">
        <f>'C завтраками| Bed and breakfast'!AB17*0.9</f>
        <v>16830</v>
      </c>
      <c r="AC17" s="8">
        <f>'C завтраками| Bed and breakfast'!AC17*0.9</f>
        <v>17910</v>
      </c>
      <c r="AD17" s="8">
        <f>'C завтраками| Bed and breakfast'!AD17*0.9</f>
        <v>22500</v>
      </c>
      <c r="AE17" s="8">
        <f>'C завтраками| Bed and breakfast'!AE17*0.9</f>
        <v>20970</v>
      </c>
      <c r="AF17" s="8">
        <f>'C завтраками| Bed and breakfast'!AF17*0.9</f>
        <v>16830</v>
      </c>
      <c r="AG17" s="8">
        <f>'C завтраками| Bed and breakfast'!AG17*0.9</f>
        <v>22500</v>
      </c>
      <c r="AH17" s="8">
        <f>'C завтраками| Bed and breakfast'!AH17*0.9</f>
        <v>16830</v>
      </c>
      <c r="AI17" s="8">
        <f>'C завтраками| Bed and breakfast'!AI17*0.9</f>
        <v>17910</v>
      </c>
      <c r="AJ17" s="8">
        <f>'C завтраками| Bed and breakfast'!AJ17*0.9</f>
        <v>20070</v>
      </c>
      <c r="AK17" s="8">
        <f>'C завтраками| Bed and breakfast'!AK17*0.9</f>
        <v>20970</v>
      </c>
      <c r="AL17" s="8">
        <f>'C завтраками| Bed and breakfast'!AL17*0.9</f>
        <v>20070</v>
      </c>
      <c r="AM17" s="8">
        <f>'C завтраками| Bed and breakfast'!AM17*0.9</f>
        <v>18990</v>
      </c>
      <c r="AN17" s="8">
        <f>'C завтраками| Bed and breakfast'!AN17*0.9</f>
        <v>20970</v>
      </c>
      <c r="AO17" s="8">
        <f>'C завтраками| Bed and breakfast'!AO17*0.9</f>
        <v>18990</v>
      </c>
      <c r="AP17" s="8">
        <f>'C завтраками| Bed and breakfast'!AP17*0.9</f>
        <v>20070</v>
      </c>
      <c r="AQ17" s="8">
        <f>'C завтраками| Bed and breakfast'!AQ17*0.9</f>
        <v>20970</v>
      </c>
      <c r="AR17" s="8">
        <f>'C завтраками| Bed and breakfast'!AR17*0.9</f>
        <v>20070</v>
      </c>
      <c r="AS17" s="8">
        <f>'C завтраками| Bed and breakfast'!AS17*0.9</f>
        <v>20970</v>
      </c>
      <c r="AT17" s="8">
        <f>'C завтраками| Bed and breakfast'!AT17*0.9</f>
        <v>20070</v>
      </c>
      <c r="AU17" s="8">
        <f>'C завтраками| Bed and breakfast'!AU17*0.9</f>
        <v>20970</v>
      </c>
      <c r="AV17" s="8">
        <f>'C завтраками| Bed and breakfast'!AV17*0.9</f>
        <v>18990</v>
      </c>
      <c r="AW17" s="8">
        <f>'C завтраками| Bed and breakfast'!AW17*0.9</f>
        <v>16830</v>
      </c>
      <c r="AX17" s="8">
        <f>'C завтраками| Bed and breakfast'!AX17*0.9</f>
        <v>18990</v>
      </c>
      <c r="AY17" s="8">
        <f>'C завтраками| Bed and breakfast'!AY17*0.9</f>
        <v>16830</v>
      </c>
      <c r="AZ17" s="8">
        <f>'C завтраками| Bed and breakfast'!AZ17*0.9</f>
        <v>16830</v>
      </c>
      <c r="BA17" s="8">
        <f>'C завтраками| Bed and breakfast'!BA17*0.9</f>
        <v>18990</v>
      </c>
      <c r="BB17" s="8">
        <f>'C завтраками| Bed and breakfast'!BB17*0.9</f>
        <v>16830</v>
      </c>
    </row>
    <row r="18" spans="1:54" s="53" customFormat="1" x14ac:dyDescent="0.2">
      <c r="A18" s="42" t="s">
        <v>86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row>
    <row r="19" spans="1:54" s="53" customFormat="1" x14ac:dyDescent="0.2">
      <c r="A19" s="88">
        <f>A7</f>
        <v>1</v>
      </c>
      <c r="B19" s="8">
        <f>'C завтраками| Bed and breakfast'!B19*0.9</f>
        <v>33660</v>
      </c>
      <c r="C19" s="8">
        <f>'C завтраками| Bed and breakfast'!C19*0.9</f>
        <v>35460</v>
      </c>
      <c r="D19" s="8">
        <f>'C завтраками| Bed and breakfast'!D19*0.9</f>
        <v>33660</v>
      </c>
      <c r="E19" s="8">
        <f>'C завтраками| Bed and breakfast'!E19*0.9</f>
        <v>35460</v>
      </c>
      <c r="F19" s="8">
        <f>'C завтраками| Bed and breakfast'!F19*0.9</f>
        <v>35460</v>
      </c>
      <c r="G19" s="8">
        <f>'C завтраками| Bed and breakfast'!G19*0.9</f>
        <v>36630</v>
      </c>
      <c r="H19" s="8">
        <f>'C завтраками| Bed and breakfast'!H19*0.9</f>
        <v>33660</v>
      </c>
      <c r="I19" s="8">
        <f>'C завтраками| Bed and breakfast'!I19*0.9</f>
        <v>33660</v>
      </c>
      <c r="J19" s="8">
        <f>'C завтраками| Bed and breakfast'!J19*0.9</f>
        <v>36630</v>
      </c>
      <c r="K19" s="8">
        <f>'C завтраками| Bed and breakfast'!K19*0.9</f>
        <v>36630</v>
      </c>
      <c r="L19" s="8">
        <f>'C завтраками| Bed and breakfast'!L19*0.9</f>
        <v>36630</v>
      </c>
      <c r="M19" s="8">
        <f>'C завтраками| Bed and breakfast'!M19*0.9</f>
        <v>33660</v>
      </c>
      <c r="N19" s="8">
        <f>'C завтраками| Bed and breakfast'!N19*0.9</f>
        <v>32130</v>
      </c>
      <c r="O19" s="8">
        <f>'C завтраками| Bed and breakfast'!O19*0.9</f>
        <v>32130</v>
      </c>
      <c r="P19" s="8">
        <f>'C завтраками| Bed and breakfast'!P19*0.9</f>
        <v>31500</v>
      </c>
      <c r="Q19" s="8">
        <f>'C завтраками| Bed and breakfast'!Q19*0.9</f>
        <v>32130</v>
      </c>
      <c r="R19" s="8">
        <f>'C завтраками| Bed and breakfast'!R19*0.9</f>
        <v>31500</v>
      </c>
      <c r="S19" s="8">
        <f>'C завтраками| Bed and breakfast'!S19*0.9</f>
        <v>32760</v>
      </c>
      <c r="T19" s="8">
        <f>'C завтраками| Bed and breakfast'!T19*0.9</f>
        <v>32130</v>
      </c>
      <c r="U19" s="8">
        <f>'C завтраками| Bed and breakfast'!U19*0.9</f>
        <v>31500</v>
      </c>
      <c r="V19" s="8">
        <f>'C завтраками| Bed and breakfast'!V19*0.9</f>
        <v>36630</v>
      </c>
      <c r="W19" s="8">
        <f>'C завтраками| Bed and breakfast'!W19*0.9</f>
        <v>37710</v>
      </c>
      <c r="X19" s="8">
        <f>'C завтраками| Bed and breakfast'!X19*0.9</f>
        <v>37710</v>
      </c>
      <c r="Y19" s="8">
        <f>'C завтраками| Bed and breakfast'!Y19*0.9</f>
        <v>32310</v>
      </c>
      <c r="Z19" s="8">
        <f>'C завтраками| Bed and breakfast'!Z19*0.9</f>
        <v>34650</v>
      </c>
      <c r="AA19" s="8">
        <f>'C завтраками| Bed and breakfast'!AA19*0.9</f>
        <v>35730</v>
      </c>
      <c r="AB19" s="8">
        <f>'C завтраками| Bed and breakfast'!AB19*0.9</f>
        <v>33570</v>
      </c>
      <c r="AC19" s="8">
        <f>'C завтраками| Bed and breakfast'!AC19*0.9</f>
        <v>34650</v>
      </c>
      <c r="AD19" s="8">
        <f>'C завтраками| Bed and breakfast'!AD19*0.9</f>
        <v>39240</v>
      </c>
      <c r="AE19" s="8">
        <f>'C завтраками| Bed and breakfast'!AE19*0.9</f>
        <v>37710</v>
      </c>
      <c r="AF19" s="8">
        <f>'C завтраками| Bed and breakfast'!AF19*0.9</f>
        <v>33570</v>
      </c>
      <c r="AG19" s="8">
        <f>'C завтраками| Bed and breakfast'!AG19*0.9</f>
        <v>39240</v>
      </c>
      <c r="AH19" s="8">
        <f>'C завтраками| Bed and breakfast'!AH19*0.9</f>
        <v>33570</v>
      </c>
      <c r="AI19" s="8">
        <f>'C завтраками| Bed and breakfast'!AI19*0.9</f>
        <v>34650</v>
      </c>
      <c r="AJ19" s="8">
        <f>'C завтраками| Bed and breakfast'!AJ19*0.9</f>
        <v>36810</v>
      </c>
      <c r="AK19" s="8">
        <f>'C завтраками| Bed and breakfast'!AK19*0.9</f>
        <v>37710</v>
      </c>
      <c r="AL19" s="8">
        <f>'C завтраками| Bed and breakfast'!AL19*0.9</f>
        <v>36810</v>
      </c>
      <c r="AM19" s="8">
        <f>'C завтраками| Bed and breakfast'!AM19*0.9</f>
        <v>35730</v>
      </c>
      <c r="AN19" s="8">
        <f>'C завтраками| Bed and breakfast'!AN19*0.9</f>
        <v>37710</v>
      </c>
      <c r="AO19" s="8">
        <f>'C завтраками| Bed and breakfast'!AO19*0.9</f>
        <v>35730</v>
      </c>
      <c r="AP19" s="8">
        <f>'C завтраками| Bed and breakfast'!AP19*0.9</f>
        <v>36810</v>
      </c>
      <c r="AQ19" s="8">
        <f>'C завтраками| Bed and breakfast'!AQ19*0.9</f>
        <v>37710</v>
      </c>
      <c r="AR19" s="8">
        <f>'C завтраками| Bed and breakfast'!AR19*0.9</f>
        <v>36810</v>
      </c>
      <c r="AS19" s="8">
        <f>'C завтраками| Bed and breakfast'!AS19*0.9</f>
        <v>37710</v>
      </c>
      <c r="AT19" s="8">
        <f>'C завтраками| Bed and breakfast'!AT19*0.9</f>
        <v>36810</v>
      </c>
      <c r="AU19" s="8">
        <f>'C завтраками| Bed and breakfast'!AU19*0.9</f>
        <v>37710</v>
      </c>
      <c r="AV19" s="8">
        <f>'C завтраками| Bed and breakfast'!AV19*0.9</f>
        <v>35730</v>
      </c>
      <c r="AW19" s="8">
        <f>'C завтраками| Bed and breakfast'!AW19*0.9</f>
        <v>33570</v>
      </c>
      <c r="AX19" s="8">
        <f>'C завтраками| Bed and breakfast'!AX19*0.9</f>
        <v>35730</v>
      </c>
      <c r="AY19" s="8">
        <f>'C завтраками| Bed and breakfast'!AY19*0.9</f>
        <v>33570</v>
      </c>
      <c r="AZ19" s="8">
        <f>'C завтраками| Bed and breakfast'!AZ19*0.9</f>
        <v>33570</v>
      </c>
      <c r="BA19" s="8">
        <f>'C завтраками| Bed and breakfast'!BA19*0.9</f>
        <v>35730</v>
      </c>
      <c r="BB19" s="8">
        <f>'C завтраками| Bed and breakfast'!BB19*0.9</f>
        <v>33570</v>
      </c>
    </row>
    <row r="20" spans="1:54" s="53" customFormat="1" x14ac:dyDescent="0.2">
      <c r="A20" s="88">
        <f>A8</f>
        <v>2</v>
      </c>
      <c r="B20" s="8">
        <f>'C завтраками| Bed and breakfast'!B20*0.9</f>
        <v>35190</v>
      </c>
      <c r="C20" s="8">
        <f>'C завтраками| Bed and breakfast'!C20*0.9</f>
        <v>36990</v>
      </c>
      <c r="D20" s="8">
        <f>'C завтраками| Bed and breakfast'!D20*0.9</f>
        <v>35190</v>
      </c>
      <c r="E20" s="8">
        <f>'C завтраками| Bed and breakfast'!E20*0.9</f>
        <v>36990</v>
      </c>
      <c r="F20" s="8">
        <f>'C завтраками| Bed and breakfast'!F20*0.9</f>
        <v>36990</v>
      </c>
      <c r="G20" s="8">
        <f>'C завтраками| Bed and breakfast'!G20*0.9</f>
        <v>38160</v>
      </c>
      <c r="H20" s="8">
        <f>'C завтраками| Bed and breakfast'!H20*0.9</f>
        <v>35190</v>
      </c>
      <c r="I20" s="8">
        <f>'C завтраками| Bed and breakfast'!I20*0.9</f>
        <v>35190</v>
      </c>
      <c r="J20" s="8">
        <f>'C завтраками| Bed and breakfast'!J20*0.9</f>
        <v>38160</v>
      </c>
      <c r="K20" s="8">
        <f>'C завтраками| Bed and breakfast'!K20*0.9</f>
        <v>38160</v>
      </c>
      <c r="L20" s="8">
        <f>'C завтраками| Bed and breakfast'!L20*0.9</f>
        <v>38160</v>
      </c>
      <c r="M20" s="8">
        <f>'C завтраками| Bed and breakfast'!M20*0.9</f>
        <v>35190</v>
      </c>
      <c r="N20" s="8">
        <f>'C завтраками| Bed and breakfast'!N20*0.9</f>
        <v>33660</v>
      </c>
      <c r="O20" s="8">
        <f>'C завтраками| Bed and breakfast'!O20*0.9</f>
        <v>33660</v>
      </c>
      <c r="P20" s="8">
        <f>'C завтраками| Bed and breakfast'!P20*0.9</f>
        <v>33030</v>
      </c>
      <c r="Q20" s="8">
        <f>'C завтраками| Bed and breakfast'!Q20*0.9</f>
        <v>33660</v>
      </c>
      <c r="R20" s="8">
        <f>'C завтраками| Bed and breakfast'!R20*0.9</f>
        <v>33030</v>
      </c>
      <c r="S20" s="8">
        <f>'C завтраками| Bed and breakfast'!S20*0.9</f>
        <v>34290</v>
      </c>
      <c r="T20" s="8">
        <f>'C завтраками| Bed and breakfast'!T20*0.9</f>
        <v>33660</v>
      </c>
      <c r="U20" s="8">
        <f>'C завтраками| Bed and breakfast'!U20*0.9</f>
        <v>33030</v>
      </c>
      <c r="V20" s="8">
        <f>'C завтраками| Bed and breakfast'!V20*0.9</f>
        <v>38160</v>
      </c>
      <c r="W20" s="8">
        <f>'C завтраками| Bed and breakfast'!W20*0.9</f>
        <v>39240</v>
      </c>
      <c r="X20" s="8">
        <f>'C завтраками| Bed and breakfast'!X20*0.9</f>
        <v>39240</v>
      </c>
      <c r="Y20" s="8">
        <f>'C завтраками| Bed and breakfast'!Y20*0.9</f>
        <v>33840</v>
      </c>
      <c r="Z20" s="8">
        <f>'C завтраками| Bed and breakfast'!Z20*0.9</f>
        <v>36180</v>
      </c>
      <c r="AA20" s="8">
        <f>'C завтраками| Bed and breakfast'!AA20*0.9</f>
        <v>37260</v>
      </c>
      <c r="AB20" s="8">
        <f>'C завтраками| Bed and breakfast'!AB20*0.9</f>
        <v>35100</v>
      </c>
      <c r="AC20" s="8">
        <f>'C завтраками| Bed and breakfast'!AC20*0.9</f>
        <v>36180</v>
      </c>
      <c r="AD20" s="8">
        <f>'C завтраками| Bed and breakfast'!AD20*0.9</f>
        <v>40770</v>
      </c>
      <c r="AE20" s="8">
        <f>'C завтраками| Bed and breakfast'!AE20*0.9</f>
        <v>39240</v>
      </c>
      <c r="AF20" s="8">
        <f>'C завтраками| Bed and breakfast'!AF20*0.9</f>
        <v>35100</v>
      </c>
      <c r="AG20" s="8">
        <f>'C завтраками| Bed and breakfast'!AG20*0.9</f>
        <v>40770</v>
      </c>
      <c r="AH20" s="8">
        <f>'C завтраками| Bed and breakfast'!AH20*0.9</f>
        <v>35100</v>
      </c>
      <c r="AI20" s="8">
        <f>'C завтраками| Bed and breakfast'!AI20*0.9</f>
        <v>36180</v>
      </c>
      <c r="AJ20" s="8">
        <f>'C завтраками| Bed and breakfast'!AJ20*0.9</f>
        <v>38340</v>
      </c>
      <c r="AK20" s="8">
        <f>'C завтраками| Bed and breakfast'!AK20*0.9</f>
        <v>39240</v>
      </c>
      <c r="AL20" s="8">
        <f>'C завтраками| Bed and breakfast'!AL20*0.9</f>
        <v>38340</v>
      </c>
      <c r="AM20" s="8">
        <f>'C завтраками| Bed and breakfast'!AM20*0.9</f>
        <v>37260</v>
      </c>
      <c r="AN20" s="8">
        <f>'C завтраками| Bed and breakfast'!AN20*0.9</f>
        <v>39240</v>
      </c>
      <c r="AO20" s="8">
        <f>'C завтраками| Bed and breakfast'!AO20*0.9</f>
        <v>37260</v>
      </c>
      <c r="AP20" s="8">
        <f>'C завтраками| Bed and breakfast'!AP20*0.9</f>
        <v>38340</v>
      </c>
      <c r="AQ20" s="8">
        <f>'C завтраками| Bed and breakfast'!AQ20*0.9</f>
        <v>39240</v>
      </c>
      <c r="AR20" s="8">
        <f>'C завтраками| Bed and breakfast'!AR20*0.9</f>
        <v>38340</v>
      </c>
      <c r="AS20" s="8">
        <f>'C завтраками| Bed and breakfast'!AS20*0.9</f>
        <v>39240</v>
      </c>
      <c r="AT20" s="8">
        <f>'C завтраками| Bed and breakfast'!AT20*0.9</f>
        <v>38340</v>
      </c>
      <c r="AU20" s="8">
        <f>'C завтраками| Bed and breakfast'!AU20*0.9</f>
        <v>39240</v>
      </c>
      <c r="AV20" s="8">
        <f>'C завтраками| Bed and breakfast'!AV20*0.9</f>
        <v>37260</v>
      </c>
      <c r="AW20" s="8">
        <f>'C завтраками| Bed and breakfast'!AW20*0.9</f>
        <v>35100</v>
      </c>
      <c r="AX20" s="8">
        <f>'C завтраками| Bed and breakfast'!AX20*0.9</f>
        <v>37260</v>
      </c>
      <c r="AY20" s="8">
        <f>'C завтраками| Bed and breakfast'!AY20*0.9</f>
        <v>35100</v>
      </c>
      <c r="AZ20" s="8">
        <f>'C завтраками| Bed and breakfast'!AZ20*0.9</f>
        <v>35100</v>
      </c>
      <c r="BA20" s="8">
        <f>'C завтраками| Bed and breakfast'!BA20*0.9</f>
        <v>37260</v>
      </c>
      <c r="BB20" s="8">
        <f>'C завтраками| Bed and breakfast'!BB20*0.9</f>
        <v>35100</v>
      </c>
    </row>
    <row r="21" spans="1:54" s="53" customFormat="1" x14ac:dyDescent="0.2">
      <c r="A21" s="42" t="s">
        <v>87</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row>
    <row r="22" spans="1:54" s="53" customFormat="1" x14ac:dyDescent="0.2">
      <c r="A22" s="88" t="s">
        <v>88</v>
      </c>
      <c r="B22" s="8">
        <f>'C завтраками| Bed and breakfast'!B22*0.9</f>
        <v>48690</v>
      </c>
      <c r="C22" s="8">
        <f>'C завтраками| Bed and breakfast'!C22*0.9</f>
        <v>50490</v>
      </c>
      <c r="D22" s="8">
        <f>'C завтраками| Bed and breakfast'!D22*0.9</f>
        <v>48690</v>
      </c>
      <c r="E22" s="8">
        <f>'C завтраками| Bed and breakfast'!E22*0.9</f>
        <v>50490</v>
      </c>
      <c r="F22" s="8">
        <f>'C завтраками| Bed and breakfast'!F22*0.9</f>
        <v>50490</v>
      </c>
      <c r="G22" s="8">
        <f>'C завтраками| Bed and breakfast'!G22*0.9</f>
        <v>51660</v>
      </c>
      <c r="H22" s="8">
        <f>'C завтраками| Bed and breakfast'!H22*0.9</f>
        <v>48690</v>
      </c>
      <c r="I22" s="8">
        <f>'C завтраками| Bed and breakfast'!I22*0.9</f>
        <v>48690</v>
      </c>
      <c r="J22" s="8">
        <f>'C завтраками| Bed and breakfast'!J22*0.9</f>
        <v>51660</v>
      </c>
      <c r="K22" s="8">
        <f>'C завтраками| Bed and breakfast'!K22*0.9</f>
        <v>51660</v>
      </c>
      <c r="L22" s="8">
        <f>'C завтраками| Bed and breakfast'!L22*0.9</f>
        <v>51660</v>
      </c>
      <c r="M22" s="8">
        <f>'C завтраками| Bed and breakfast'!M22*0.9</f>
        <v>48690</v>
      </c>
      <c r="N22" s="8">
        <f>'C завтраками| Bed and breakfast'!N22*0.9</f>
        <v>47160</v>
      </c>
      <c r="O22" s="8">
        <f>'C завтраками| Bed and breakfast'!O22*0.9</f>
        <v>47160</v>
      </c>
      <c r="P22" s="8">
        <f>'C завтраками| Bed and breakfast'!P22*0.9</f>
        <v>46530</v>
      </c>
      <c r="Q22" s="8">
        <f>'C завтраками| Bed and breakfast'!Q22*0.9</f>
        <v>47160</v>
      </c>
      <c r="R22" s="8">
        <f>'C завтраками| Bed and breakfast'!R22*0.9</f>
        <v>46530</v>
      </c>
      <c r="S22" s="8">
        <f>'C завтраками| Bed and breakfast'!S22*0.9</f>
        <v>47790</v>
      </c>
      <c r="T22" s="8">
        <f>'C завтраками| Bed and breakfast'!T22*0.9</f>
        <v>47160</v>
      </c>
      <c r="U22" s="8">
        <f>'C завтраками| Bed and breakfast'!U22*0.9</f>
        <v>46530</v>
      </c>
      <c r="V22" s="8">
        <f>'C завтраками| Bed and breakfast'!V22*0.9</f>
        <v>58230</v>
      </c>
      <c r="W22" s="8">
        <f>'C завтраками| Bed and breakfast'!W22*0.9</f>
        <v>59310</v>
      </c>
      <c r="X22" s="8">
        <f>'C завтраками| Bed and breakfast'!X22*0.9</f>
        <v>59310</v>
      </c>
      <c r="Y22" s="8">
        <f>'C завтраками| Bed and breakfast'!Y22*0.9</f>
        <v>51840</v>
      </c>
      <c r="Z22" s="8">
        <f>'C завтраками| Bed and breakfast'!Z22*0.9</f>
        <v>54180</v>
      </c>
      <c r="AA22" s="8">
        <f>'C завтраками| Bed and breakfast'!AA22*0.9</f>
        <v>55260</v>
      </c>
      <c r="AB22" s="8">
        <f>'C завтраками| Bed and breakfast'!AB22*0.9</f>
        <v>53100</v>
      </c>
      <c r="AC22" s="8">
        <f>'C завтраками| Bed and breakfast'!AC22*0.9</f>
        <v>54180</v>
      </c>
      <c r="AD22" s="8">
        <f>'C завтраками| Bed and breakfast'!AD22*0.9</f>
        <v>58770</v>
      </c>
      <c r="AE22" s="8">
        <f>'C завтраками| Bed and breakfast'!AE22*0.9</f>
        <v>57240</v>
      </c>
      <c r="AF22" s="8">
        <f>'C завтраками| Bed and breakfast'!AF22*0.9</f>
        <v>53100</v>
      </c>
      <c r="AG22" s="8">
        <f>'C завтраками| Bed and breakfast'!AG22*0.9</f>
        <v>58770</v>
      </c>
      <c r="AH22" s="8">
        <f>'C завтраками| Bed and breakfast'!AH22*0.9</f>
        <v>53100</v>
      </c>
      <c r="AI22" s="8">
        <f>'C завтраками| Bed and breakfast'!AI22*0.9</f>
        <v>54180</v>
      </c>
      <c r="AJ22" s="8">
        <f>'C завтраками| Bed and breakfast'!AJ22*0.9</f>
        <v>56340</v>
      </c>
      <c r="AK22" s="8">
        <f>'C завтраками| Bed and breakfast'!AK22*0.9</f>
        <v>57240</v>
      </c>
      <c r="AL22" s="8">
        <f>'C завтраками| Bed and breakfast'!AL22*0.9</f>
        <v>56340</v>
      </c>
      <c r="AM22" s="8">
        <f>'C завтраками| Bed and breakfast'!AM22*0.9</f>
        <v>55260</v>
      </c>
      <c r="AN22" s="8">
        <f>'C завтраками| Bed and breakfast'!AN22*0.9</f>
        <v>57240</v>
      </c>
      <c r="AO22" s="8">
        <f>'C завтраками| Bed and breakfast'!AO22*0.9</f>
        <v>55260</v>
      </c>
      <c r="AP22" s="8">
        <f>'C завтраками| Bed and breakfast'!AP22*0.9</f>
        <v>56340</v>
      </c>
      <c r="AQ22" s="8">
        <f>'C завтраками| Bed and breakfast'!AQ22*0.9</f>
        <v>57240</v>
      </c>
      <c r="AR22" s="8">
        <f>'C завтраками| Bed and breakfast'!AR22*0.9</f>
        <v>56340</v>
      </c>
      <c r="AS22" s="8">
        <f>'C завтраками| Bed and breakfast'!AS22*0.9</f>
        <v>57240</v>
      </c>
      <c r="AT22" s="8">
        <f>'C завтраками| Bed and breakfast'!AT22*0.9</f>
        <v>56340</v>
      </c>
      <c r="AU22" s="8">
        <f>'C завтраками| Bed and breakfast'!AU22*0.9</f>
        <v>57240</v>
      </c>
      <c r="AV22" s="8">
        <f>'C завтраками| Bed and breakfast'!AV22*0.9</f>
        <v>55260</v>
      </c>
      <c r="AW22" s="8">
        <f>'C завтраками| Bed and breakfast'!AW22*0.9</f>
        <v>53100</v>
      </c>
      <c r="AX22" s="8">
        <f>'C завтраками| Bed and breakfast'!AX22*0.9</f>
        <v>55260</v>
      </c>
      <c r="AY22" s="8">
        <f>'C завтраками| Bed and breakfast'!AY22*0.9</f>
        <v>53100</v>
      </c>
      <c r="AZ22" s="8">
        <f>'C завтраками| Bed and breakfast'!AZ22*0.9</f>
        <v>53100</v>
      </c>
      <c r="BA22" s="8">
        <f>'C завтраками| Bed and breakfast'!BA22*0.9</f>
        <v>55260</v>
      </c>
      <c r="BB22" s="8">
        <f>'C завтраками| Bed and breakfast'!BB22*0.9</f>
        <v>53100</v>
      </c>
    </row>
    <row r="23" spans="1:54" s="53" customFormat="1" x14ac:dyDescent="0.2">
      <c r="A23" s="89"/>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199"/>
      <c r="BB23" s="199"/>
    </row>
    <row r="24" spans="1:54" ht="18" customHeight="1" x14ac:dyDescent="0.2">
      <c r="A24" s="111" t="s">
        <v>100</v>
      </c>
      <c r="B24" s="192">
        <f t="shared" ref="B24:BB24" si="0">B4</f>
        <v>45770</v>
      </c>
      <c r="C24" s="192">
        <f t="shared" si="0"/>
        <v>45772</v>
      </c>
      <c r="D24" s="192">
        <f t="shared" si="0"/>
        <v>45774</v>
      </c>
      <c r="E24" s="192">
        <f t="shared" si="0"/>
        <v>45776</v>
      </c>
      <c r="F24" s="192">
        <f t="shared" si="0"/>
        <v>45777</v>
      </c>
      <c r="G24" s="192">
        <f t="shared" si="0"/>
        <v>45778</v>
      </c>
      <c r="H24" s="192">
        <f t="shared" si="0"/>
        <v>45781</v>
      </c>
      <c r="I24" s="192">
        <f t="shared" si="0"/>
        <v>45783</v>
      </c>
      <c r="J24" s="192">
        <f t="shared" si="0"/>
        <v>45784</v>
      </c>
      <c r="K24" s="192">
        <f t="shared" si="0"/>
        <v>45785</v>
      </c>
      <c r="L24" s="192">
        <f t="shared" si="0"/>
        <v>45786</v>
      </c>
      <c r="M24" s="192">
        <f t="shared" si="0"/>
        <v>45787</v>
      </c>
      <c r="N24" s="192">
        <f t="shared" si="0"/>
        <v>45788</v>
      </c>
      <c r="O24" s="192">
        <f t="shared" si="0"/>
        <v>45793</v>
      </c>
      <c r="P24" s="192">
        <f t="shared" si="0"/>
        <v>45795</v>
      </c>
      <c r="Q24" s="192">
        <f t="shared" si="0"/>
        <v>45799</v>
      </c>
      <c r="R24" s="192">
        <f t="shared" si="0"/>
        <v>45802</v>
      </c>
      <c r="S24" s="192">
        <f t="shared" si="0"/>
        <v>45803</v>
      </c>
      <c r="T24" s="192">
        <f t="shared" si="0"/>
        <v>45806</v>
      </c>
      <c r="U24" s="192">
        <f t="shared" si="0"/>
        <v>45807</v>
      </c>
      <c r="V24" s="192">
        <f t="shared" si="0"/>
        <v>45808</v>
      </c>
      <c r="W24" s="192">
        <f t="shared" si="0"/>
        <v>45809</v>
      </c>
      <c r="X24" s="192">
        <f t="shared" si="0"/>
        <v>45810</v>
      </c>
      <c r="Y24" s="192">
        <f t="shared" si="0"/>
        <v>45817</v>
      </c>
      <c r="Z24" s="192">
        <f t="shared" si="0"/>
        <v>45818</v>
      </c>
      <c r="AA24" s="192">
        <f t="shared" si="0"/>
        <v>45820</v>
      </c>
      <c r="AB24" s="192">
        <f t="shared" si="0"/>
        <v>45822</v>
      </c>
      <c r="AC24" s="192">
        <f t="shared" si="0"/>
        <v>45825</v>
      </c>
      <c r="AD24" s="192">
        <f t="shared" si="0"/>
        <v>45831</v>
      </c>
      <c r="AE24" s="192">
        <f t="shared" si="0"/>
        <v>45834</v>
      </c>
      <c r="AF24" s="192">
        <f t="shared" si="0"/>
        <v>45836</v>
      </c>
      <c r="AG24" s="192">
        <f t="shared" si="0"/>
        <v>45839</v>
      </c>
      <c r="AH24" s="192">
        <f t="shared" si="0"/>
        <v>45849</v>
      </c>
      <c r="AI24" s="192">
        <f t="shared" si="0"/>
        <v>45850</v>
      </c>
      <c r="AJ24" s="192">
        <f t="shared" si="0"/>
        <v>45852</v>
      </c>
      <c r="AK24" s="192">
        <f t="shared" si="0"/>
        <v>45853</v>
      </c>
      <c r="AL24" s="192">
        <f t="shared" si="0"/>
        <v>45857</v>
      </c>
      <c r="AM24" s="192">
        <f t="shared" si="0"/>
        <v>45858</v>
      </c>
      <c r="AN24" s="192">
        <f t="shared" si="0"/>
        <v>45863</v>
      </c>
      <c r="AO24" s="192">
        <f t="shared" si="0"/>
        <v>45867</v>
      </c>
      <c r="AP24" s="192">
        <f t="shared" si="0"/>
        <v>45870</v>
      </c>
      <c r="AQ24" s="192">
        <f t="shared" si="0"/>
        <v>45872</v>
      </c>
      <c r="AR24" s="192">
        <f t="shared" si="0"/>
        <v>45877</v>
      </c>
      <c r="AS24" s="192">
        <f t="shared" si="0"/>
        <v>45878</v>
      </c>
      <c r="AT24" s="192">
        <f t="shared" si="0"/>
        <v>45880</v>
      </c>
      <c r="AU24" s="192">
        <f t="shared" si="0"/>
        <v>45885</v>
      </c>
      <c r="AV24" s="192">
        <f t="shared" si="0"/>
        <v>45886</v>
      </c>
      <c r="AW24" s="192">
        <f t="shared" si="0"/>
        <v>45891</v>
      </c>
      <c r="AX24" s="192">
        <f t="shared" si="0"/>
        <v>45894</v>
      </c>
      <c r="AY24" s="192">
        <f t="shared" si="0"/>
        <v>45895</v>
      </c>
      <c r="AZ24" s="192">
        <f t="shared" si="0"/>
        <v>45901</v>
      </c>
      <c r="BA24" s="192">
        <f t="shared" si="0"/>
        <v>45909</v>
      </c>
      <c r="BB24" s="192">
        <f t="shared" si="0"/>
        <v>45921</v>
      </c>
    </row>
    <row r="25" spans="1:54" ht="20.25" customHeight="1" x14ac:dyDescent="0.2">
      <c r="A25" s="90" t="s">
        <v>64</v>
      </c>
      <c r="B25" s="192">
        <f t="shared" ref="B25:BB25" si="1">B5</f>
        <v>45771</v>
      </c>
      <c r="C25" s="192">
        <f t="shared" si="1"/>
        <v>45773</v>
      </c>
      <c r="D25" s="192">
        <f t="shared" si="1"/>
        <v>45775</v>
      </c>
      <c r="E25" s="192">
        <f t="shared" si="1"/>
        <v>45776</v>
      </c>
      <c r="F25" s="192">
        <f t="shared" si="1"/>
        <v>45777</v>
      </c>
      <c r="G25" s="192">
        <f t="shared" si="1"/>
        <v>45780</v>
      </c>
      <c r="H25" s="192">
        <f t="shared" si="1"/>
        <v>45782</v>
      </c>
      <c r="I25" s="192">
        <f t="shared" si="1"/>
        <v>45783</v>
      </c>
      <c r="J25" s="192">
        <f t="shared" si="1"/>
        <v>45784</v>
      </c>
      <c r="K25" s="192">
        <f t="shared" si="1"/>
        <v>45785</v>
      </c>
      <c r="L25" s="192">
        <f t="shared" si="1"/>
        <v>45786</v>
      </c>
      <c r="M25" s="192">
        <f t="shared" si="1"/>
        <v>45787</v>
      </c>
      <c r="N25" s="192">
        <f t="shared" si="1"/>
        <v>45792</v>
      </c>
      <c r="O25" s="192">
        <f t="shared" si="1"/>
        <v>45794</v>
      </c>
      <c r="P25" s="192">
        <f t="shared" si="1"/>
        <v>45798</v>
      </c>
      <c r="Q25" s="192">
        <f t="shared" si="1"/>
        <v>45801</v>
      </c>
      <c r="R25" s="192">
        <f t="shared" si="1"/>
        <v>45802</v>
      </c>
      <c r="S25" s="192">
        <f t="shared" si="1"/>
        <v>45805</v>
      </c>
      <c r="T25" s="192">
        <f t="shared" si="1"/>
        <v>45806</v>
      </c>
      <c r="U25" s="192">
        <f t="shared" si="1"/>
        <v>45807</v>
      </c>
      <c r="V25" s="192">
        <f t="shared" si="1"/>
        <v>45808</v>
      </c>
      <c r="W25" s="192">
        <f t="shared" si="1"/>
        <v>45809</v>
      </c>
      <c r="X25" s="192">
        <f t="shared" si="1"/>
        <v>45816</v>
      </c>
      <c r="Y25" s="192">
        <f t="shared" si="1"/>
        <v>45817</v>
      </c>
      <c r="Z25" s="192">
        <f t="shared" si="1"/>
        <v>45819</v>
      </c>
      <c r="AA25" s="192">
        <f t="shared" si="1"/>
        <v>45821</v>
      </c>
      <c r="AB25" s="192">
        <f t="shared" si="1"/>
        <v>45824</v>
      </c>
      <c r="AC25" s="192">
        <f t="shared" si="1"/>
        <v>45830</v>
      </c>
      <c r="AD25" s="192">
        <f t="shared" si="1"/>
        <v>45833</v>
      </c>
      <c r="AE25" s="192">
        <f t="shared" si="1"/>
        <v>45835</v>
      </c>
      <c r="AF25" s="192">
        <f t="shared" si="1"/>
        <v>45838</v>
      </c>
      <c r="AG25" s="192">
        <f t="shared" si="1"/>
        <v>45848</v>
      </c>
      <c r="AH25" s="192">
        <f t="shared" si="1"/>
        <v>45849</v>
      </c>
      <c r="AI25" s="192">
        <f t="shared" si="1"/>
        <v>45851</v>
      </c>
      <c r="AJ25" s="192">
        <f t="shared" si="1"/>
        <v>45852</v>
      </c>
      <c r="AK25" s="192">
        <f t="shared" si="1"/>
        <v>45856</v>
      </c>
      <c r="AL25" s="192">
        <f t="shared" si="1"/>
        <v>45857</v>
      </c>
      <c r="AM25" s="192">
        <f t="shared" si="1"/>
        <v>45862</v>
      </c>
      <c r="AN25" s="192">
        <f t="shared" si="1"/>
        <v>45866</v>
      </c>
      <c r="AO25" s="192">
        <f t="shared" si="1"/>
        <v>45869</v>
      </c>
      <c r="AP25" s="192">
        <f t="shared" si="1"/>
        <v>45871</v>
      </c>
      <c r="AQ25" s="192">
        <f t="shared" si="1"/>
        <v>45876</v>
      </c>
      <c r="AR25" s="192">
        <f t="shared" si="1"/>
        <v>45877</v>
      </c>
      <c r="AS25" s="192">
        <f t="shared" si="1"/>
        <v>45879</v>
      </c>
      <c r="AT25" s="192">
        <f t="shared" si="1"/>
        <v>45884</v>
      </c>
      <c r="AU25" s="192">
        <f t="shared" si="1"/>
        <v>45885</v>
      </c>
      <c r="AV25" s="192">
        <f t="shared" si="1"/>
        <v>45890</v>
      </c>
      <c r="AW25" s="192">
        <f t="shared" si="1"/>
        <v>45893</v>
      </c>
      <c r="AX25" s="192">
        <f t="shared" si="1"/>
        <v>45894</v>
      </c>
      <c r="AY25" s="192">
        <f t="shared" si="1"/>
        <v>45900</v>
      </c>
      <c r="AZ25" s="192">
        <f t="shared" si="1"/>
        <v>45908</v>
      </c>
      <c r="BA25" s="192">
        <f t="shared" si="1"/>
        <v>45920</v>
      </c>
      <c r="BB25" s="192">
        <f t="shared" si="1"/>
        <v>45930</v>
      </c>
    </row>
    <row r="26" spans="1:54" s="44" customFormat="1" x14ac:dyDescent="0.2">
      <c r="A26" s="42" t="s">
        <v>83</v>
      </c>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198"/>
      <c r="BB26" s="198"/>
    </row>
    <row r="27" spans="1:54" s="50" customFormat="1" x14ac:dyDescent="0.2">
      <c r="A27" s="88">
        <v>1</v>
      </c>
      <c r="B27" s="201">
        <f t="shared" ref="B27:BB27" si="2">ROUNDUP(B7*0.9,)</f>
        <v>10044</v>
      </c>
      <c r="C27" s="201">
        <f t="shared" si="2"/>
        <v>11664</v>
      </c>
      <c r="D27" s="201">
        <f t="shared" si="2"/>
        <v>10044</v>
      </c>
      <c r="E27" s="201">
        <f t="shared" si="2"/>
        <v>11664</v>
      </c>
      <c r="F27" s="201">
        <f t="shared" si="2"/>
        <v>11664</v>
      </c>
      <c r="G27" s="201">
        <f t="shared" si="2"/>
        <v>12717</v>
      </c>
      <c r="H27" s="201">
        <f t="shared" si="2"/>
        <v>10044</v>
      </c>
      <c r="I27" s="201">
        <f t="shared" si="2"/>
        <v>10044</v>
      </c>
      <c r="J27" s="201">
        <f t="shared" si="2"/>
        <v>12717</v>
      </c>
      <c r="K27" s="201">
        <f t="shared" si="2"/>
        <v>12717</v>
      </c>
      <c r="L27" s="201">
        <f t="shared" si="2"/>
        <v>12717</v>
      </c>
      <c r="M27" s="201">
        <f t="shared" si="2"/>
        <v>10044</v>
      </c>
      <c r="N27" s="201">
        <f t="shared" si="2"/>
        <v>8667</v>
      </c>
      <c r="O27" s="201">
        <f t="shared" si="2"/>
        <v>8667</v>
      </c>
      <c r="P27" s="201">
        <f t="shared" si="2"/>
        <v>8100</v>
      </c>
      <c r="Q27" s="201">
        <f t="shared" si="2"/>
        <v>8667</v>
      </c>
      <c r="R27" s="201">
        <f t="shared" si="2"/>
        <v>8100</v>
      </c>
      <c r="S27" s="201">
        <f t="shared" si="2"/>
        <v>9234</v>
      </c>
      <c r="T27" s="201">
        <f t="shared" si="2"/>
        <v>8667</v>
      </c>
      <c r="U27" s="201">
        <f t="shared" si="2"/>
        <v>8100</v>
      </c>
      <c r="V27" s="201">
        <f t="shared" si="2"/>
        <v>12717</v>
      </c>
      <c r="W27" s="201">
        <f t="shared" si="2"/>
        <v>13689</v>
      </c>
      <c r="X27" s="201">
        <f t="shared" si="2"/>
        <v>13689</v>
      </c>
      <c r="Y27" s="201">
        <f t="shared" si="2"/>
        <v>8829</v>
      </c>
      <c r="Z27" s="201">
        <f t="shared" si="2"/>
        <v>10935</v>
      </c>
      <c r="AA27" s="201">
        <f t="shared" si="2"/>
        <v>11907</v>
      </c>
      <c r="AB27" s="201">
        <f t="shared" si="2"/>
        <v>9963</v>
      </c>
      <c r="AC27" s="201">
        <f t="shared" si="2"/>
        <v>10935</v>
      </c>
      <c r="AD27" s="201">
        <f t="shared" si="2"/>
        <v>15066</v>
      </c>
      <c r="AE27" s="201">
        <f t="shared" si="2"/>
        <v>13689</v>
      </c>
      <c r="AF27" s="201">
        <f t="shared" si="2"/>
        <v>9963</v>
      </c>
      <c r="AG27" s="201">
        <f t="shared" si="2"/>
        <v>15066</v>
      </c>
      <c r="AH27" s="201">
        <f t="shared" si="2"/>
        <v>9963</v>
      </c>
      <c r="AI27" s="201">
        <f t="shared" si="2"/>
        <v>10935</v>
      </c>
      <c r="AJ27" s="201">
        <f t="shared" si="2"/>
        <v>12879</v>
      </c>
      <c r="AK27" s="201">
        <f t="shared" si="2"/>
        <v>13689</v>
      </c>
      <c r="AL27" s="201">
        <f t="shared" si="2"/>
        <v>12879</v>
      </c>
      <c r="AM27" s="201">
        <f t="shared" si="2"/>
        <v>11907</v>
      </c>
      <c r="AN27" s="201">
        <f t="shared" si="2"/>
        <v>13689</v>
      </c>
      <c r="AO27" s="201">
        <f t="shared" si="2"/>
        <v>11907</v>
      </c>
      <c r="AP27" s="201">
        <f t="shared" si="2"/>
        <v>12879</v>
      </c>
      <c r="AQ27" s="201">
        <f t="shared" si="2"/>
        <v>13689</v>
      </c>
      <c r="AR27" s="201">
        <f t="shared" si="2"/>
        <v>12879</v>
      </c>
      <c r="AS27" s="201">
        <f t="shared" si="2"/>
        <v>13689</v>
      </c>
      <c r="AT27" s="201">
        <f t="shared" si="2"/>
        <v>12879</v>
      </c>
      <c r="AU27" s="201">
        <f t="shared" si="2"/>
        <v>13689</v>
      </c>
      <c r="AV27" s="201">
        <f t="shared" si="2"/>
        <v>11907</v>
      </c>
      <c r="AW27" s="201">
        <f t="shared" si="2"/>
        <v>9963</v>
      </c>
      <c r="AX27" s="201">
        <f t="shared" si="2"/>
        <v>11907</v>
      </c>
      <c r="AY27" s="201">
        <f t="shared" si="2"/>
        <v>9963</v>
      </c>
      <c r="AZ27" s="201">
        <f t="shared" si="2"/>
        <v>9963</v>
      </c>
      <c r="BA27" s="201">
        <f t="shared" si="2"/>
        <v>11907</v>
      </c>
      <c r="BB27" s="201">
        <f t="shared" si="2"/>
        <v>9963</v>
      </c>
    </row>
    <row r="28" spans="1:54" s="50" customFormat="1" x14ac:dyDescent="0.2">
      <c r="A28" s="88">
        <v>2</v>
      </c>
      <c r="B28" s="201">
        <f t="shared" ref="B28:BB28" si="3">ROUNDUP(B8*0.9,)</f>
        <v>11421</v>
      </c>
      <c r="C28" s="201">
        <f t="shared" si="3"/>
        <v>13041</v>
      </c>
      <c r="D28" s="201">
        <f t="shared" si="3"/>
        <v>11421</v>
      </c>
      <c r="E28" s="201">
        <f t="shared" si="3"/>
        <v>13041</v>
      </c>
      <c r="F28" s="201">
        <f t="shared" si="3"/>
        <v>13041</v>
      </c>
      <c r="G28" s="201">
        <f t="shared" si="3"/>
        <v>14094</v>
      </c>
      <c r="H28" s="201">
        <f t="shared" si="3"/>
        <v>11421</v>
      </c>
      <c r="I28" s="201">
        <f t="shared" si="3"/>
        <v>11421</v>
      </c>
      <c r="J28" s="201">
        <f t="shared" si="3"/>
        <v>14094</v>
      </c>
      <c r="K28" s="201">
        <f t="shared" si="3"/>
        <v>14094</v>
      </c>
      <c r="L28" s="201">
        <f t="shared" si="3"/>
        <v>14094</v>
      </c>
      <c r="M28" s="201">
        <f t="shared" si="3"/>
        <v>11421</v>
      </c>
      <c r="N28" s="201">
        <f t="shared" si="3"/>
        <v>10044</v>
      </c>
      <c r="O28" s="201">
        <f t="shared" si="3"/>
        <v>10044</v>
      </c>
      <c r="P28" s="201">
        <f t="shared" si="3"/>
        <v>9477</v>
      </c>
      <c r="Q28" s="201">
        <f t="shared" si="3"/>
        <v>10044</v>
      </c>
      <c r="R28" s="201">
        <f t="shared" si="3"/>
        <v>9477</v>
      </c>
      <c r="S28" s="201">
        <f t="shared" si="3"/>
        <v>10611</v>
      </c>
      <c r="T28" s="201">
        <f t="shared" si="3"/>
        <v>10044</v>
      </c>
      <c r="U28" s="201">
        <f t="shared" si="3"/>
        <v>9477</v>
      </c>
      <c r="V28" s="201">
        <f t="shared" si="3"/>
        <v>14094</v>
      </c>
      <c r="W28" s="201">
        <f t="shared" si="3"/>
        <v>15066</v>
      </c>
      <c r="X28" s="201">
        <f t="shared" si="3"/>
        <v>15066</v>
      </c>
      <c r="Y28" s="201">
        <f t="shared" si="3"/>
        <v>10206</v>
      </c>
      <c r="Z28" s="201">
        <f t="shared" si="3"/>
        <v>12312</v>
      </c>
      <c r="AA28" s="201">
        <f t="shared" si="3"/>
        <v>13284</v>
      </c>
      <c r="AB28" s="201">
        <f t="shared" si="3"/>
        <v>11340</v>
      </c>
      <c r="AC28" s="201">
        <f t="shared" si="3"/>
        <v>12312</v>
      </c>
      <c r="AD28" s="201">
        <f t="shared" si="3"/>
        <v>16443</v>
      </c>
      <c r="AE28" s="201">
        <f t="shared" si="3"/>
        <v>15066</v>
      </c>
      <c r="AF28" s="201">
        <f t="shared" si="3"/>
        <v>11340</v>
      </c>
      <c r="AG28" s="201">
        <f t="shared" si="3"/>
        <v>16443</v>
      </c>
      <c r="AH28" s="201">
        <f t="shared" si="3"/>
        <v>11340</v>
      </c>
      <c r="AI28" s="201">
        <f t="shared" si="3"/>
        <v>12312</v>
      </c>
      <c r="AJ28" s="201">
        <f t="shared" si="3"/>
        <v>14256</v>
      </c>
      <c r="AK28" s="201">
        <f t="shared" si="3"/>
        <v>15066</v>
      </c>
      <c r="AL28" s="201">
        <f t="shared" si="3"/>
        <v>14256</v>
      </c>
      <c r="AM28" s="201">
        <f t="shared" si="3"/>
        <v>13284</v>
      </c>
      <c r="AN28" s="201">
        <f t="shared" si="3"/>
        <v>15066</v>
      </c>
      <c r="AO28" s="201">
        <f t="shared" si="3"/>
        <v>13284</v>
      </c>
      <c r="AP28" s="201">
        <f t="shared" si="3"/>
        <v>14256</v>
      </c>
      <c r="AQ28" s="201">
        <f t="shared" si="3"/>
        <v>15066</v>
      </c>
      <c r="AR28" s="201">
        <f t="shared" si="3"/>
        <v>14256</v>
      </c>
      <c r="AS28" s="201">
        <f t="shared" si="3"/>
        <v>15066</v>
      </c>
      <c r="AT28" s="201">
        <f t="shared" si="3"/>
        <v>14256</v>
      </c>
      <c r="AU28" s="201">
        <f t="shared" si="3"/>
        <v>15066</v>
      </c>
      <c r="AV28" s="201">
        <f t="shared" si="3"/>
        <v>13284</v>
      </c>
      <c r="AW28" s="201">
        <f t="shared" si="3"/>
        <v>11340</v>
      </c>
      <c r="AX28" s="201">
        <f t="shared" si="3"/>
        <v>13284</v>
      </c>
      <c r="AY28" s="201">
        <f t="shared" si="3"/>
        <v>11340</v>
      </c>
      <c r="AZ28" s="201">
        <f t="shared" si="3"/>
        <v>11340</v>
      </c>
      <c r="BA28" s="201">
        <f t="shared" si="3"/>
        <v>13284</v>
      </c>
      <c r="BB28" s="201">
        <f t="shared" si="3"/>
        <v>11340</v>
      </c>
    </row>
    <row r="29" spans="1:54" s="50" customFormat="1" x14ac:dyDescent="0.2">
      <c r="A29" s="42" t="s">
        <v>234</v>
      </c>
      <c r="B29" s="201"/>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1"/>
      <c r="AZ29" s="201"/>
      <c r="BA29" s="201"/>
      <c r="BB29" s="201"/>
    </row>
    <row r="30" spans="1:54" s="50" customFormat="1" x14ac:dyDescent="0.2">
      <c r="A30" s="180">
        <v>1</v>
      </c>
      <c r="B30" s="201">
        <f t="shared" ref="B30:BB30" si="4">ROUNDUP(B10*0.9,)</f>
        <v>10854</v>
      </c>
      <c r="C30" s="201">
        <f t="shared" si="4"/>
        <v>12474</v>
      </c>
      <c r="D30" s="201">
        <f t="shared" si="4"/>
        <v>10854</v>
      </c>
      <c r="E30" s="201">
        <f t="shared" si="4"/>
        <v>12474</v>
      </c>
      <c r="F30" s="201">
        <f t="shared" si="4"/>
        <v>12474</v>
      </c>
      <c r="G30" s="201">
        <f t="shared" si="4"/>
        <v>13527</v>
      </c>
      <c r="H30" s="201">
        <f t="shared" si="4"/>
        <v>10854</v>
      </c>
      <c r="I30" s="201">
        <f t="shared" si="4"/>
        <v>10854</v>
      </c>
      <c r="J30" s="201">
        <f t="shared" si="4"/>
        <v>13527</v>
      </c>
      <c r="K30" s="201">
        <f t="shared" si="4"/>
        <v>13527</v>
      </c>
      <c r="L30" s="201">
        <f t="shared" si="4"/>
        <v>13527</v>
      </c>
      <c r="M30" s="201">
        <f t="shared" si="4"/>
        <v>10854</v>
      </c>
      <c r="N30" s="201">
        <f t="shared" si="4"/>
        <v>9477</v>
      </c>
      <c r="O30" s="201">
        <f t="shared" si="4"/>
        <v>9477</v>
      </c>
      <c r="P30" s="201">
        <f t="shared" si="4"/>
        <v>8910</v>
      </c>
      <c r="Q30" s="201">
        <f t="shared" si="4"/>
        <v>9477</v>
      </c>
      <c r="R30" s="201">
        <f t="shared" si="4"/>
        <v>8910</v>
      </c>
      <c r="S30" s="201">
        <f t="shared" si="4"/>
        <v>10044</v>
      </c>
      <c r="T30" s="201">
        <f t="shared" si="4"/>
        <v>9477</v>
      </c>
      <c r="U30" s="201">
        <f t="shared" si="4"/>
        <v>8910</v>
      </c>
      <c r="V30" s="201">
        <f t="shared" si="4"/>
        <v>13527</v>
      </c>
      <c r="W30" s="201">
        <f t="shared" si="4"/>
        <v>15309</v>
      </c>
      <c r="X30" s="201">
        <f t="shared" si="4"/>
        <v>15309</v>
      </c>
      <c r="Y30" s="201">
        <f t="shared" si="4"/>
        <v>10449</v>
      </c>
      <c r="Z30" s="201">
        <f t="shared" si="4"/>
        <v>12555</v>
      </c>
      <c r="AA30" s="201">
        <f t="shared" si="4"/>
        <v>13527</v>
      </c>
      <c r="AB30" s="201">
        <f t="shared" si="4"/>
        <v>11583</v>
      </c>
      <c r="AC30" s="201">
        <f t="shared" si="4"/>
        <v>12555</v>
      </c>
      <c r="AD30" s="201">
        <f t="shared" si="4"/>
        <v>16686</v>
      </c>
      <c r="AE30" s="201">
        <f t="shared" si="4"/>
        <v>15309</v>
      </c>
      <c r="AF30" s="201">
        <f t="shared" si="4"/>
        <v>11583</v>
      </c>
      <c r="AG30" s="201">
        <f t="shared" si="4"/>
        <v>16686</v>
      </c>
      <c r="AH30" s="201">
        <f t="shared" si="4"/>
        <v>11583</v>
      </c>
      <c r="AI30" s="201">
        <f t="shared" si="4"/>
        <v>12555</v>
      </c>
      <c r="AJ30" s="201">
        <f t="shared" si="4"/>
        <v>14499</v>
      </c>
      <c r="AK30" s="201">
        <f t="shared" si="4"/>
        <v>15309</v>
      </c>
      <c r="AL30" s="201">
        <f t="shared" si="4"/>
        <v>14499</v>
      </c>
      <c r="AM30" s="201">
        <f t="shared" si="4"/>
        <v>13527</v>
      </c>
      <c r="AN30" s="201">
        <f t="shared" si="4"/>
        <v>15309</v>
      </c>
      <c r="AO30" s="201">
        <f t="shared" si="4"/>
        <v>13527</v>
      </c>
      <c r="AP30" s="201">
        <f t="shared" si="4"/>
        <v>14499</v>
      </c>
      <c r="AQ30" s="201">
        <f t="shared" si="4"/>
        <v>15309</v>
      </c>
      <c r="AR30" s="201">
        <f t="shared" si="4"/>
        <v>14499</v>
      </c>
      <c r="AS30" s="201">
        <f t="shared" si="4"/>
        <v>15309</v>
      </c>
      <c r="AT30" s="201">
        <f t="shared" si="4"/>
        <v>14499</v>
      </c>
      <c r="AU30" s="201">
        <f t="shared" si="4"/>
        <v>15309</v>
      </c>
      <c r="AV30" s="201">
        <f t="shared" si="4"/>
        <v>13527</v>
      </c>
      <c r="AW30" s="201">
        <f t="shared" si="4"/>
        <v>11583</v>
      </c>
      <c r="AX30" s="201">
        <f t="shared" si="4"/>
        <v>13527</v>
      </c>
      <c r="AY30" s="201">
        <f t="shared" si="4"/>
        <v>11583</v>
      </c>
      <c r="AZ30" s="201">
        <f t="shared" si="4"/>
        <v>11583</v>
      </c>
      <c r="BA30" s="201">
        <f t="shared" si="4"/>
        <v>13527</v>
      </c>
      <c r="BB30" s="201">
        <f t="shared" si="4"/>
        <v>11583</v>
      </c>
    </row>
    <row r="31" spans="1:54" s="50" customFormat="1" x14ac:dyDescent="0.2">
      <c r="A31" s="180">
        <v>2</v>
      </c>
      <c r="B31" s="201">
        <f t="shared" ref="B31:BB31" si="5">ROUNDUP(B11*0.9,)</f>
        <v>12231</v>
      </c>
      <c r="C31" s="201">
        <f t="shared" si="5"/>
        <v>13851</v>
      </c>
      <c r="D31" s="201">
        <f t="shared" si="5"/>
        <v>12231</v>
      </c>
      <c r="E31" s="201">
        <f t="shared" si="5"/>
        <v>13851</v>
      </c>
      <c r="F31" s="201">
        <f t="shared" si="5"/>
        <v>13851</v>
      </c>
      <c r="G31" s="201">
        <f t="shared" si="5"/>
        <v>14904</v>
      </c>
      <c r="H31" s="201">
        <f t="shared" si="5"/>
        <v>12231</v>
      </c>
      <c r="I31" s="201">
        <f t="shared" si="5"/>
        <v>12231</v>
      </c>
      <c r="J31" s="201">
        <f t="shared" si="5"/>
        <v>14904</v>
      </c>
      <c r="K31" s="201">
        <f t="shared" si="5"/>
        <v>14904</v>
      </c>
      <c r="L31" s="201">
        <f t="shared" si="5"/>
        <v>14904</v>
      </c>
      <c r="M31" s="201">
        <f t="shared" si="5"/>
        <v>12231</v>
      </c>
      <c r="N31" s="201">
        <f t="shared" si="5"/>
        <v>10854</v>
      </c>
      <c r="O31" s="201">
        <f t="shared" si="5"/>
        <v>10854</v>
      </c>
      <c r="P31" s="201">
        <f t="shared" si="5"/>
        <v>10287</v>
      </c>
      <c r="Q31" s="201">
        <f t="shared" si="5"/>
        <v>10854</v>
      </c>
      <c r="R31" s="201">
        <f t="shared" si="5"/>
        <v>10287</v>
      </c>
      <c r="S31" s="201">
        <f t="shared" si="5"/>
        <v>11421</v>
      </c>
      <c r="T31" s="201">
        <f t="shared" si="5"/>
        <v>10854</v>
      </c>
      <c r="U31" s="201">
        <f t="shared" si="5"/>
        <v>10287</v>
      </c>
      <c r="V31" s="201">
        <f t="shared" si="5"/>
        <v>14904</v>
      </c>
      <c r="W31" s="201">
        <f t="shared" si="5"/>
        <v>16686</v>
      </c>
      <c r="X31" s="201">
        <f t="shared" si="5"/>
        <v>16686</v>
      </c>
      <c r="Y31" s="201">
        <f t="shared" si="5"/>
        <v>11826</v>
      </c>
      <c r="Z31" s="201">
        <f t="shared" si="5"/>
        <v>13932</v>
      </c>
      <c r="AA31" s="201">
        <f t="shared" si="5"/>
        <v>14904</v>
      </c>
      <c r="AB31" s="201">
        <f t="shared" si="5"/>
        <v>12960</v>
      </c>
      <c r="AC31" s="201">
        <f t="shared" si="5"/>
        <v>13932</v>
      </c>
      <c r="AD31" s="201">
        <f t="shared" si="5"/>
        <v>18063</v>
      </c>
      <c r="AE31" s="201">
        <f t="shared" si="5"/>
        <v>16686</v>
      </c>
      <c r="AF31" s="201">
        <f t="shared" si="5"/>
        <v>12960</v>
      </c>
      <c r="AG31" s="201">
        <f t="shared" si="5"/>
        <v>18063</v>
      </c>
      <c r="AH31" s="201">
        <f t="shared" si="5"/>
        <v>12960</v>
      </c>
      <c r="AI31" s="201">
        <f t="shared" si="5"/>
        <v>13932</v>
      </c>
      <c r="AJ31" s="201">
        <f t="shared" si="5"/>
        <v>15876</v>
      </c>
      <c r="AK31" s="201">
        <f t="shared" si="5"/>
        <v>16686</v>
      </c>
      <c r="AL31" s="201">
        <f t="shared" si="5"/>
        <v>15876</v>
      </c>
      <c r="AM31" s="201">
        <f t="shared" si="5"/>
        <v>14904</v>
      </c>
      <c r="AN31" s="201">
        <f t="shared" si="5"/>
        <v>16686</v>
      </c>
      <c r="AO31" s="201">
        <f t="shared" si="5"/>
        <v>14904</v>
      </c>
      <c r="AP31" s="201">
        <f t="shared" si="5"/>
        <v>15876</v>
      </c>
      <c r="AQ31" s="201">
        <f t="shared" si="5"/>
        <v>16686</v>
      </c>
      <c r="AR31" s="201">
        <f t="shared" si="5"/>
        <v>15876</v>
      </c>
      <c r="AS31" s="201">
        <f t="shared" si="5"/>
        <v>16686</v>
      </c>
      <c r="AT31" s="201">
        <f t="shared" si="5"/>
        <v>15876</v>
      </c>
      <c r="AU31" s="201">
        <f t="shared" si="5"/>
        <v>16686</v>
      </c>
      <c r="AV31" s="201">
        <f t="shared" si="5"/>
        <v>14904</v>
      </c>
      <c r="AW31" s="201">
        <f t="shared" si="5"/>
        <v>12960</v>
      </c>
      <c r="AX31" s="201">
        <f t="shared" si="5"/>
        <v>14904</v>
      </c>
      <c r="AY31" s="201">
        <f t="shared" si="5"/>
        <v>12960</v>
      </c>
      <c r="AZ31" s="201">
        <f t="shared" si="5"/>
        <v>12960</v>
      </c>
      <c r="BA31" s="201">
        <f t="shared" si="5"/>
        <v>14904</v>
      </c>
      <c r="BB31" s="201">
        <f t="shared" si="5"/>
        <v>12960</v>
      </c>
    </row>
    <row r="32" spans="1:54" s="50" customFormat="1" x14ac:dyDescent="0.2">
      <c r="A32" s="42" t="s">
        <v>84</v>
      </c>
      <c r="B32" s="20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row>
    <row r="33" spans="1:54" s="50" customFormat="1" x14ac:dyDescent="0.2">
      <c r="A33" s="88">
        <f>A27</f>
        <v>1</v>
      </c>
      <c r="B33" s="201">
        <f t="shared" ref="B33:BB33" si="6">ROUNDUP(B13*0.9,)</f>
        <v>11664</v>
      </c>
      <c r="C33" s="201">
        <f t="shared" si="6"/>
        <v>13284</v>
      </c>
      <c r="D33" s="201">
        <f t="shared" si="6"/>
        <v>11664</v>
      </c>
      <c r="E33" s="201">
        <f t="shared" si="6"/>
        <v>13284</v>
      </c>
      <c r="F33" s="201">
        <f t="shared" si="6"/>
        <v>13284</v>
      </c>
      <c r="G33" s="201">
        <f t="shared" si="6"/>
        <v>14337</v>
      </c>
      <c r="H33" s="201">
        <f t="shared" si="6"/>
        <v>11664</v>
      </c>
      <c r="I33" s="201">
        <f t="shared" si="6"/>
        <v>11664</v>
      </c>
      <c r="J33" s="201">
        <f t="shared" si="6"/>
        <v>14337</v>
      </c>
      <c r="K33" s="201">
        <f t="shared" si="6"/>
        <v>14337</v>
      </c>
      <c r="L33" s="201">
        <f t="shared" si="6"/>
        <v>14337</v>
      </c>
      <c r="M33" s="201">
        <f t="shared" si="6"/>
        <v>11664</v>
      </c>
      <c r="N33" s="201">
        <f t="shared" si="6"/>
        <v>10287</v>
      </c>
      <c r="O33" s="201">
        <f t="shared" si="6"/>
        <v>10287</v>
      </c>
      <c r="P33" s="201">
        <f t="shared" si="6"/>
        <v>9720</v>
      </c>
      <c r="Q33" s="201">
        <f t="shared" si="6"/>
        <v>10287</v>
      </c>
      <c r="R33" s="201">
        <f t="shared" si="6"/>
        <v>9720</v>
      </c>
      <c r="S33" s="201">
        <f t="shared" si="6"/>
        <v>10854</v>
      </c>
      <c r="T33" s="201">
        <f t="shared" si="6"/>
        <v>10287</v>
      </c>
      <c r="U33" s="201">
        <f t="shared" si="6"/>
        <v>9720</v>
      </c>
      <c r="V33" s="201">
        <f t="shared" si="6"/>
        <v>14337</v>
      </c>
      <c r="W33" s="201">
        <f t="shared" si="6"/>
        <v>16119</v>
      </c>
      <c r="X33" s="201">
        <f t="shared" si="6"/>
        <v>16119</v>
      </c>
      <c r="Y33" s="201">
        <f t="shared" si="6"/>
        <v>11259</v>
      </c>
      <c r="Z33" s="201">
        <f t="shared" si="6"/>
        <v>13365</v>
      </c>
      <c r="AA33" s="201">
        <f t="shared" si="6"/>
        <v>14337</v>
      </c>
      <c r="AB33" s="201">
        <f t="shared" si="6"/>
        <v>12393</v>
      </c>
      <c r="AC33" s="201">
        <f t="shared" si="6"/>
        <v>13365</v>
      </c>
      <c r="AD33" s="201">
        <f t="shared" si="6"/>
        <v>17496</v>
      </c>
      <c r="AE33" s="201">
        <f t="shared" si="6"/>
        <v>16119</v>
      </c>
      <c r="AF33" s="201">
        <f t="shared" si="6"/>
        <v>12393</v>
      </c>
      <c r="AG33" s="201">
        <f t="shared" si="6"/>
        <v>17496</v>
      </c>
      <c r="AH33" s="201">
        <f t="shared" si="6"/>
        <v>12393</v>
      </c>
      <c r="AI33" s="201">
        <f t="shared" si="6"/>
        <v>13365</v>
      </c>
      <c r="AJ33" s="201">
        <f t="shared" si="6"/>
        <v>15309</v>
      </c>
      <c r="AK33" s="201">
        <f t="shared" si="6"/>
        <v>16119</v>
      </c>
      <c r="AL33" s="201">
        <f t="shared" si="6"/>
        <v>15309</v>
      </c>
      <c r="AM33" s="201">
        <f t="shared" si="6"/>
        <v>14337</v>
      </c>
      <c r="AN33" s="201">
        <f t="shared" si="6"/>
        <v>16119</v>
      </c>
      <c r="AO33" s="201">
        <f t="shared" si="6"/>
        <v>14337</v>
      </c>
      <c r="AP33" s="201">
        <f t="shared" si="6"/>
        <v>15309</v>
      </c>
      <c r="AQ33" s="201">
        <f t="shared" si="6"/>
        <v>16119</v>
      </c>
      <c r="AR33" s="201">
        <f t="shared" si="6"/>
        <v>15309</v>
      </c>
      <c r="AS33" s="201">
        <f t="shared" si="6"/>
        <v>16119</v>
      </c>
      <c r="AT33" s="201">
        <f t="shared" si="6"/>
        <v>15309</v>
      </c>
      <c r="AU33" s="201">
        <f t="shared" si="6"/>
        <v>16119</v>
      </c>
      <c r="AV33" s="201">
        <f t="shared" si="6"/>
        <v>14337</v>
      </c>
      <c r="AW33" s="201">
        <f t="shared" si="6"/>
        <v>12393</v>
      </c>
      <c r="AX33" s="201">
        <f t="shared" si="6"/>
        <v>14337</v>
      </c>
      <c r="AY33" s="201">
        <f t="shared" si="6"/>
        <v>12393</v>
      </c>
      <c r="AZ33" s="201">
        <f t="shared" si="6"/>
        <v>12393</v>
      </c>
      <c r="BA33" s="201">
        <f t="shared" si="6"/>
        <v>14337</v>
      </c>
      <c r="BB33" s="201">
        <f t="shared" si="6"/>
        <v>12393</v>
      </c>
    </row>
    <row r="34" spans="1:54" s="50" customFormat="1" x14ac:dyDescent="0.2">
      <c r="A34" s="88">
        <f>A28</f>
        <v>2</v>
      </c>
      <c r="B34" s="201">
        <f t="shared" ref="B34:BB34" si="7">ROUNDUP(B14*0.9,)</f>
        <v>13041</v>
      </c>
      <c r="C34" s="201">
        <f t="shared" si="7"/>
        <v>14661</v>
      </c>
      <c r="D34" s="201">
        <f t="shared" si="7"/>
        <v>13041</v>
      </c>
      <c r="E34" s="201">
        <f t="shared" si="7"/>
        <v>14661</v>
      </c>
      <c r="F34" s="201">
        <f t="shared" si="7"/>
        <v>14661</v>
      </c>
      <c r="G34" s="201">
        <f t="shared" si="7"/>
        <v>15714</v>
      </c>
      <c r="H34" s="201">
        <f t="shared" si="7"/>
        <v>13041</v>
      </c>
      <c r="I34" s="201">
        <f t="shared" si="7"/>
        <v>13041</v>
      </c>
      <c r="J34" s="201">
        <f t="shared" si="7"/>
        <v>15714</v>
      </c>
      <c r="K34" s="201">
        <f t="shared" si="7"/>
        <v>15714</v>
      </c>
      <c r="L34" s="201">
        <f t="shared" si="7"/>
        <v>15714</v>
      </c>
      <c r="M34" s="201">
        <f t="shared" si="7"/>
        <v>13041</v>
      </c>
      <c r="N34" s="201">
        <f t="shared" si="7"/>
        <v>11664</v>
      </c>
      <c r="O34" s="201">
        <f t="shared" si="7"/>
        <v>11664</v>
      </c>
      <c r="P34" s="201">
        <f t="shared" si="7"/>
        <v>11097</v>
      </c>
      <c r="Q34" s="201">
        <f t="shared" si="7"/>
        <v>11664</v>
      </c>
      <c r="R34" s="201">
        <f t="shared" si="7"/>
        <v>11097</v>
      </c>
      <c r="S34" s="201">
        <f t="shared" si="7"/>
        <v>12231</v>
      </c>
      <c r="T34" s="201">
        <f t="shared" si="7"/>
        <v>11664</v>
      </c>
      <c r="U34" s="201">
        <f t="shared" si="7"/>
        <v>11097</v>
      </c>
      <c r="V34" s="201">
        <f t="shared" si="7"/>
        <v>15714</v>
      </c>
      <c r="W34" s="201">
        <f t="shared" si="7"/>
        <v>17496</v>
      </c>
      <c r="X34" s="201">
        <f t="shared" si="7"/>
        <v>17496</v>
      </c>
      <c r="Y34" s="201">
        <f t="shared" si="7"/>
        <v>12636</v>
      </c>
      <c r="Z34" s="201">
        <f t="shared" si="7"/>
        <v>14742</v>
      </c>
      <c r="AA34" s="201">
        <f t="shared" si="7"/>
        <v>15714</v>
      </c>
      <c r="AB34" s="201">
        <f t="shared" si="7"/>
        <v>13770</v>
      </c>
      <c r="AC34" s="201">
        <f t="shared" si="7"/>
        <v>14742</v>
      </c>
      <c r="AD34" s="201">
        <f t="shared" si="7"/>
        <v>18873</v>
      </c>
      <c r="AE34" s="201">
        <f t="shared" si="7"/>
        <v>17496</v>
      </c>
      <c r="AF34" s="201">
        <f t="shared" si="7"/>
        <v>13770</v>
      </c>
      <c r="AG34" s="201">
        <f t="shared" si="7"/>
        <v>18873</v>
      </c>
      <c r="AH34" s="201">
        <f t="shared" si="7"/>
        <v>13770</v>
      </c>
      <c r="AI34" s="201">
        <f t="shared" si="7"/>
        <v>14742</v>
      </c>
      <c r="AJ34" s="201">
        <f t="shared" si="7"/>
        <v>16686</v>
      </c>
      <c r="AK34" s="201">
        <f t="shared" si="7"/>
        <v>17496</v>
      </c>
      <c r="AL34" s="201">
        <f t="shared" si="7"/>
        <v>16686</v>
      </c>
      <c r="AM34" s="201">
        <f t="shared" si="7"/>
        <v>15714</v>
      </c>
      <c r="AN34" s="201">
        <f t="shared" si="7"/>
        <v>17496</v>
      </c>
      <c r="AO34" s="201">
        <f t="shared" si="7"/>
        <v>15714</v>
      </c>
      <c r="AP34" s="201">
        <f t="shared" si="7"/>
        <v>16686</v>
      </c>
      <c r="AQ34" s="201">
        <f t="shared" si="7"/>
        <v>17496</v>
      </c>
      <c r="AR34" s="201">
        <f t="shared" si="7"/>
        <v>16686</v>
      </c>
      <c r="AS34" s="201">
        <f t="shared" si="7"/>
        <v>17496</v>
      </c>
      <c r="AT34" s="201">
        <f t="shared" si="7"/>
        <v>16686</v>
      </c>
      <c r="AU34" s="201">
        <f t="shared" si="7"/>
        <v>17496</v>
      </c>
      <c r="AV34" s="201">
        <f t="shared" si="7"/>
        <v>15714</v>
      </c>
      <c r="AW34" s="201">
        <f t="shared" si="7"/>
        <v>13770</v>
      </c>
      <c r="AX34" s="201">
        <f t="shared" si="7"/>
        <v>15714</v>
      </c>
      <c r="AY34" s="201">
        <f t="shared" si="7"/>
        <v>13770</v>
      </c>
      <c r="AZ34" s="201">
        <f t="shared" si="7"/>
        <v>13770</v>
      </c>
      <c r="BA34" s="201">
        <f t="shared" si="7"/>
        <v>15714</v>
      </c>
      <c r="BB34" s="201">
        <f t="shared" si="7"/>
        <v>13770</v>
      </c>
    </row>
    <row r="35" spans="1:54" s="50" customFormat="1" x14ac:dyDescent="0.2">
      <c r="A35" s="42" t="s">
        <v>85</v>
      </c>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row>
    <row r="36" spans="1:54" s="50" customFormat="1" x14ac:dyDescent="0.2">
      <c r="A36" s="88">
        <f>A27</f>
        <v>1</v>
      </c>
      <c r="B36" s="201">
        <f t="shared" ref="B36:BB36" si="8">ROUNDUP(B16*0.9,)</f>
        <v>13041</v>
      </c>
      <c r="C36" s="201">
        <f t="shared" si="8"/>
        <v>14661</v>
      </c>
      <c r="D36" s="201">
        <f t="shared" si="8"/>
        <v>13041</v>
      </c>
      <c r="E36" s="201">
        <f t="shared" si="8"/>
        <v>14661</v>
      </c>
      <c r="F36" s="201">
        <f t="shared" si="8"/>
        <v>14661</v>
      </c>
      <c r="G36" s="201">
        <f t="shared" si="8"/>
        <v>15714</v>
      </c>
      <c r="H36" s="201">
        <f t="shared" si="8"/>
        <v>13041</v>
      </c>
      <c r="I36" s="201">
        <f t="shared" si="8"/>
        <v>13041</v>
      </c>
      <c r="J36" s="201">
        <f t="shared" si="8"/>
        <v>15714</v>
      </c>
      <c r="K36" s="201">
        <f t="shared" si="8"/>
        <v>15714</v>
      </c>
      <c r="L36" s="201">
        <f t="shared" si="8"/>
        <v>15714</v>
      </c>
      <c r="M36" s="201">
        <f t="shared" si="8"/>
        <v>13041</v>
      </c>
      <c r="N36" s="201">
        <f t="shared" si="8"/>
        <v>11664</v>
      </c>
      <c r="O36" s="201">
        <f t="shared" si="8"/>
        <v>11664</v>
      </c>
      <c r="P36" s="201">
        <f t="shared" si="8"/>
        <v>11097</v>
      </c>
      <c r="Q36" s="201">
        <f t="shared" si="8"/>
        <v>11664</v>
      </c>
      <c r="R36" s="201">
        <f t="shared" si="8"/>
        <v>11097</v>
      </c>
      <c r="S36" s="201">
        <f t="shared" si="8"/>
        <v>12231</v>
      </c>
      <c r="T36" s="201">
        <f t="shared" si="8"/>
        <v>11664</v>
      </c>
      <c r="U36" s="201">
        <f t="shared" si="8"/>
        <v>11097</v>
      </c>
      <c r="V36" s="201">
        <f t="shared" si="8"/>
        <v>15714</v>
      </c>
      <c r="W36" s="201">
        <f t="shared" si="8"/>
        <v>17496</v>
      </c>
      <c r="X36" s="201">
        <f t="shared" si="8"/>
        <v>17496</v>
      </c>
      <c r="Y36" s="201">
        <f t="shared" si="8"/>
        <v>12636</v>
      </c>
      <c r="Z36" s="201">
        <f t="shared" si="8"/>
        <v>14742</v>
      </c>
      <c r="AA36" s="201">
        <f t="shared" si="8"/>
        <v>15714</v>
      </c>
      <c r="AB36" s="201">
        <f t="shared" si="8"/>
        <v>13770</v>
      </c>
      <c r="AC36" s="201">
        <f t="shared" si="8"/>
        <v>14742</v>
      </c>
      <c r="AD36" s="201">
        <f t="shared" si="8"/>
        <v>18873</v>
      </c>
      <c r="AE36" s="201">
        <f t="shared" si="8"/>
        <v>17496</v>
      </c>
      <c r="AF36" s="201">
        <f t="shared" si="8"/>
        <v>13770</v>
      </c>
      <c r="AG36" s="201">
        <f t="shared" si="8"/>
        <v>18873</v>
      </c>
      <c r="AH36" s="201">
        <f t="shared" si="8"/>
        <v>13770</v>
      </c>
      <c r="AI36" s="201">
        <f t="shared" si="8"/>
        <v>14742</v>
      </c>
      <c r="AJ36" s="201">
        <f t="shared" si="8"/>
        <v>16686</v>
      </c>
      <c r="AK36" s="201">
        <f t="shared" si="8"/>
        <v>17496</v>
      </c>
      <c r="AL36" s="201">
        <f t="shared" si="8"/>
        <v>16686</v>
      </c>
      <c r="AM36" s="201">
        <f t="shared" si="8"/>
        <v>15714</v>
      </c>
      <c r="AN36" s="201">
        <f t="shared" si="8"/>
        <v>17496</v>
      </c>
      <c r="AO36" s="201">
        <f t="shared" si="8"/>
        <v>15714</v>
      </c>
      <c r="AP36" s="201">
        <f t="shared" si="8"/>
        <v>16686</v>
      </c>
      <c r="AQ36" s="201">
        <f t="shared" si="8"/>
        <v>17496</v>
      </c>
      <c r="AR36" s="201">
        <f t="shared" si="8"/>
        <v>16686</v>
      </c>
      <c r="AS36" s="201">
        <f t="shared" si="8"/>
        <v>17496</v>
      </c>
      <c r="AT36" s="201">
        <f t="shared" si="8"/>
        <v>16686</v>
      </c>
      <c r="AU36" s="201">
        <f t="shared" si="8"/>
        <v>17496</v>
      </c>
      <c r="AV36" s="201">
        <f t="shared" si="8"/>
        <v>15714</v>
      </c>
      <c r="AW36" s="201">
        <f t="shared" si="8"/>
        <v>13770</v>
      </c>
      <c r="AX36" s="201">
        <f t="shared" si="8"/>
        <v>15714</v>
      </c>
      <c r="AY36" s="201">
        <f t="shared" si="8"/>
        <v>13770</v>
      </c>
      <c r="AZ36" s="201">
        <f t="shared" si="8"/>
        <v>13770</v>
      </c>
      <c r="BA36" s="201">
        <f t="shared" si="8"/>
        <v>15714</v>
      </c>
      <c r="BB36" s="201">
        <f t="shared" si="8"/>
        <v>13770</v>
      </c>
    </row>
    <row r="37" spans="1:54" s="50" customFormat="1" x14ac:dyDescent="0.2">
      <c r="A37" s="88">
        <f>A28</f>
        <v>2</v>
      </c>
      <c r="B37" s="201">
        <f t="shared" ref="B37:BB37" si="9">ROUNDUP(B17*0.9,)</f>
        <v>14418</v>
      </c>
      <c r="C37" s="201">
        <f t="shared" si="9"/>
        <v>16038</v>
      </c>
      <c r="D37" s="201">
        <f t="shared" si="9"/>
        <v>14418</v>
      </c>
      <c r="E37" s="201">
        <f t="shared" si="9"/>
        <v>16038</v>
      </c>
      <c r="F37" s="201">
        <f t="shared" si="9"/>
        <v>16038</v>
      </c>
      <c r="G37" s="201">
        <f t="shared" si="9"/>
        <v>17091</v>
      </c>
      <c r="H37" s="201">
        <f t="shared" si="9"/>
        <v>14418</v>
      </c>
      <c r="I37" s="201">
        <f t="shared" si="9"/>
        <v>14418</v>
      </c>
      <c r="J37" s="201">
        <f t="shared" si="9"/>
        <v>17091</v>
      </c>
      <c r="K37" s="201">
        <f t="shared" si="9"/>
        <v>17091</v>
      </c>
      <c r="L37" s="201">
        <f t="shared" si="9"/>
        <v>17091</v>
      </c>
      <c r="M37" s="201">
        <f t="shared" si="9"/>
        <v>14418</v>
      </c>
      <c r="N37" s="201">
        <f t="shared" si="9"/>
        <v>13041</v>
      </c>
      <c r="O37" s="201">
        <f t="shared" si="9"/>
        <v>13041</v>
      </c>
      <c r="P37" s="201">
        <f t="shared" si="9"/>
        <v>12474</v>
      </c>
      <c r="Q37" s="201">
        <f t="shared" si="9"/>
        <v>13041</v>
      </c>
      <c r="R37" s="201">
        <f t="shared" si="9"/>
        <v>12474</v>
      </c>
      <c r="S37" s="201">
        <f t="shared" si="9"/>
        <v>13608</v>
      </c>
      <c r="T37" s="201">
        <f t="shared" si="9"/>
        <v>13041</v>
      </c>
      <c r="U37" s="201">
        <f t="shared" si="9"/>
        <v>12474</v>
      </c>
      <c r="V37" s="201">
        <f t="shared" si="9"/>
        <v>17091</v>
      </c>
      <c r="W37" s="201">
        <f t="shared" si="9"/>
        <v>18873</v>
      </c>
      <c r="X37" s="201">
        <f t="shared" si="9"/>
        <v>18873</v>
      </c>
      <c r="Y37" s="201">
        <f t="shared" si="9"/>
        <v>14013</v>
      </c>
      <c r="Z37" s="201">
        <f t="shared" si="9"/>
        <v>16119</v>
      </c>
      <c r="AA37" s="201">
        <f t="shared" si="9"/>
        <v>17091</v>
      </c>
      <c r="AB37" s="201">
        <f t="shared" si="9"/>
        <v>15147</v>
      </c>
      <c r="AC37" s="201">
        <f t="shared" si="9"/>
        <v>16119</v>
      </c>
      <c r="AD37" s="201">
        <f t="shared" si="9"/>
        <v>20250</v>
      </c>
      <c r="AE37" s="201">
        <f t="shared" si="9"/>
        <v>18873</v>
      </c>
      <c r="AF37" s="201">
        <f t="shared" si="9"/>
        <v>15147</v>
      </c>
      <c r="AG37" s="201">
        <f t="shared" si="9"/>
        <v>20250</v>
      </c>
      <c r="AH37" s="201">
        <f t="shared" si="9"/>
        <v>15147</v>
      </c>
      <c r="AI37" s="201">
        <f t="shared" si="9"/>
        <v>16119</v>
      </c>
      <c r="AJ37" s="201">
        <f t="shared" si="9"/>
        <v>18063</v>
      </c>
      <c r="AK37" s="201">
        <f t="shared" si="9"/>
        <v>18873</v>
      </c>
      <c r="AL37" s="201">
        <f t="shared" si="9"/>
        <v>18063</v>
      </c>
      <c r="AM37" s="201">
        <f t="shared" si="9"/>
        <v>17091</v>
      </c>
      <c r="AN37" s="201">
        <f t="shared" si="9"/>
        <v>18873</v>
      </c>
      <c r="AO37" s="201">
        <f t="shared" si="9"/>
        <v>17091</v>
      </c>
      <c r="AP37" s="201">
        <f t="shared" si="9"/>
        <v>18063</v>
      </c>
      <c r="AQ37" s="201">
        <f t="shared" si="9"/>
        <v>18873</v>
      </c>
      <c r="AR37" s="201">
        <f t="shared" si="9"/>
        <v>18063</v>
      </c>
      <c r="AS37" s="201">
        <f t="shared" si="9"/>
        <v>18873</v>
      </c>
      <c r="AT37" s="201">
        <f t="shared" si="9"/>
        <v>18063</v>
      </c>
      <c r="AU37" s="201">
        <f t="shared" si="9"/>
        <v>18873</v>
      </c>
      <c r="AV37" s="201">
        <f t="shared" si="9"/>
        <v>17091</v>
      </c>
      <c r="AW37" s="201">
        <f t="shared" si="9"/>
        <v>15147</v>
      </c>
      <c r="AX37" s="201">
        <f t="shared" si="9"/>
        <v>17091</v>
      </c>
      <c r="AY37" s="201">
        <f t="shared" si="9"/>
        <v>15147</v>
      </c>
      <c r="AZ37" s="201">
        <f t="shared" si="9"/>
        <v>15147</v>
      </c>
      <c r="BA37" s="201">
        <f t="shared" si="9"/>
        <v>17091</v>
      </c>
      <c r="BB37" s="201">
        <f t="shared" si="9"/>
        <v>15147</v>
      </c>
    </row>
    <row r="38" spans="1:54" s="50" customFormat="1" x14ac:dyDescent="0.2">
      <c r="A38" s="42" t="s">
        <v>86</v>
      </c>
      <c r="B38" s="201"/>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row>
    <row r="39" spans="1:54" s="50" customFormat="1" x14ac:dyDescent="0.2">
      <c r="A39" s="88">
        <f>A27</f>
        <v>1</v>
      </c>
      <c r="B39" s="201">
        <f t="shared" ref="B39:BB39" si="10">ROUNDUP(B19*0.9,)</f>
        <v>30294</v>
      </c>
      <c r="C39" s="201">
        <f t="shared" si="10"/>
        <v>31914</v>
      </c>
      <c r="D39" s="201">
        <f t="shared" si="10"/>
        <v>30294</v>
      </c>
      <c r="E39" s="201">
        <f t="shared" si="10"/>
        <v>31914</v>
      </c>
      <c r="F39" s="201">
        <f t="shared" si="10"/>
        <v>31914</v>
      </c>
      <c r="G39" s="201">
        <f t="shared" si="10"/>
        <v>32967</v>
      </c>
      <c r="H39" s="201">
        <f t="shared" si="10"/>
        <v>30294</v>
      </c>
      <c r="I39" s="201">
        <f t="shared" si="10"/>
        <v>30294</v>
      </c>
      <c r="J39" s="201">
        <f t="shared" si="10"/>
        <v>32967</v>
      </c>
      <c r="K39" s="201">
        <f t="shared" si="10"/>
        <v>32967</v>
      </c>
      <c r="L39" s="201">
        <f t="shared" si="10"/>
        <v>32967</v>
      </c>
      <c r="M39" s="201">
        <f t="shared" si="10"/>
        <v>30294</v>
      </c>
      <c r="N39" s="201">
        <f t="shared" si="10"/>
        <v>28917</v>
      </c>
      <c r="O39" s="201">
        <f t="shared" si="10"/>
        <v>28917</v>
      </c>
      <c r="P39" s="201">
        <f t="shared" si="10"/>
        <v>28350</v>
      </c>
      <c r="Q39" s="201">
        <f t="shared" si="10"/>
        <v>28917</v>
      </c>
      <c r="R39" s="201">
        <f t="shared" si="10"/>
        <v>28350</v>
      </c>
      <c r="S39" s="201">
        <f t="shared" si="10"/>
        <v>29484</v>
      </c>
      <c r="T39" s="201">
        <f t="shared" si="10"/>
        <v>28917</v>
      </c>
      <c r="U39" s="201">
        <f t="shared" si="10"/>
        <v>28350</v>
      </c>
      <c r="V39" s="201">
        <f t="shared" si="10"/>
        <v>32967</v>
      </c>
      <c r="W39" s="201">
        <f t="shared" si="10"/>
        <v>33939</v>
      </c>
      <c r="X39" s="201">
        <f t="shared" si="10"/>
        <v>33939</v>
      </c>
      <c r="Y39" s="201">
        <f t="shared" si="10"/>
        <v>29079</v>
      </c>
      <c r="Z39" s="201">
        <f t="shared" si="10"/>
        <v>31185</v>
      </c>
      <c r="AA39" s="201">
        <f t="shared" si="10"/>
        <v>32157</v>
      </c>
      <c r="AB39" s="201">
        <f t="shared" si="10"/>
        <v>30213</v>
      </c>
      <c r="AC39" s="201">
        <f t="shared" si="10"/>
        <v>31185</v>
      </c>
      <c r="AD39" s="201">
        <f t="shared" si="10"/>
        <v>35316</v>
      </c>
      <c r="AE39" s="201">
        <f t="shared" si="10"/>
        <v>33939</v>
      </c>
      <c r="AF39" s="201">
        <f t="shared" si="10"/>
        <v>30213</v>
      </c>
      <c r="AG39" s="201">
        <f t="shared" si="10"/>
        <v>35316</v>
      </c>
      <c r="AH39" s="201">
        <f t="shared" si="10"/>
        <v>30213</v>
      </c>
      <c r="AI39" s="201">
        <f t="shared" si="10"/>
        <v>31185</v>
      </c>
      <c r="AJ39" s="201">
        <f t="shared" si="10"/>
        <v>33129</v>
      </c>
      <c r="AK39" s="201">
        <f t="shared" si="10"/>
        <v>33939</v>
      </c>
      <c r="AL39" s="201">
        <f t="shared" si="10"/>
        <v>33129</v>
      </c>
      <c r="AM39" s="201">
        <f t="shared" si="10"/>
        <v>32157</v>
      </c>
      <c r="AN39" s="201">
        <f t="shared" si="10"/>
        <v>33939</v>
      </c>
      <c r="AO39" s="201">
        <f t="shared" si="10"/>
        <v>32157</v>
      </c>
      <c r="AP39" s="201">
        <f t="shared" si="10"/>
        <v>33129</v>
      </c>
      <c r="AQ39" s="201">
        <f t="shared" si="10"/>
        <v>33939</v>
      </c>
      <c r="AR39" s="201">
        <f t="shared" si="10"/>
        <v>33129</v>
      </c>
      <c r="AS39" s="201">
        <f t="shared" si="10"/>
        <v>33939</v>
      </c>
      <c r="AT39" s="201">
        <f t="shared" si="10"/>
        <v>33129</v>
      </c>
      <c r="AU39" s="201">
        <f t="shared" si="10"/>
        <v>33939</v>
      </c>
      <c r="AV39" s="201">
        <f t="shared" si="10"/>
        <v>32157</v>
      </c>
      <c r="AW39" s="201">
        <f t="shared" si="10"/>
        <v>30213</v>
      </c>
      <c r="AX39" s="201">
        <f t="shared" si="10"/>
        <v>32157</v>
      </c>
      <c r="AY39" s="201">
        <f t="shared" si="10"/>
        <v>30213</v>
      </c>
      <c r="AZ39" s="201">
        <f t="shared" si="10"/>
        <v>30213</v>
      </c>
      <c r="BA39" s="201">
        <f t="shared" si="10"/>
        <v>32157</v>
      </c>
      <c r="BB39" s="201">
        <f t="shared" si="10"/>
        <v>30213</v>
      </c>
    </row>
    <row r="40" spans="1:54" s="50" customFormat="1" x14ac:dyDescent="0.2">
      <c r="A40" s="88">
        <f>A28</f>
        <v>2</v>
      </c>
      <c r="B40" s="201">
        <f t="shared" ref="B40:BB40" si="11">ROUNDUP(B20*0.9,)</f>
        <v>31671</v>
      </c>
      <c r="C40" s="201">
        <f t="shared" si="11"/>
        <v>33291</v>
      </c>
      <c r="D40" s="201">
        <f t="shared" si="11"/>
        <v>31671</v>
      </c>
      <c r="E40" s="201">
        <f t="shared" si="11"/>
        <v>33291</v>
      </c>
      <c r="F40" s="201">
        <f t="shared" si="11"/>
        <v>33291</v>
      </c>
      <c r="G40" s="201">
        <f t="shared" si="11"/>
        <v>34344</v>
      </c>
      <c r="H40" s="201">
        <f t="shared" si="11"/>
        <v>31671</v>
      </c>
      <c r="I40" s="201">
        <f t="shared" si="11"/>
        <v>31671</v>
      </c>
      <c r="J40" s="201">
        <f t="shared" si="11"/>
        <v>34344</v>
      </c>
      <c r="K40" s="201">
        <f t="shared" si="11"/>
        <v>34344</v>
      </c>
      <c r="L40" s="201">
        <f t="shared" si="11"/>
        <v>34344</v>
      </c>
      <c r="M40" s="201">
        <f t="shared" si="11"/>
        <v>31671</v>
      </c>
      <c r="N40" s="201">
        <f t="shared" si="11"/>
        <v>30294</v>
      </c>
      <c r="O40" s="201">
        <f t="shared" si="11"/>
        <v>30294</v>
      </c>
      <c r="P40" s="201">
        <f t="shared" si="11"/>
        <v>29727</v>
      </c>
      <c r="Q40" s="201">
        <f t="shared" si="11"/>
        <v>30294</v>
      </c>
      <c r="R40" s="201">
        <f t="shared" si="11"/>
        <v>29727</v>
      </c>
      <c r="S40" s="201">
        <f t="shared" si="11"/>
        <v>30861</v>
      </c>
      <c r="T40" s="201">
        <f t="shared" si="11"/>
        <v>30294</v>
      </c>
      <c r="U40" s="201">
        <f t="shared" si="11"/>
        <v>29727</v>
      </c>
      <c r="V40" s="201">
        <f t="shared" si="11"/>
        <v>34344</v>
      </c>
      <c r="W40" s="201">
        <f t="shared" si="11"/>
        <v>35316</v>
      </c>
      <c r="X40" s="201">
        <f t="shared" si="11"/>
        <v>35316</v>
      </c>
      <c r="Y40" s="201">
        <f t="shared" si="11"/>
        <v>30456</v>
      </c>
      <c r="Z40" s="201">
        <f t="shared" si="11"/>
        <v>32562</v>
      </c>
      <c r="AA40" s="201">
        <f t="shared" si="11"/>
        <v>33534</v>
      </c>
      <c r="AB40" s="201">
        <f t="shared" si="11"/>
        <v>31590</v>
      </c>
      <c r="AC40" s="201">
        <f t="shared" si="11"/>
        <v>32562</v>
      </c>
      <c r="AD40" s="201">
        <f t="shared" si="11"/>
        <v>36693</v>
      </c>
      <c r="AE40" s="201">
        <f t="shared" si="11"/>
        <v>35316</v>
      </c>
      <c r="AF40" s="201">
        <f t="shared" si="11"/>
        <v>31590</v>
      </c>
      <c r="AG40" s="201">
        <f t="shared" si="11"/>
        <v>36693</v>
      </c>
      <c r="AH40" s="201">
        <f t="shared" si="11"/>
        <v>31590</v>
      </c>
      <c r="AI40" s="201">
        <f t="shared" si="11"/>
        <v>32562</v>
      </c>
      <c r="AJ40" s="201">
        <f t="shared" si="11"/>
        <v>34506</v>
      </c>
      <c r="AK40" s="201">
        <f t="shared" si="11"/>
        <v>35316</v>
      </c>
      <c r="AL40" s="201">
        <f t="shared" si="11"/>
        <v>34506</v>
      </c>
      <c r="AM40" s="201">
        <f t="shared" si="11"/>
        <v>33534</v>
      </c>
      <c r="AN40" s="201">
        <f t="shared" si="11"/>
        <v>35316</v>
      </c>
      <c r="AO40" s="201">
        <f t="shared" si="11"/>
        <v>33534</v>
      </c>
      <c r="AP40" s="201">
        <f t="shared" si="11"/>
        <v>34506</v>
      </c>
      <c r="AQ40" s="201">
        <f t="shared" si="11"/>
        <v>35316</v>
      </c>
      <c r="AR40" s="201">
        <f t="shared" si="11"/>
        <v>34506</v>
      </c>
      <c r="AS40" s="201">
        <f t="shared" si="11"/>
        <v>35316</v>
      </c>
      <c r="AT40" s="201">
        <f t="shared" si="11"/>
        <v>34506</v>
      </c>
      <c r="AU40" s="201">
        <f t="shared" si="11"/>
        <v>35316</v>
      </c>
      <c r="AV40" s="201">
        <f t="shared" si="11"/>
        <v>33534</v>
      </c>
      <c r="AW40" s="201">
        <f t="shared" si="11"/>
        <v>31590</v>
      </c>
      <c r="AX40" s="201">
        <f t="shared" si="11"/>
        <v>33534</v>
      </c>
      <c r="AY40" s="201">
        <f t="shared" si="11"/>
        <v>31590</v>
      </c>
      <c r="AZ40" s="201">
        <f t="shared" si="11"/>
        <v>31590</v>
      </c>
      <c r="BA40" s="201">
        <f t="shared" si="11"/>
        <v>33534</v>
      </c>
      <c r="BB40" s="201">
        <f t="shared" si="11"/>
        <v>31590</v>
      </c>
    </row>
    <row r="41" spans="1:54" s="50" customFormat="1" x14ac:dyDescent="0.2">
      <c r="A41" s="42" t="s">
        <v>87</v>
      </c>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row>
    <row r="42" spans="1:54" s="50" customFormat="1" x14ac:dyDescent="0.2">
      <c r="A42" s="88" t="s">
        <v>88</v>
      </c>
      <c r="B42" s="8">
        <f t="shared" ref="B42:BB42" si="12">ROUNDUP(B22*0.9,)</f>
        <v>43821</v>
      </c>
      <c r="C42" s="8">
        <f t="shared" si="12"/>
        <v>45441</v>
      </c>
      <c r="D42" s="8">
        <f t="shared" si="12"/>
        <v>43821</v>
      </c>
      <c r="E42" s="8">
        <f t="shared" si="12"/>
        <v>45441</v>
      </c>
      <c r="F42" s="8">
        <f t="shared" si="12"/>
        <v>45441</v>
      </c>
      <c r="G42" s="8">
        <f t="shared" si="12"/>
        <v>46494</v>
      </c>
      <c r="H42" s="8">
        <f t="shared" si="12"/>
        <v>43821</v>
      </c>
      <c r="I42" s="8">
        <f t="shared" si="12"/>
        <v>43821</v>
      </c>
      <c r="J42" s="8">
        <f t="shared" si="12"/>
        <v>46494</v>
      </c>
      <c r="K42" s="8">
        <f t="shared" si="12"/>
        <v>46494</v>
      </c>
      <c r="L42" s="8">
        <f t="shared" si="12"/>
        <v>46494</v>
      </c>
      <c r="M42" s="8">
        <f t="shared" si="12"/>
        <v>43821</v>
      </c>
      <c r="N42" s="8">
        <f t="shared" si="12"/>
        <v>42444</v>
      </c>
      <c r="O42" s="8">
        <f t="shared" si="12"/>
        <v>42444</v>
      </c>
      <c r="P42" s="8">
        <f t="shared" si="12"/>
        <v>41877</v>
      </c>
      <c r="Q42" s="8">
        <f t="shared" si="12"/>
        <v>42444</v>
      </c>
      <c r="R42" s="8">
        <f t="shared" si="12"/>
        <v>41877</v>
      </c>
      <c r="S42" s="8">
        <f t="shared" si="12"/>
        <v>43011</v>
      </c>
      <c r="T42" s="8">
        <f t="shared" si="12"/>
        <v>42444</v>
      </c>
      <c r="U42" s="8">
        <f t="shared" si="12"/>
        <v>41877</v>
      </c>
      <c r="V42" s="8">
        <f t="shared" si="12"/>
        <v>52407</v>
      </c>
      <c r="W42" s="8">
        <f t="shared" si="12"/>
        <v>53379</v>
      </c>
      <c r="X42" s="8">
        <f t="shared" si="12"/>
        <v>53379</v>
      </c>
      <c r="Y42" s="8">
        <f t="shared" si="12"/>
        <v>46656</v>
      </c>
      <c r="Z42" s="8">
        <f t="shared" si="12"/>
        <v>48762</v>
      </c>
      <c r="AA42" s="8">
        <f t="shared" si="12"/>
        <v>49734</v>
      </c>
      <c r="AB42" s="8">
        <f t="shared" si="12"/>
        <v>47790</v>
      </c>
      <c r="AC42" s="8">
        <f t="shared" si="12"/>
        <v>48762</v>
      </c>
      <c r="AD42" s="8">
        <f t="shared" si="12"/>
        <v>52893</v>
      </c>
      <c r="AE42" s="8">
        <f t="shared" si="12"/>
        <v>51516</v>
      </c>
      <c r="AF42" s="8">
        <f t="shared" si="12"/>
        <v>47790</v>
      </c>
      <c r="AG42" s="8">
        <f t="shared" si="12"/>
        <v>52893</v>
      </c>
      <c r="AH42" s="8">
        <f t="shared" si="12"/>
        <v>47790</v>
      </c>
      <c r="AI42" s="8">
        <f t="shared" si="12"/>
        <v>48762</v>
      </c>
      <c r="AJ42" s="8">
        <f t="shared" si="12"/>
        <v>50706</v>
      </c>
      <c r="AK42" s="8">
        <f t="shared" si="12"/>
        <v>51516</v>
      </c>
      <c r="AL42" s="8">
        <f t="shared" si="12"/>
        <v>50706</v>
      </c>
      <c r="AM42" s="8">
        <f t="shared" si="12"/>
        <v>49734</v>
      </c>
      <c r="AN42" s="8">
        <f t="shared" si="12"/>
        <v>51516</v>
      </c>
      <c r="AO42" s="8">
        <f t="shared" si="12"/>
        <v>49734</v>
      </c>
      <c r="AP42" s="8">
        <f t="shared" si="12"/>
        <v>50706</v>
      </c>
      <c r="AQ42" s="8">
        <f t="shared" si="12"/>
        <v>51516</v>
      </c>
      <c r="AR42" s="8">
        <f t="shared" si="12"/>
        <v>50706</v>
      </c>
      <c r="AS42" s="8">
        <f t="shared" si="12"/>
        <v>51516</v>
      </c>
      <c r="AT42" s="8">
        <f t="shared" si="12"/>
        <v>50706</v>
      </c>
      <c r="AU42" s="8">
        <f t="shared" si="12"/>
        <v>51516</v>
      </c>
      <c r="AV42" s="8">
        <f t="shared" si="12"/>
        <v>49734</v>
      </c>
      <c r="AW42" s="8">
        <f t="shared" si="12"/>
        <v>47790</v>
      </c>
      <c r="AX42" s="8">
        <f t="shared" si="12"/>
        <v>49734</v>
      </c>
      <c r="AY42" s="8">
        <f t="shared" si="12"/>
        <v>47790</v>
      </c>
      <c r="AZ42" s="8">
        <f t="shared" si="12"/>
        <v>47790</v>
      </c>
      <c r="BA42" s="8">
        <f t="shared" si="12"/>
        <v>49734</v>
      </c>
      <c r="BB42" s="8">
        <f t="shared" si="12"/>
        <v>47790</v>
      </c>
    </row>
    <row r="43" spans="1:54" s="50" customFormat="1" x14ac:dyDescent="0.2">
      <c r="A43" s="100"/>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row>
    <row r="44" spans="1:54" s="50" customFormat="1" ht="12.75" thickBot="1" x14ac:dyDescent="0.25">
      <c r="A44" s="100"/>
    </row>
    <row r="45" spans="1:54" s="50" customFormat="1" ht="12.75" thickBot="1" x14ac:dyDescent="0.25">
      <c r="A45" s="104" t="s">
        <v>66</v>
      </c>
    </row>
    <row r="46" spans="1:54" x14ac:dyDescent="0.2">
      <c r="A46" s="63" t="s">
        <v>78</v>
      </c>
    </row>
    <row r="47" spans="1:54" ht="9" hidden="1" customHeight="1" x14ac:dyDescent="0.2">
      <c r="A47" s="43" t="s">
        <v>67</v>
      </c>
    </row>
    <row r="48" spans="1:54" ht="10.7" customHeight="1" x14ac:dyDescent="0.2">
      <c r="A48" s="43" t="s">
        <v>89</v>
      </c>
    </row>
    <row r="49" spans="1:1" x14ac:dyDescent="0.2">
      <c r="A49" s="43" t="s">
        <v>68</v>
      </c>
    </row>
    <row r="50" spans="1:1" ht="13.35" customHeight="1" x14ac:dyDescent="0.2">
      <c r="A50" s="43" t="s">
        <v>69</v>
      </c>
    </row>
    <row r="51" spans="1:1" ht="13.35" customHeight="1" x14ac:dyDescent="0.2">
      <c r="A51" s="159" t="s">
        <v>162</v>
      </c>
    </row>
    <row r="52" spans="1:1" ht="12.6" customHeight="1" thickBot="1" x14ac:dyDescent="0.25">
      <c r="A52" s="3"/>
    </row>
    <row r="53" spans="1:1" ht="13.35" customHeight="1" thickBot="1" x14ac:dyDescent="0.25">
      <c r="A53" s="105" t="s">
        <v>71</v>
      </c>
    </row>
    <row r="54" spans="1:1" ht="11.45" customHeight="1" x14ac:dyDescent="0.2">
      <c r="A54" s="127" t="s">
        <v>111</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8"/>
  <sheetViews>
    <sheetView topLeftCell="A7" zoomScale="80" zoomScaleNormal="80" workbookViewId="0">
      <pane xSplit="1" topLeftCell="B1" activePane="topRight" state="frozen"/>
      <selection activeCell="C36" sqref="C36"/>
      <selection pane="topRight" activeCell="C36" sqref="C36"/>
    </sheetView>
  </sheetViews>
  <sheetFormatPr defaultColWidth="9" defaultRowHeight="12" x14ac:dyDescent="0.2"/>
  <cols>
    <col min="1" max="1" width="84.5703125" style="48" customWidth="1"/>
    <col min="2" max="16384" width="9" style="48"/>
  </cols>
  <sheetData>
    <row r="1" spans="1:54" s="51" customFormat="1" ht="12" customHeight="1" x14ac:dyDescent="0.2">
      <c r="A1" s="207" t="s">
        <v>82</v>
      </c>
    </row>
    <row r="2" spans="1:54" s="51" customFormat="1" ht="12" customHeight="1" x14ac:dyDescent="0.2">
      <c r="A2" s="207"/>
    </row>
    <row r="3" spans="1:54" s="51" customFormat="1" ht="11.1" customHeight="1" x14ac:dyDescent="0.2">
      <c r="A3" s="97" t="s">
        <v>101</v>
      </c>
    </row>
    <row r="4" spans="1:54" s="52" customFormat="1" ht="32.1" customHeight="1" x14ac:dyDescent="0.2">
      <c r="A4" s="98" t="s">
        <v>64</v>
      </c>
      <c r="B4" s="192">
        <f>'C завтраками| Bed and breakfast'!B4</f>
        <v>45770</v>
      </c>
      <c r="C4" s="192">
        <f>'C завтраками| Bed and breakfast'!C4</f>
        <v>45772</v>
      </c>
      <c r="D4" s="192">
        <f>'C завтраками| Bed and breakfast'!D4</f>
        <v>45774</v>
      </c>
      <c r="E4" s="192">
        <f>'C завтраками| Bed and breakfast'!E4</f>
        <v>45776</v>
      </c>
      <c r="F4" s="192">
        <f>'C завтраками| Bed and breakfast'!F4</f>
        <v>45777</v>
      </c>
      <c r="G4" s="192">
        <f>'C завтраками| Bed and breakfast'!G4</f>
        <v>45778</v>
      </c>
      <c r="H4" s="192">
        <f>'C завтраками| Bed and breakfast'!H4</f>
        <v>45781</v>
      </c>
      <c r="I4" s="192">
        <f>'C завтраками| Bed and breakfast'!I4</f>
        <v>45783</v>
      </c>
      <c r="J4" s="192">
        <f>'C завтраками| Bed and breakfast'!J4</f>
        <v>45784</v>
      </c>
      <c r="K4" s="192">
        <f>'C завтраками| Bed and breakfast'!K4</f>
        <v>45785</v>
      </c>
      <c r="L4" s="192">
        <f>'C завтраками| Bed and breakfast'!L4</f>
        <v>45786</v>
      </c>
      <c r="M4" s="192">
        <f>'C завтраками| Bed and breakfast'!M4</f>
        <v>45787</v>
      </c>
      <c r="N4" s="192">
        <f>'C завтраками| Bed and breakfast'!N4</f>
        <v>45788</v>
      </c>
      <c r="O4" s="192">
        <f>'C завтраками| Bed and breakfast'!O4</f>
        <v>45793</v>
      </c>
      <c r="P4" s="192">
        <f>'C завтраками| Bed and breakfast'!P4</f>
        <v>45795</v>
      </c>
      <c r="Q4" s="192">
        <f>'C завтраками| Bed and breakfast'!Q4</f>
        <v>45799</v>
      </c>
      <c r="R4" s="192">
        <f>'C завтраками| Bed and breakfast'!R4</f>
        <v>45802</v>
      </c>
      <c r="S4" s="192">
        <f>'C завтраками| Bed and breakfast'!S4</f>
        <v>45803</v>
      </c>
      <c r="T4" s="192">
        <f>'C завтраками| Bed and breakfast'!T4</f>
        <v>45806</v>
      </c>
      <c r="U4" s="192">
        <f>'C завтраками| Bed and breakfast'!U4</f>
        <v>45807</v>
      </c>
      <c r="V4" s="192">
        <f>'C завтраками| Bed and breakfast'!V4</f>
        <v>45808</v>
      </c>
      <c r="W4" s="192">
        <f>'C завтраками| Bed and breakfast'!W4</f>
        <v>45809</v>
      </c>
      <c r="X4" s="192">
        <f>'C завтраками| Bed and breakfast'!X4</f>
        <v>45810</v>
      </c>
      <c r="Y4" s="192">
        <f>'C завтраками| Bed and breakfast'!Y4</f>
        <v>45817</v>
      </c>
      <c r="Z4" s="192">
        <f>'C завтраками| Bed and breakfast'!Z4</f>
        <v>45818</v>
      </c>
      <c r="AA4" s="192">
        <f>'C завтраками| Bed and breakfast'!AA4</f>
        <v>45820</v>
      </c>
      <c r="AB4" s="192">
        <f>'C завтраками| Bed and breakfast'!AB4</f>
        <v>45822</v>
      </c>
      <c r="AC4" s="192">
        <f>'C завтраками| Bed and breakfast'!AC4</f>
        <v>45825</v>
      </c>
      <c r="AD4" s="192">
        <f>'C завтраками| Bed and breakfast'!AD4</f>
        <v>45831</v>
      </c>
      <c r="AE4" s="192">
        <f>'C завтраками| Bed and breakfast'!AE4</f>
        <v>45834</v>
      </c>
      <c r="AF4" s="192">
        <f>'C завтраками| Bed and breakfast'!AF4</f>
        <v>45836</v>
      </c>
      <c r="AG4" s="192">
        <f>'C завтраками| Bed and breakfast'!AG4</f>
        <v>45839</v>
      </c>
      <c r="AH4" s="192">
        <f>'C завтраками| Bed and breakfast'!AH4</f>
        <v>45849</v>
      </c>
      <c r="AI4" s="192">
        <f>'C завтраками| Bed and breakfast'!AI4</f>
        <v>45850</v>
      </c>
      <c r="AJ4" s="192">
        <f>'C завтраками| Bed and breakfast'!AJ4</f>
        <v>45852</v>
      </c>
      <c r="AK4" s="192">
        <f>'C завтраками| Bed and breakfast'!AK4</f>
        <v>45853</v>
      </c>
      <c r="AL4" s="192">
        <f>'C завтраками| Bed and breakfast'!AL4</f>
        <v>45857</v>
      </c>
      <c r="AM4" s="192">
        <f>'C завтраками| Bed and breakfast'!AM4</f>
        <v>45858</v>
      </c>
      <c r="AN4" s="192">
        <f>'C завтраками| Bed and breakfast'!AN4</f>
        <v>45863</v>
      </c>
      <c r="AO4" s="192">
        <f>'C завтраками| Bed and breakfast'!AO4</f>
        <v>45867</v>
      </c>
      <c r="AP4" s="192">
        <f>'C завтраками| Bed and breakfast'!AP4</f>
        <v>45870</v>
      </c>
      <c r="AQ4" s="192">
        <f>'C завтраками| Bed and breakfast'!AQ4</f>
        <v>45872</v>
      </c>
      <c r="AR4" s="192">
        <f>'C завтраками| Bed and breakfast'!AR4</f>
        <v>45877</v>
      </c>
      <c r="AS4" s="192">
        <f>'C завтраками| Bed and breakfast'!AS4</f>
        <v>45878</v>
      </c>
      <c r="AT4" s="192">
        <f>'C завтраками| Bed and breakfast'!AT4</f>
        <v>45880</v>
      </c>
      <c r="AU4" s="192">
        <f>'C завтраками| Bed and breakfast'!AU4</f>
        <v>45885</v>
      </c>
      <c r="AV4" s="192">
        <f>'C завтраками| Bed and breakfast'!AV4</f>
        <v>45886</v>
      </c>
      <c r="AW4" s="192">
        <f>'C завтраками| Bed and breakfast'!AW4</f>
        <v>45891</v>
      </c>
      <c r="AX4" s="192">
        <f>'C завтраками| Bed and breakfast'!AX4</f>
        <v>45894</v>
      </c>
      <c r="AY4" s="192">
        <f>'C завтраками| Bed and breakfast'!AY4</f>
        <v>45895</v>
      </c>
      <c r="AZ4" s="192">
        <f>'C завтраками| Bed and breakfast'!AZ4</f>
        <v>45901</v>
      </c>
      <c r="BA4" s="192">
        <f>'C завтраками| Bed and breakfast'!BA4</f>
        <v>45909</v>
      </c>
      <c r="BB4" s="192">
        <f>'C завтраками| Bed and breakfast'!BB4</f>
        <v>45921</v>
      </c>
    </row>
    <row r="5" spans="1:54" s="53" customFormat="1" ht="21.95" customHeight="1" x14ac:dyDescent="0.2">
      <c r="A5" s="98"/>
      <c r="B5" s="192">
        <f>'C завтраками| Bed and breakfast'!B5</f>
        <v>45771</v>
      </c>
      <c r="C5" s="192">
        <f>'C завтраками| Bed and breakfast'!C5</f>
        <v>45773</v>
      </c>
      <c r="D5" s="192">
        <f>'C завтраками| Bed and breakfast'!D5</f>
        <v>45775</v>
      </c>
      <c r="E5" s="192">
        <f>'C завтраками| Bed and breakfast'!E5</f>
        <v>45776</v>
      </c>
      <c r="F5" s="192">
        <f>'C завтраками| Bed and breakfast'!F5</f>
        <v>45777</v>
      </c>
      <c r="G5" s="192">
        <f>'C завтраками| Bed and breakfast'!G5</f>
        <v>45780</v>
      </c>
      <c r="H5" s="192">
        <f>'C завтраками| Bed and breakfast'!H5</f>
        <v>45782</v>
      </c>
      <c r="I5" s="192">
        <f>'C завтраками| Bed and breakfast'!I5</f>
        <v>45783</v>
      </c>
      <c r="J5" s="192">
        <f>'C завтраками| Bed and breakfast'!J5</f>
        <v>45784</v>
      </c>
      <c r="K5" s="192">
        <f>'C завтраками| Bed and breakfast'!K5</f>
        <v>45785</v>
      </c>
      <c r="L5" s="192">
        <f>'C завтраками| Bed and breakfast'!L5</f>
        <v>45786</v>
      </c>
      <c r="M5" s="192">
        <f>'C завтраками| Bed and breakfast'!M5</f>
        <v>45787</v>
      </c>
      <c r="N5" s="192">
        <f>'C завтраками| Bed and breakfast'!N5</f>
        <v>45792</v>
      </c>
      <c r="O5" s="192">
        <f>'C завтраками| Bed and breakfast'!O5</f>
        <v>45794</v>
      </c>
      <c r="P5" s="192">
        <f>'C завтраками| Bed and breakfast'!P5</f>
        <v>45798</v>
      </c>
      <c r="Q5" s="192">
        <f>'C завтраками| Bed and breakfast'!Q5</f>
        <v>45801</v>
      </c>
      <c r="R5" s="192">
        <f>'C завтраками| Bed and breakfast'!R5</f>
        <v>45802</v>
      </c>
      <c r="S5" s="192">
        <f>'C завтраками| Bed and breakfast'!S5</f>
        <v>45805</v>
      </c>
      <c r="T5" s="192">
        <f>'C завтраками| Bed and breakfast'!T5</f>
        <v>45806</v>
      </c>
      <c r="U5" s="192">
        <f>'C завтраками| Bed and breakfast'!U5</f>
        <v>45807</v>
      </c>
      <c r="V5" s="192">
        <f>'C завтраками| Bed and breakfast'!V5</f>
        <v>45808</v>
      </c>
      <c r="W5" s="192">
        <f>'C завтраками| Bed and breakfast'!W5</f>
        <v>45809</v>
      </c>
      <c r="X5" s="192">
        <f>'C завтраками| Bed and breakfast'!X5</f>
        <v>45816</v>
      </c>
      <c r="Y5" s="192">
        <f>'C завтраками| Bed and breakfast'!Y5</f>
        <v>45817</v>
      </c>
      <c r="Z5" s="192">
        <f>'C завтраками| Bed and breakfast'!Z5</f>
        <v>45819</v>
      </c>
      <c r="AA5" s="192">
        <f>'C завтраками| Bed and breakfast'!AA5</f>
        <v>45821</v>
      </c>
      <c r="AB5" s="192">
        <f>'C завтраками| Bed and breakfast'!AB5</f>
        <v>45824</v>
      </c>
      <c r="AC5" s="192">
        <f>'C завтраками| Bed and breakfast'!AC5</f>
        <v>45830</v>
      </c>
      <c r="AD5" s="192">
        <f>'C завтраками| Bed and breakfast'!AD5</f>
        <v>45833</v>
      </c>
      <c r="AE5" s="192">
        <f>'C завтраками| Bed and breakfast'!AE5</f>
        <v>45835</v>
      </c>
      <c r="AF5" s="192">
        <f>'C завтраками| Bed and breakfast'!AF5</f>
        <v>45838</v>
      </c>
      <c r="AG5" s="192">
        <f>'C завтраками| Bed and breakfast'!AG5</f>
        <v>45848</v>
      </c>
      <c r="AH5" s="192">
        <f>'C завтраками| Bed and breakfast'!AH5</f>
        <v>45849</v>
      </c>
      <c r="AI5" s="192">
        <f>'C завтраками| Bed and breakfast'!AI5</f>
        <v>45851</v>
      </c>
      <c r="AJ5" s="192">
        <f>'C завтраками| Bed and breakfast'!AJ5</f>
        <v>45852</v>
      </c>
      <c r="AK5" s="192">
        <f>'C завтраками| Bed and breakfast'!AK5</f>
        <v>45856</v>
      </c>
      <c r="AL5" s="192">
        <f>'C завтраками| Bed and breakfast'!AL5</f>
        <v>45857</v>
      </c>
      <c r="AM5" s="192">
        <f>'C завтраками| Bed and breakfast'!AM5</f>
        <v>45862</v>
      </c>
      <c r="AN5" s="192">
        <f>'C завтраками| Bed and breakfast'!AN5</f>
        <v>45866</v>
      </c>
      <c r="AO5" s="192">
        <f>'C завтраками| Bed and breakfast'!AO5</f>
        <v>45869</v>
      </c>
      <c r="AP5" s="192">
        <f>'C завтраками| Bed and breakfast'!AP5</f>
        <v>45871</v>
      </c>
      <c r="AQ5" s="192">
        <f>'C завтраками| Bed and breakfast'!AQ5</f>
        <v>45876</v>
      </c>
      <c r="AR5" s="192">
        <f>'C завтраками| Bed and breakfast'!AR5</f>
        <v>45877</v>
      </c>
      <c r="AS5" s="192">
        <f>'C завтраками| Bed and breakfast'!AS5</f>
        <v>45879</v>
      </c>
      <c r="AT5" s="192">
        <f>'C завтраками| Bed and breakfast'!AT5</f>
        <v>45884</v>
      </c>
      <c r="AU5" s="192">
        <f>'C завтраками| Bed and breakfast'!AU5</f>
        <v>45885</v>
      </c>
      <c r="AV5" s="192">
        <f>'C завтраками| Bed and breakfast'!AV5</f>
        <v>45890</v>
      </c>
      <c r="AW5" s="192">
        <f>'C завтраками| Bed and breakfast'!AW5</f>
        <v>45893</v>
      </c>
      <c r="AX5" s="192">
        <f>'C завтраками| Bed and breakfast'!AX5</f>
        <v>45894</v>
      </c>
      <c r="AY5" s="192">
        <f>'C завтраками| Bed and breakfast'!AY5</f>
        <v>45900</v>
      </c>
      <c r="AZ5" s="192">
        <f>'C завтраками| Bed and breakfast'!AZ5</f>
        <v>45908</v>
      </c>
      <c r="BA5" s="192">
        <f>'C завтраками| Bed and breakfast'!BA5</f>
        <v>45920</v>
      </c>
      <c r="BB5" s="192">
        <f>'C завтраками| Bed and breakfast'!BB5</f>
        <v>45930</v>
      </c>
    </row>
    <row r="6" spans="1:54" s="53" customFormat="1" x14ac:dyDescent="0.2">
      <c r="A6" s="42" t="s">
        <v>83</v>
      </c>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row>
    <row r="7" spans="1:54" s="53" customFormat="1" x14ac:dyDescent="0.2">
      <c r="A7" s="88">
        <v>1</v>
      </c>
      <c r="B7" s="8">
        <f>'C завтраками| Bed and breakfast'!B7*0.9</f>
        <v>11160</v>
      </c>
      <c r="C7" s="8">
        <f>'C завтраками| Bed and breakfast'!C7*0.9</f>
        <v>12960</v>
      </c>
      <c r="D7" s="8">
        <f>'C завтраками| Bed and breakfast'!D7*0.9</f>
        <v>11160</v>
      </c>
      <c r="E7" s="8">
        <f>'C завтраками| Bed and breakfast'!E7*0.9</f>
        <v>12960</v>
      </c>
      <c r="F7" s="8">
        <f>'C завтраками| Bed and breakfast'!F7*0.9</f>
        <v>12960</v>
      </c>
      <c r="G7" s="8">
        <f>'C завтраками| Bed and breakfast'!G7*0.9</f>
        <v>14130</v>
      </c>
      <c r="H7" s="8">
        <f>'C завтраками| Bed and breakfast'!H7*0.9</f>
        <v>11160</v>
      </c>
      <c r="I7" s="8">
        <f>'C завтраками| Bed and breakfast'!I7*0.9</f>
        <v>11160</v>
      </c>
      <c r="J7" s="8">
        <f>'C завтраками| Bed and breakfast'!J7*0.9</f>
        <v>14130</v>
      </c>
      <c r="K7" s="8">
        <f>'C завтраками| Bed and breakfast'!K7*0.9</f>
        <v>14130</v>
      </c>
      <c r="L7" s="8">
        <f>'C завтраками| Bed and breakfast'!L7*0.9</f>
        <v>14130</v>
      </c>
      <c r="M7" s="8">
        <f>'C завтраками| Bed and breakfast'!M7*0.9</f>
        <v>11160</v>
      </c>
      <c r="N7" s="8">
        <f>'C завтраками| Bed and breakfast'!N7*0.9</f>
        <v>9630</v>
      </c>
      <c r="O7" s="8">
        <f>'C завтраками| Bed and breakfast'!O7*0.9</f>
        <v>9630</v>
      </c>
      <c r="P7" s="8">
        <f>'C завтраками| Bed and breakfast'!P7*0.9</f>
        <v>9000</v>
      </c>
      <c r="Q7" s="8">
        <f>'C завтраками| Bed and breakfast'!Q7*0.9</f>
        <v>9630</v>
      </c>
      <c r="R7" s="8">
        <f>'C завтраками| Bed and breakfast'!R7*0.9</f>
        <v>9000</v>
      </c>
      <c r="S7" s="8">
        <f>'C завтраками| Bed and breakfast'!S7*0.9</f>
        <v>10260</v>
      </c>
      <c r="T7" s="8">
        <f>'C завтраками| Bed and breakfast'!T7*0.9</f>
        <v>9630</v>
      </c>
      <c r="U7" s="8">
        <f>'C завтраками| Bed and breakfast'!U7*0.9</f>
        <v>9000</v>
      </c>
      <c r="V7" s="8">
        <f>'C завтраками| Bed and breakfast'!V7*0.9</f>
        <v>14130</v>
      </c>
      <c r="W7" s="8">
        <f>'C завтраками| Bed and breakfast'!W7*0.9</f>
        <v>15210</v>
      </c>
      <c r="X7" s="8">
        <f>'C завтраками| Bed and breakfast'!X7*0.9</f>
        <v>15210</v>
      </c>
      <c r="Y7" s="8">
        <f>'C завтраками| Bed and breakfast'!Y7*0.9</f>
        <v>9810</v>
      </c>
      <c r="Z7" s="8">
        <f>'C завтраками| Bed and breakfast'!Z7*0.9</f>
        <v>12150</v>
      </c>
      <c r="AA7" s="8">
        <f>'C завтраками| Bed and breakfast'!AA7*0.9</f>
        <v>13230</v>
      </c>
      <c r="AB7" s="8">
        <f>'C завтраками| Bed and breakfast'!AB7*0.9</f>
        <v>11070</v>
      </c>
      <c r="AC7" s="8">
        <f>'C завтраками| Bed and breakfast'!AC7*0.9</f>
        <v>12150</v>
      </c>
      <c r="AD7" s="8">
        <f>'C завтраками| Bed and breakfast'!AD7*0.9</f>
        <v>16740</v>
      </c>
      <c r="AE7" s="8">
        <f>'C завтраками| Bed and breakfast'!AE7*0.9</f>
        <v>15210</v>
      </c>
      <c r="AF7" s="8">
        <f>'C завтраками| Bed and breakfast'!AF7*0.9</f>
        <v>11070</v>
      </c>
      <c r="AG7" s="8">
        <f>'C завтраками| Bed and breakfast'!AG7*0.9</f>
        <v>16740</v>
      </c>
      <c r="AH7" s="8">
        <f>'C завтраками| Bed and breakfast'!AH7*0.9</f>
        <v>11070</v>
      </c>
      <c r="AI7" s="8">
        <f>'C завтраками| Bed and breakfast'!AI7*0.9</f>
        <v>12150</v>
      </c>
      <c r="AJ7" s="8">
        <f>'C завтраками| Bed and breakfast'!AJ7*0.9</f>
        <v>14310</v>
      </c>
      <c r="AK7" s="8">
        <f>'C завтраками| Bed and breakfast'!AK7*0.9</f>
        <v>15210</v>
      </c>
      <c r="AL7" s="8">
        <f>'C завтраками| Bed and breakfast'!AL7*0.9</f>
        <v>14310</v>
      </c>
      <c r="AM7" s="8">
        <f>'C завтраками| Bed and breakfast'!AM7*0.9</f>
        <v>13230</v>
      </c>
      <c r="AN7" s="8">
        <f>'C завтраками| Bed and breakfast'!AN7*0.9</f>
        <v>15210</v>
      </c>
      <c r="AO7" s="8">
        <f>'C завтраками| Bed and breakfast'!AO7*0.9</f>
        <v>13230</v>
      </c>
      <c r="AP7" s="8">
        <f>'C завтраками| Bed and breakfast'!AP7*0.9</f>
        <v>14310</v>
      </c>
      <c r="AQ7" s="8">
        <f>'C завтраками| Bed and breakfast'!AQ7*0.9</f>
        <v>15210</v>
      </c>
      <c r="AR7" s="8">
        <f>'C завтраками| Bed and breakfast'!AR7*0.9</f>
        <v>14310</v>
      </c>
      <c r="AS7" s="8">
        <f>'C завтраками| Bed and breakfast'!AS7*0.9</f>
        <v>15210</v>
      </c>
      <c r="AT7" s="8">
        <f>'C завтраками| Bed and breakfast'!AT7*0.9</f>
        <v>14310</v>
      </c>
      <c r="AU7" s="8">
        <f>'C завтраками| Bed and breakfast'!AU7*0.9</f>
        <v>15210</v>
      </c>
      <c r="AV7" s="8">
        <f>'C завтраками| Bed and breakfast'!AV7*0.9</f>
        <v>13230</v>
      </c>
      <c r="AW7" s="8">
        <f>'C завтраками| Bed and breakfast'!AW7*0.9</f>
        <v>11070</v>
      </c>
      <c r="AX7" s="8">
        <f>'C завтраками| Bed and breakfast'!AX7*0.9</f>
        <v>13230</v>
      </c>
      <c r="AY7" s="8">
        <f>'C завтраками| Bed and breakfast'!AY7*0.9</f>
        <v>11070</v>
      </c>
      <c r="AZ7" s="8">
        <f>'C завтраками| Bed and breakfast'!AZ7*0.9</f>
        <v>11070</v>
      </c>
      <c r="BA7" s="8">
        <f>'C завтраками| Bed and breakfast'!BA7*0.9</f>
        <v>13230</v>
      </c>
      <c r="BB7" s="8">
        <f>'C завтраками| Bed and breakfast'!BB7*0.9</f>
        <v>11070</v>
      </c>
    </row>
    <row r="8" spans="1:54" s="53" customFormat="1" x14ac:dyDescent="0.2">
      <c r="A8" s="88">
        <v>2</v>
      </c>
      <c r="B8" s="8">
        <f>'C завтраками| Bed and breakfast'!B8*0.9</f>
        <v>12690</v>
      </c>
      <c r="C8" s="8">
        <f>'C завтраками| Bed and breakfast'!C8*0.9</f>
        <v>14490</v>
      </c>
      <c r="D8" s="8">
        <f>'C завтраками| Bed and breakfast'!D8*0.9</f>
        <v>12690</v>
      </c>
      <c r="E8" s="8">
        <f>'C завтраками| Bed and breakfast'!E8*0.9</f>
        <v>14490</v>
      </c>
      <c r="F8" s="8">
        <f>'C завтраками| Bed and breakfast'!F8*0.9</f>
        <v>14490</v>
      </c>
      <c r="G8" s="8">
        <f>'C завтраками| Bed and breakfast'!G8*0.9</f>
        <v>15660</v>
      </c>
      <c r="H8" s="8">
        <f>'C завтраками| Bed and breakfast'!H8*0.9</f>
        <v>12690</v>
      </c>
      <c r="I8" s="8">
        <f>'C завтраками| Bed and breakfast'!I8*0.9</f>
        <v>12690</v>
      </c>
      <c r="J8" s="8">
        <f>'C завтраками| Bed and breakfast'!J8*0.9</f>
        <v>15660</v>
      </c>
      <c r="K8" s="8">
        <f>'C завтраками| Bed and breakfast'!K8*0.9</f>
        <v>15660</v>
      </c>
      <c r="L8" s="8">
        <f>'C завтраками| Bed and breakfast'!L8*0.9</f>
        <v>15660</v>
      </c>
      <c r="M8" s="8">
        <f>'C завтраками| Bed and breakfast'!M8*0.9</f>
        <v>12690</v>
      </c>
      <c r="N8" s="8">
        <f>'C завтраками| Bed and breakfast'!N8*0.9</f>
        <v>11160</v>
      </c>
      <c r="O8" s="8">
        <f>'C завтраками| Bed and breakfast'!O8*0.9</f>
        <v>11160</v>
      </c>
      <c r="P8" s="8">
        <f>'C завтраками| Bed and breakfast'!P8*0.9</f>
        <v>10530</v>
      </c>
      <c r="Q8" s="8">
        <f>'C завтраками| Bed and breakfast'!Q8*0.9</f>
        <v>11160</v>
      </c>
      <c r="R8" s="8">
        <f>'C завтраками| Bed and breakfast'!R8*0.9</f>
        <v>10530</v>
      </c>
      <c r="S8" s="8">
        <f>'C завтраками| Bed and breakfast'!S8*0.9</f>
        <v>11790</v>
      </c>
      <c r="T8" s="8">
        <f>'C завтраками| Bed and breakfast'!T8*0.9</f>
        <v>11160</v>
      </c>
      <c r="U8" s="8">
        <f>'C завтраками| Bed and breakfast'!U8*0.9</f>
        <v>10530</v>
      </c>
      <c r="V8" s="8">
        <f>'C завтраками| Bed and breakfast'!V8*0.9</f>
        <v>15660</v>
      </c>
      <c r="W8" s="8">
        <f>'C завтраками| Bed and breakfast'!W8*0.9</f>
        <v>16740</v>
      </c>
      <c r="X8" s="8">
        <f>'C завтраками| Bed and breakfast'!X8*0.9</f>
        <v>16740</v>
      </c>
      <c r="Y8" s="8">
        <f>'C завтраками| Bed and breakfast'!Y8*0.9</f>
        <v>11340</v>
      </c>
      <c r="Z8" s="8">
        <f>'C завтраками| Bed and breakfast'!Z8*0.9</f>
        <v>13680</v>
      </c>
      <c r="AA8" s="8">
        <f>'C завтраками| Bed and breakfast'!AA8*0.9</f>
        <v>14760</v>
      </c>
      <c r="AB8" s="8">
        <f>'C завтраками| Bed and breakfast'!AB8*0.9</f>
        <v>12600</v>
      </c>
      <c r="AC8" s="8">
        <f>'C завтраками| Bed and breakfast'!AC8*0.9</f>
        <v>13680</v>
      </c>
      <c r="AD8" s="8">
        <f>'C завтраками| Bed and breakfast'!AD8*0.9</f>
        <v>18270</v>
      </c>
      <c r="AE8" s="8">
        <f>'C завтраками| Bed and breakfast'!AE8*0.9</f>
        <v>16740</v>
      </c>
      <c r="AF8" s="8">
        <f>'C завтраками| Bed and breakfast'!AF8*0.9</f>
        <v>12600</v>
      </c>
      <c r="AG8" s="8">
        <f>'C завтраками| Bed and breakfast'!AG8*0.9</f>
        <v>18270</v>
      </c>
      <c r="AH8" s="8">
        <f>'C завтраками| Bed and breakfast'!AH8*0.9</f>
        <v>12600</v>
      </c>
      <c r="AI8" s="8">
        <f>'C завтраками| Bed and breakfast'!AI8*0.9</f>
        <v>13680</v>
      </c>
      <c r="AJ8" s="8">
        <f>'C завтраками| Bed and breakfast'!AJ8*0.9</f>
        <v>15840</v>
      </c>
      <c r="AK8" s="8">
        <f>'C завтраками| Bed and breakfast'!AK8*0.9</f>
        <v>16740</v>
      </c>
      <c r="AL8" s="8">
        <f>'C завтраками| Bed and breakfast'!AL8*0.9</f>
        <v>15840</v>
      </c>
      <c r="AM8" s="8">
        <f>'C завтраками| Bed and breakfast'!AM8*0.9</f>
        <v>14760</v>
      </c>
      <c r="AN8" s="8">
        <f>'C завтраками| Bed and breakfast'!AN8*0.9</f>
        <v>16740</v>
      </c>
      <c r="AO8" s="8">
        <f>'C завтраками| Bed and breakfast'!AO8*0.9</f>
        <v>14760</v>
      </c>
      <c r="AP8" s="8">
        <f>'C завтраками| Bed and breakfast'!AP8*0.9</f>
        <v>15840</v>
      </c>
      <c r="AQ8" s="8">
        <f>'C завтраками| Bed and breakfast'!AQ8*0.9</f>
        <v>16740</v>
      </c>
      <c r="AR8" s="8">
        <f>'C завтраками| Bed and breakfast'!AR8*0.9</f>
        <v>15840</v>
      </c>
      <c r="AS8" s="8">
        <f>'C завтраками| Bed and breakfast'!AS8*0.9</f>
        <v>16740</v>
      </c>
      <c r="AT8" s="8">
        <f>'C завтраками| Bed and breakfast'!AT8*0.9</f>
        <v>15840</v>
      </c>
      <c r="AU8" s="8">
        <f>'C завтраками| Bed and breakfast'!AU8*0.9</f>
        <v>16740</v>
      </c>
      <c r="AV8" s="8">
        <f>'C завтраками| Bed and breakfast'!AV8*0.9</f>
        <v>14760</v>
      </c>
      <c r="AW8" s="8">
        <f>'C завтраками| Bed and breakfast'!AW8*0.9</f>
        <v>12600</v>
      </c>
      <c r="AX8" s="8">
        <f>'C завтраками| Bed and breakfast'!AX8*0.9</f>
        <v>14760</v>
      </c>
      <c r="AY8" s="8">
        <f>'C завтраками| Bed and breakfast'!AY8*0.9</f>
        <v>12600</v>
      </c>
      <c r="AZ8" s="8">
        <f>'C завтраками| Bed and breakfast'!AZ8*0.9</f>
        <v>12600</v>
      </c>
      <c r="BA8" s="8">
        <f>'C завтраками| Bed and breakfast'!BA8*0.9</f>
        <v>14760</v>
      </c>
      <c r="BB8" s="8">
        <f>'C завтраками| Bed and breakfast'!BB8*0.9</f>
        <v>12600</v>
      </c>
    </row>
    <row r="9" spans="1:54" s="53" customFormat="1" x14ac:dyDescent="0.2">
      <c r="A9" s="42" t="s">
        <v>234</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s="53" customFormat="1" x14ac:dyDescent="0.2">
      <c r="A10" s="180">
        <v>1</v>
      </c>
      <c r="B10" s="8">
        <f>'C завтраками| Bed and breakfast'!B10*0.9</f>
        <v>12060</v>
      </c>
      <c r="C10" s="8">
        <f>'C завтраками| Bed and breakfast'!C10*0.9</f>
        <v>13860</v>
      </c>
      <c r="D10" s="8">
        <f>'C завтраками| Bed and breakfast'!D10*0.9</f>
        <v>12060</v>
      </c>
      <c r="E10" s="8">
        <f>'C завтраками| Bed and breakfast'!E10*0.9</f>
        <v>13860</v>
      </c>
      <c r="F10" s="8">
        <f>'C завтраками| Bed and breakfast'!F10*0.9</f>
        <v>13860</v>
      </c>
      <c r="G10" s="8">
        <f>'C завтраками| Bed and breakfast'!G10*0.9</f>
        <v>15030</v>
      </c>
      <c r="H10" s="8">
        <f>'C завтраками| Bed and breakfast'!H10*0.9</f>
        <v>12060</v>
      </c>
      <c r="I10" s="8">
        <f>'C завтраками| Bed and breakfast'!I10*0.9</f>
        <v>12060</v>
      </c>
      <c r="J10" s="8">
        <f>'C завтраками| Bed and breakfast'!J10*0.9</f>
        <v>15030</v>
      </c>
      <c r="K10" s="8">
        <f>'C завтраками| Bed and breakfast'!K10*0.9</f>
        <v>15030</v>
      </c>
      <c r="L10" s="8">
        <f>'C завтраками| Bed and breakfast'!L10*0.9</f>
        <v>15030</v>
      </c>
      <c r="M10" s="8">
        <f>'C завтраками| Bed and breakfast'!M10*0.9</f>
        <v>12060</v>
      </c>
      <c r="N10" s="8">
        <f>'C завтраками| Bed and breakfast'!N10*0.9</f>
        <v>10530</v>
      </c>
      <c r="O10" s="8">
        <f>'C завтраками| Bed and breakfast'!O10*0.9</f>
        <v>10530</v>
      </c>
      <c r="P10" s="8">
        <f>'C завтраками| Bed and breakfast'!P10*0.9</f>
        <v>9900</v>
      </c>
      <c r="Q10" s="8">
        <f>'C завтраками| Bed and breakfast'!Q10*0.9</f>
        <v>10530</v>
      </c>
      <c r="R10" s="8">
        <f>'C завтраками| Bed and breakfast'!R10*0.9</f>
        <v>9900</v>
      </c>
      <c r="S10" s="8">
        <f>'C завтраками| Bed and breakfast'!S10*0.9</f>
        <v>11160</v>
      </c>
      <c r="T10" s="8">
        <f>'C завтраками| Bed and breakfast'!T10*0.9</f>
        <v>10530</v>
      </c>
      <c r="U10" s="8">
        <f>'C завтраками| Bed and breakfast'!U10*0.9</f>
        <v>9900</v>
      </c>
      <c r="V10" s="8">
        <f>'C завтраками| Bed and breakfast'!V10*0.9</f>
        <v>15030</v>
      </c>
      <c r="W10" s="8">
        <f>'C завтраками| Bed and breakfast'!W10*0.9</f>
        <v>17010</v>
      </c>
      <c r="X10" s="8">
        <f>'C завтраками| Bed and breakfast'!X10*0.9</f>
        <v>17010</v>
      </c>
      <c r="Y10" s="8">
        <f>'C завтраками| Bed and breakfast'!Y10*0.9</f>
        <v>11610</v>
      </c>
      <c r="Z10" s="8">
        <f>'C завтраками| Bed and breakfast'!Z10*0.9</f>
        <v>13950</v>
      </c>
      <c r="AA10" s="8">
        <f>'C завтраками| Bed and breakfast'!AA10*0.9</f>
        <v>15030</v>
      </c>
      <c r="AB10" s="8">
        <f>'C завтраками| Bed and breakfast'!AB10*0.9</f>
        <v>12870</v>
      </c>
      <c r="AC10" s="8">
        <f>'C завтраками| Bed and breakfast'!AC10*0.9</f>
        <v>13950</v>
      </c>
      <c r="AD10" s="8">
        <f>'C завтраками| Bed and breakfast'!AD10*0.9</f>
        <v>18540</v>
      </c>
      <c r="AE10" s="8">
        <f>'C завтраками| Bed and breakfast'!AE10*0.9</f>
        <v>17010</v>
      </c>
      <c r="AF10" s="8">
        <f>'C завтраками| Bed and breakfast'!AF10*0.9</f>
        <v>12870</v>
      </c>
      <c r="AG10" s="8">
        <f>'C завтраками| Bed and breakfast'!AG10*0.9</f>
        <v>18540</v>
      </c>
      <c r="AH10" s="8">
        <f>'C завтраками| Bed and breakfast'!AH10*0.9</f>
        <v>12870</v>
      </c>
      <c r="AI10" s="8">
        <f>'C завтраками| Bed and breakfast'!AI10*0.9</f>
        <v>13950</v>
      </c>
      <c r="AJ10" s="8">
        <f>'C завтраками| Bed and breakfast'!AJ10*0.9</f>
        <v>16110</v>
      </c>
      <c r="AK10" s="8">
        <f>'C завтраками| Bed and breakfast'!AK10*0.9</f>
        <v>17010</v>
      </c>
      <c r="AL10" s="8">
        <f>'C завтраками| Bed and breakfast'!AL10*0.9</f>
        <v>16110</v>
      </c>
      <c r="AM10" s="8">
        <f>'C завтраками| Bed and breakfast'!AM10*0.9</f>
        <v>15030</v>
      </c>
      <c r="AN10" s="8">
        <f>'C завтраками| Bed and breakfast'!AN10*0.9</f>
        <v>17010</v>
      </c>
      <c r="AO10" s="8">
        <f>'C завтраками| Bed and breakfast'!AO10*0.9</f>
        <v>15030</v>
      </c>
      <c r="AP10" s="8">
        <f>'C завтраками| Bed and breakfast'!AP10*0.9</f>
        <v>16110</v>
      </c>
      <c r="AQ10" s="8">
        <f>'C завтраками| Bed and breakfast'!AQ10*0.9</f>
        <v>17010</v>
      </c>
      <c r="AR10" s="8">
        <f>'C завтраками| Bed and breakfast'!AR10*0.9</f>
        <v>16110</v>
      </c>
      <c r="AS10" s="8">
        <f>'C завтраками| Bed and breakfast'!AS10*0.9</f>
        <v>17010</v>
      </c>
      <c r="AT10" s="8">
        <f>'C завтраками| Bed and breakfast'!AT10*0.9</f>
        <v>16110</v>
      </c>
      <c r="AU10" s="8">
        <f>'C завтраками| Bed and breakfast'!AU10*0.9</f>
        <v>17010</v>
      </c>
      <c r="AV10" s="8">
        <f>'C завтраками| Bed and breakfast'!AV10*0.9</f>
        <v>15030</v>
      </c>
      <c r="AW10" s="8">
        <f>'C завтраками| Bed and breakfast'!AW10*0.9</f>
        <v>12870</v>
      </c>
      <c r="AX10" s="8">
        <f>'C завтраками| Bed and breakfast'!AX10*0.9</f>
        <v>15030</v>
      </c>
      <c r="AY10" s="8">
        <f>'C завтраками| Bed and breakfast'!AY10*0.9</f>
        <v>12870</v>
      </c>
      <c r="AZ10" s="8">
        <f>'C завтраками| Bed and breakfast'!AZ10*0.9</f>
        <v>12870</v>
      </c>
      <c r="BA10" s="8">
        <f>'C завтраками| Bed and breakfast'!BA10*0.9</f>
        <v>15030</v>
      </c>
      <c r="BB10" s="8">
        <f>'C завтраками| Bed and breakfast'!BB10*0.9</f>
        <v>12870</v>
      </c>
    </row>
    <row r="11" spans="1:54" s="53" customFormat="1" x14ac:dyDescent="0.2">
      <c r="A11" s="180">
        <v>2</v>
      </c>
      <c r="B11" s="8">
        <f>'C завтраками| Bed and breakfast'!B11*0.9</f>
        <v>13590</v>
      </c>
      <c r="C11" s="8">
        <f>'C завтраками| Bed and breakfast'!C11*0.9</f>
        <v>15390</v>
      </c>
      <c r="D11" s="8">
        <f>'C завтраками| Bed and breakfast'!D11*0.9</f>
        <v>13590</v>
      </c>
      <c r="E11" s="8">
        <f>'C завтраками| Bed and breakfast'!E11*0.9</f>
        <v>15390</v>
      </c>
      <c r="F11" s="8">
        <f>'C завтраками| Bed and breakfast'!F11*0.9</f>
        <v>15390</v>
      </c>
      <c r="G11" s="8">
        <f>'C завтраками| Bed and breakfast'!G11*0.9</f>
        <v>16560</v>
      </c>
      <c r="H11" s="8">
        <f>'C завтраками| Bed and breakfast'!H11*0.9</f>
        <v>13590</v>
      </c>
      <c r="I11" s="8">
        <f>'C завтраками| Bed and breakfast'!I11*0.9</f>
        <v>13590</v>
      </c>
      <c r="J11" s="8">
        <f>'C завтраками| Bed and breakfast'!J11*0.9</f>
        <v>16560</v>
      </c>
      <c r="K11" s="8">
        <f>'C завтраками| Bed and breakfast'!K11*0.9</f>
        <v>16560</v>
      </c>
      <c r="L11" s="8">
        <f>'C завтраками| Bed and breakfast'!L11*0.9</f>
        <v>16560</v>
      </c>
      <c r="M11" s="8">
        <f>'C завтраками| Bed and breakfast'!M11*0.9</f>
        <v>13590</v>
      </c>
      <c r="N11" s="8">
        <f>'C завтраками| Bed and breakfast'!N11*0.9</f>
        <v>12060</v>
      </c>
      <c r="O11" s="8">
        <f>'C завтраками| Bed and breakfast'!O11*0.9</f>
        <v>12060</v>
      </c>
      <c r="P11" s="8">
        <f>'C завтраками| Bed and breakfast'!P11*0.9</f>
        <v>11430</v>
      </c>
      <c r="Q11" s="8">
        <f>'C завтраками| Bed and breakfast'!Q11*0.9</f>
        <v>12060</v>
      </c>
      <c r="R11" s="8">
        <f>'C завтраками| Bed and breakfast'!R11*0.9</f>
        <v>11430</v>
      </c>
      <c r="S11" s="8">
        <f>'C завтраками| Bed and breakfast'!S11*0.9</f>
        <v>12690</v>
      </c>
      <c r="T11" s="8">
        <f>'C завтраками| Bed and breakfast'!T11*0.9</f>
        <v>12060</v>
      </c>
      <c r="U11" s="8">
        <f>'C завтраками| Bed and breakfast'!U11*0.9</f>
        <v>11430</v>
      </c>
      <c r="V11" s="8">
        <f>'C завтраками| Bed and breakfast'!V11*0.9</f>
        <v>16560</v>
      </c>
      <c r="W11" s="8">
        <f>'C завтраками| Bed and breakfast'!W11*0.9</f>
        <v>18540</v>
      </c>
      <c r="X11" s="8">
        <f>'C завтраками| Bed and breakfast'!X11*0.9</f>
        <v>18540</v>
      </c>
      <c r="Y11" s="8">
        <f>'C завтраками| Bed and breakfast'!Y11*0.9</f>
        <v>13140</v>
      </c>
      <c r="Z11" s="8">
        <f>'C завтраками| Bed and breakfast'!Z11*0.9</f>
        <v>15480</v>
      </c>
      <c r="AA11" s="8">
        <f>'C завтраками| Bed and breakfast'!AA11*0.9</f>
        <v>16560</v>
      </c>
      <c r="AB11" s="8">
        <f>'C завтраками| Bed and breakfast'!AB11*0.9</f>
        <v>14400</v>
      </c>
      <c r="AC11" s="8">
        <f>'C завтраками| Bed and breakfast'!AC11*0.9</f>
        <v>15480</v>
      </c>
      <c r="AD11" s="8">
        <f>'C завтраками| Bed and breakfast'!AD11*0.9</f>
        <v>20070</v>
      </c>
      <c r="AE11" s="8">
        <f>'C завтраками| Bed and breakfast'!AE11*0.9</f>
        <v>18540</v>
      </c>
      <c r="AF11" s="8">
        <f>'C завтраками| Bed and breakfast'!AF11*0.9</f>
        <v>14400</v>
      </c>
      <c r="AG11" s="8">
        <f>'C завтраками| Bed and breakfast'!AG11*0.9</f>
        <v>20070</v>
      </c>
      <c r="AH11" s="8">
        <f>'C завтраками| Bed and breakfast'!AH11*0.9</f>
        <v>14400</v>
      </c>
      <c r="AI11" s="8">
        <f>'C завтраками| Bed and breakfast'!AI11*0.9</f>
        <v>15480</v>
      </c>
      <c r="AJ11" s="8">
        <f>'C завтраками| Bed and breakfast'!AJ11*0.9</f>
        <v>17640</v>
      </c>
      <c r="AK11" s="8">
        <f>'C завтраками| Bed and breakfast'!AK11*0.9</f>
        <v>18540</v>
      </c>
      <c r="AL11" s="8">
        <f>'C завтраками| Bed and breakfast'!AL11*0.9</f>
        <v>17640</v>
      </c>
      <c r="AM11" s="8">
        <f>'C завтраками| Bed and breakfast'!AM11*0.9</f>
        <v>16560</v>
      </c>
      <c r="AN11" s="8">
        <f>'C завтраками| Bed and breakfast'!AN11*0.9</f>
        <v>18540</v>
      </c>
      <c r="AO11" s="8">
        <f>'C завтраками| Bed and breakfast'!AO11*0.9</f>
        <v>16560</v>
      </c>
      <c r="AP11" s="8">
        <f>'C завтраками| Bed and breakfast'!AP11*0.9</f>
        <v>17640</v>
      </c>
      <c r="AQ11" s="8">
        <f>'C завтраками| Bed and breakfast'!AQ11*0.9</f>
        <v>18540</v>
      </c>
      <c r="AR11" s="8">
        <f>'C завтраками| Bed and breakfast'!AR11*0.9</f>
        <v>17640</v>
      </c>
      <c r="AS11" s="8">
        <f>'C завтраками| Bed and breakfast'!AS11*0.9</f>
        <v>18540</v>
      </c>
      <c r="AT11" s="8">
        <f>'C завтраками| Bed and breakfast'!AT11*0.9</f>
        <v>17640</v>
      </c>
      <c r="AU11" s="8">
        <f>'C завтраками| Bed and breakfast'!AU11*0.9</f>
        <v>18540</v>
      </c>
      <c r="AV11" s="8">
        <f>'C завтраками| Bed and breakfast'!AV11*0.9</f>
        <v>16560</v>
      </c>
      <c r="AW11" s="8">
        <f>'C завтраками| Bed and breakfast'!AW11*0.9</f>
        <v>14400</v>
      </c>
      <c r="AX11" s="8">
        <f>'C завтраками| Bed and breakfast'!AX11*0.9</f>
        <v>16560</v>
      </c>
      <c r="AY11" s="8">
        <f>'C завтраками| Bed and breakfast'!AY11*0.9</f>
        <v>14400</v>
      </c>
      <c r="AZ11" s="8">
        <f>'C завтраками| Bed and breakfast'!AZ11*0.9</f>
        <v>14400</v>
      </c>
      <c r="BA11" s="8">
        <f>'C завтраками| Bed and breakfast'!BA11*0.9</f>
        <v>16560</v>
      </c>
      <c r="BB11" s="8">
        <f>'C завтраками| Bed and breakfast'!BB11*0.9</f>
        <v>14400</v>
      </c>
    </row>
    <row r="12" spans="1:54" s="53" customFormat="1" x14ac:dyDescent="0.2">
      <c r="A12" s="42" t="s">
        <v>84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row>
    <row r="13" spans="1:54" s="53" customFormat="1" x14ac:dyDescent="0.2">
      <c r="A13" s="88">
        <f>A7</f>
        <v>1</v>
      </c>
      <c r="B13" s="8">
        <f>'C завтраками| Bed and breakfast'!B13*0.9</f>
        <v>12960</v>
      </c>
      <c r="C13" s="8">
        <f>'C завтраками| Bed and breakfast'!C13*0.9</f>
        <v>14760</v>
      </c>
      <c r="D13" s="8">
        <f>'C завтраками| Bed and breakfast'!D13*0.9</f>
        <v>12960</v>
      </c>
      <c r="E13" s="8">
        <f>'C завтраками| Bed and breakfast'!E13*0.9</f>
        <v>14760</v>
      </c>
      <c r="F13" s="8">
        <f>'C завтраками| Bed and breakfast'!F13*0.9</f>
        <v>14760</v>
      </c>
      <c r="G13" s="8">
        <f>'C завтраками| Bed and breakfast'!G13*0.9</f>
        <v>15930</v>
      </c>
      <c r="H13" s="8">
        <f>'C завтраками| Bed and breakfast'!H13*0.9</f>
        <v>12960</v>
      </c>
      <c r="I13" s="8">
        <f>'C завтраками| Bed and breakfast'!I13*0.9</f>
        <v>12960</v>
      </c>
      <c r="J13" s="8">
        <f>'C завтраками| Bed and breakfast'!J13*0.9</f>
        <v>15930</v>
      </c>
      <c r="K13" s="8">
        <f>'C завтраками| Bed and breakfast'!K13*0.9</f>
        <v>15930</v>
      </c>
      <c r="L13" s="8">
        <f>'C завтраками| Bed and breakfast'!L13*0.9</f>
        <v>15930</v>
      </c>
      <c r="M13" s="8">
        <f>'C завтраками| Bed and breakfast'!M13*0.9</f>
        <v>12960</v>
      </c>
      <c r="N13" s="8">
        <f>'C завтраками| Bed and breakfast'!N13*0.9</f>
        <v>11430</v>
      </c>
      <c r="O13" s="8">
        <f>'C завтраками| Bed and breakfast'!O13*0.9</f>
        <v>11430</v>
      </c>
      <c r="P13" s="8">
        <f>'C завтраками| Bed and breakfast'!P13*0.9</f>
        <v>10800</v>
      </c>
      <c r="Q13" s="8">
        <f>'C завтраками| Bed and breakfast'!Q13*0.9</f>
        <v>11430</v>
      </c>
      <c r="R13" s="8">
        <f>'C завтраками| Bed and breakfast'!R13*0.9</f>
        <v>10800</v>
      </c>
      <c r="S13" s="8">
        <f>'C завтраками| Bed and breakfast'!S13*0.9</f>
        <v>12060</v>
      </c>
      <c r="T13" s="8">
        <f>'C завтраками| Bed and breakfast'!T13*0.9</f>
        <v>11430</v>
      </c>
      <c r="U13" s="8">
        <f>'C завтраками| Bed and breakfast'!U13*0.9</f>
        <v>10800</v>
      </c>
      <c r="V13" s="8">
        <f>'C завтраками| Bed and breakfast'!V13*0.9</f>
        <v>15930</v>
      </c>
      <c r="W13" s="8">
        <f>'C завтраками| Bed and breakfast'!W13*0.9</f>
        <v>17910</v>
      </c>
      <c r="X13" s="8">
        <f>'C завтраками| Bed and breakfast'!X13*0.9</f>
        <v>17910</v>
      </c>
      <c r="Y13" s="8">
        <f>'C завтраками| Bed and breakfast'!Y13*0.9</f>
        <v>12510</v>
      </c>
      <c r="Z13" s="8">
        <f>'C завтраками| Bed and breakfast'!Z13*0.9</f>
        <v>14850</v>
      </c>
      <c r="AA13" s="8">
        <f>'C завтраками| Bed and breakfast'!AA13*0.9</f>
        <v>15930</v>
      </c>
      <c r="AB13" s="8">
        <f>'C завтраками| Bed and breakfast'!AB13*0.9</f>
        <v>13770</v>
      </c>
      <c r="AC13" s="8">
        <f>'C завтраками| Bed and breakfast'!AC13*0.9</f>
        <v>14850</v>
      </c>
      <c r="AD13" s="8">
        <f>'C завтраками| Bed and breakfast'!AD13*0.9</f>
        <v>19440</v>
      </c>
      <c r="AE13" s="8">
        <f>'C завтраками| Bed and breakfast'!AE13*0.9</f>
        <v>17910</v>
      </c>
      <c r="AF13" s="8">
        <f>'C завтраками| Bed and breakfast'!AF13*0.9</f>
        <v>13770</v>
      </c>
      <c r="AG13" s="8">
        <f>'C завтраками| Bed and breakfast'!AG13*0.9</f>
        <v>19440</v>
      </c>
      <c r="AH13" s="8">
        <f>'C завтраками| Bed and breakfast'!AH13*0.9</f>
        <v>13770</v>
      </c>
      <c r="AI13" s="8">
        <f>'C завтраками| Bed and breakfast'!AI13*0.9</f>
        <v>14850</v>
      </c>
      <c r="AJ13" s="8">
        <f>'C завтраками| Bed and breakfast'!AJ13*0.9</f>
        <v>17010</v>
      </c>
      <c r="AK13" s="8">
        <f>'C завтраками| Bed and breakfast'!AK13*0.9</f>
        <v>17910</v>
      </c>
      <c r="AL13" s="8">
        <f>'C завтраками| Bed and breakfast'!AL13*0.9</f>
        <v>17010</v>
      </c>
      <c r="AM13" s="8">
        <f>'C завтраками| Bed and breakfast'!AM13*0.9</f>
        <v>15930</v>
      </c>
      <c r="AN13" s="8">
        <f>'C завтраками| Bed and breakfast'!AN13*0.9</f>
        <v>17910</v>
      </c>
      <c r="AO13" s="8">
        <f>'C завтраками| Bed and breakfast'!AO13*0.9</f>
        <v>15930</v>
      </c>
      <c r="AP13" s="8">
        <f>'C завтраками| Bed and breakfast'!AP13*0.9</f>
        <v>17010</v>
      </c>
      <c r="AQ13" s="8">
        <f>'C завтраками| Bed and breakfast'!AQ13*0.9</f>
        <v>17910</v>
      </c>
      <c r="AR13" s="8">
        <f>'C завтраками| Bed and breakfast'!AR13*0.9</f>
        <v>17010</v>
      </c>
      <c r="AS13" s="8">
        <f>'C завтраками| Bed and breakfast'!AS13*0.9</f>
        <v>17910</v>
      </c>
      <c r="AT13" s="8">
        <f>'C завтраками| Bed and breakfast'!AT13*0.9</f>
        <v>17010</v>
      </c>
      <c r="AU13" s="8">
        <f>'C завтраками| Bed and breakfast'!AU13*0.9</f>
        <v>17910</v>
      </c>
      <c r="AV13" s="8">
        <f>'C завтраками| Bed and breakfast'!AV13*0.9</f>
        <v>15930</v>
      </c>
      <c r="AW13" s="8">
        <f>'C завтраками| Bed and breakfast'!AW13*0.9</f>
        <v>13770</v>
      </c>
      <c r="AX13" s="8">
        <f>'C завтраками| Bed and breakfast'!AX13*0.9</f>
        <v>15930</v>
      </c>
      <c r="AY13" s="8">
        <f>'C завтраками| Bed and breakfast'!AY13*0.9</f>
        <v>13770</v>
      </c>
      <c r="AZ13" s="8">
        <f>'C завтраками| Bed and breakfast'!AZ13*0.9</f>
        <v>13770</v>
      </c>
      <c r="BA13" s="8">
        <f>'C завтраками| Bed and breakfast'!BA13*0.9</f>
        <v>15930</v>
      </c>
      <c r="BB13" s="8">
        <f>'C завтраками| Bed and breakfast'!BB13*0.9</f>
        <v>13770</v>
      </c>
    </row>
    <row r="14" spans="1:54" s="53" customFormat="1" x14ac:dyDescent="0.2">
      <c r="A14" s="88">
        <f>A8</f>
        <v>2</v>
      </c>
      <c r="B14" s="8">
        <f>'C завтраками| Bed and breakfast'!B14*0.9</f>
        <v>14490</v>
      </c>
      <c r="C14" s="8">
        <f>'C завтраками| Bed and breakfast'!C14*0.9</f>
        <v>16290</v>
      </c>
      <c r="D14" s="8">
        <f>'C завтраками| Bed and breakfast'!D14*0.9</f>
        <v>14490</v>
      </c>
      <c r="E14" s="8">
        <f>'C завтраками| Bed and breakfast'!E14*0.9</f>
        <v>16290</v>
      </c>
      <c r="F14" s="8">
        <f>'C завтраками| Bed and breakfast'!F14*0.9</f>
        <v>16290</v>
      </c>
      <c r="G14" s="8">
        <f>'C завтраками| Bed and breakfast'!G14*0.9</f>
        <v>17460</v>
      </c>
      <c r="H14" s="8">
        <f>'C завтраками| Bed and breakfast'!H14*0.9</f>
        <v>14490</v>
      </c>
      <c r="I14" s="8">
        <f>'C завтраками| Bed and breakfast'!I14*0.9</f>
        <v>14490</v>
      </c>
      <c r="J14" s="8">
        <f>'C завтраками| Bed and breakfast'!J14*0.9</f>
        <v>17460</v>
      </c>
      <c r="K14" s="8">
        <f>'C завтраками| Bed and breakfast'!K14*0.9</f>
        <v>17460</v>
      </c>
      <c r="L14" s="8">
        <f>'C завтраками| Bed and breakfast'!L14*0.9</f>
        <v>17460</v>
      </c>
      <c r="M14" s="8">
        <f>'C завтраками| Bed and breakfast'!M14*0.9</f>
        <v>14490</v>
      </c>
      <c r="N14" s="8">
        <f>'C завтраками| Bed and breakfast'!N14*0.9</f>
        <v>12960</v>
      </c>
      <c r="O14" s="8">
        <f>'C завтраками| Bed and breakfast'!O14*0.9</f>
        <v>12960</v>
      </c>
      <c r="P14" s="8">
        <f>'C завтраками| Bed and breakfast'!P14*0.9</f>
        <v>12330</v>
      </c>
      <c r="Q14" s="8">
        <f>'C завтраками| Bed and breakfast'!Q14*0.9</f>
        <v>12960</v>
      </c>
      <c r="R14" s="8">
        <f>'C завтраками| Bed and breakfast'!R14*0.9</f>
        <v>12330</v>
      </c>
      <c r="S14" s="8">
        <f>'C завтраками| Bed and breakfast'!S14*0.9</f>
        <v>13590</v>
      </c>
      <c r="T14" s="8">
        <f>'C завтраками| Bed and breakfast'!T14*0.9</f>
        <v>12960</v>
      </c>
      <c r="U14" s="8">
        <f>'C завтраками| Bed and breakfast'!U14*0.9</f>
        <v>12330</v>
      </c>
      <c r="V14" s="8">
        <f>'C завтраками| Bed and breakfast'!V14*0.9</f>
        <v>17460</v>
      </c>
      <c r="W14" s="8">
        <f>'C завтраками| Bed and breakfast'!W14*0.9</f>
        <v>19440</v>
      </c>
      <c r="X14" s="8">
        <f>'C завтраками| Bed and breakfast'!X14*0.9</f>
        <v>19440</v>
      </c>
      <c r="Y14" s="8">
        <f>'C завтраками| Bed and breakfast'!Y14*0.9</f>
        <v>14040</v>
      </c>
      <c r="Z14" s="8">
        <f>'C завтраками| Bed and breakfast'!Z14*0.9</f>
        <v>16380</v>
      </c>
      <c r="AA14" s="8">
        <f>'C завтраками| Bed and breakfast'!AA14*0.9</f>
        <v>17460</v>
      </c>
      <c r="AB14" s="8">
        <f>'C завтраками| Bed and breakfast'!AB14*0.9</f>
        <v>15300</v>
      </c>
      <c r="AC14" s="8">
        <f>'C завтраками| Bed and breakfast'!AC14*0.9</f>
        <v>16380</v>
      </c>
      <c r="AD14" s="8">
        <f>'C завтраками| Bed and breakfast'!AD14*0.9</f>
        <v>20970</v>
      </c>
      <c r="AE14" s="8">
        <f>'C завтраками| Bed and breakfast'!AE14*0.9</f>
        <v>19440</v>
      </c>
      <c r="AF14" s="8">
        <f>'C завтраками| Bed and breakfast'!AF14*0.9</f>
        <v>15300</v>
      </c>
      <c r="AG14" s="8">
        <f>'C завтраками| Bed and breakfast'!AG14*0.9</f>
        <v>20970</v>
      </c>
      <c r="AH14" s="8">
        <f>'C завтраками| Bed and breakfast'!AH14*0.9</f>
        <v>15300</v>
      </c>
      <c r="AI14" s="8">
        <f>'C завтраками| Bed and breakfast'!AI14*0.9</f>
        <v>16380</v>
      </c>
      <c r="AJ14" s="8">
        <f>'C завтраками| Bed and breakfast'!AJ14*0.9</f>
        <v>18540</v>
      </c>
      <c r="AK14" s="8">
        <f>'C завтраками| Bed and breakfast'!AK14*0.9</f>
        <v>19440</v>
      </c>
      <c r="AL14" s="8">
        <f>'C завтраками| Bed and breakfast'!AL14*0.9</f>
        <v>18540</v>
      </c>
      <c r="AM14" s="8">
        <f>'C завтраками| Bed and breakfast'!AM14*0.9</f>
        <v>17460</v>
      </c>
      <c r="AN14" s="8">
        <f>'C завтраками| Bed and breakfast'!AN14*0.9</f>
        <v>19440</v>
      </c>
      <c r="AO14" s="8">
        <f>'C завтраками| Bed and breakfast'!AO14*0.9</f>
        <v>17460</v>
      </c>
      <c r="AP14" s="8">
        <f>'C завтраками| Bed and breakfast'!AP14*0.9</f>
        <v>18540</v>
      </c>
      <c r="AQ14" s="8">
        <f>'C завтраками| Bed and breakfast'!AQ14*0.9</f>
        <v>19440</v>
      </c>
      <c r="AR14" s="8">
        <f>'C завтраками| Bed and breakfast'!AR14*0.9</f>
        <v>18540</v>
      </c>
      <c r="AS14" s="8">
        <f>'C завтраками| Bed and breakfast'!AS14*0.9</f>
        <v>19440</v>
      </c>
      <c r="AT14" s="8">
        <f>'C завтраками| Bed and breakfast'!AT14*0.9</f>
        <v>18540</v>
      </c>
      <c r="AU14" s="8">
        <f>'C завтраками| Bed and breakfast'!AU14*0.9</f>
        <v>19440</v>
      </c>
      <c r="AV14" s="8">
        <f>'C завтраками| Bed and breakfast'!AV14*0.9</f>
        <v>17460</v>
      </c>
      <c r="AW14" s="8">
        <f>'C завтраками| Bed and breakfast'!AW14*0.9</f>
        <v>15300</v>
      </c>
      <c r="AX14" s="8">
        <f>'C завтраками| Bed and breakfast'!AX14*0.9</f>
        <v>17460</v>
      </c>
      <c r="AY14" s="8">
        <f>'C завтраками| Bed and breakfast'!AY14*0.9</f>
        <v>15300</v>
      </c>
      <c r="AZ14" s="8">
        <f>'C завтраками| Bed and breakfast'!AZ14*0.9</f>
        <v>15300</v>
      </c>
      <c r="BA14" s="8">
        <f>'C завтраками| Bed and breakfast'!BA14*0.9</f>
        <v>17460</v>
      </c>
      <c r="BB14" s="8">
        <f>'C завтраками| Bed and breakfast'!BB14*0.9</f>
        <v>15300</v>
      </c>
    </row>
    <row r="15" spans="1:54" s="53" customFormat="1" x14ac:dyDescent="0.2">
      <c r="A15" s="42" t="s">
        <v>85</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row>
    <row r="16" spans="1:54" s="53" customFormat="1" x14ac:dyDescent="0.2">
      <c r="A16" s="88">
        <f>A7</f>
        <v>1</v>
      </c>
      <c r="B16" s="8">
        <f>'C завтраками| Bed and breakfast'!B16*0.9</f>
        <v>14490</v>
      </c>
      <c r="C16" s="8">
        <f>'C завтраками| Bed and breakfast'!C16*0.9</f>
        <v>16290</v>
      </c>
      <c r="D16" s="8">
        <f>'C завтраками| Bed and breakfast'!D16*0.9</f>
        <v>14490</v>
      </c>
      <c r="E16" s="8">
        <f>'C завтраками| Bed and breakfast'!E16*0.9</f>
        <v>16290</v>
      </c>
      <c r="F16" s="8">
        <f>'C завтраками| Bed and breakfast'!F16*0.9</f>
        <v>16290</v>
      </c>
      <c r="G16" s="8">
        <f>'C завтраками| Bed and breakfast'!G16*0.9</f>
        <v>17460</v>
      </c>
      <c r="H16" s="8">
        <f>'C завтраками| Bed and breakfast'!H16*0.9</f>
        <v>14490</v>
      </c>
      <c r="I16" s="8">
        <f>'C завтраками| Bed and breakfast'!I16*0.9</f>
        <v>14490</v>
      </c>
      <c r="J16" s="8">
        <f>'C завтраками| Bed and breakfast'!J16*0.9</f>
        <v>17460</v>
      </c>
      <c r="K16" s="8">
        <f>'C завтраками| Bed and breakfast'!K16*0.9</f>
        <v>17460</v>
      </c>
      <c r="L16" s="8">
        <f>'C завтраками| Bed and breakfast'!L16*0.9</f>
        <v>17460</v>
      </c>
      <c r="M16" s="8">
        <f>'C завтраками| Bed and breakfast'!M16*0.9</f>
        <v>14490</v>
      </c>
      <c r="N16" s="8">
        <f>'C завтраками| Bed and breakfast'!N16*0.9</f>
        <v>12960</v>
      </c>
      <c r="O16" s="8">
        <f>'C завтраками| Bed and breakfast'!O16*0.9</f>
        <v>12960</v>
      </c>
      <c r="P16" s="8">
        <f>'C завтраками| Bed and breakfast'!P16*0.9</f>
        <v>12330</v>
      </c>
      <c r="Q16" s="8">
        <f>'C завтраками| Bed and breakfast'!Q16*0.9</f>
        <v>12960</v>
      </c>
      <c r="R16" s="8">
        <f>'C завтраками| Bed and breakfast'!R16*0.9</f>
        <v>12330</v>
      </c>
      <c r="S16" s="8">
        <f>'C завтраками| Bed and breakfast'!S16*0.9</f>
        <v>13590</v>
      </c>
      <c r="T16" s="8">
        <f>'C завтраками| Bed and breakfast'!T16*0.9</f>
        <v>12960</v>
      </c>
      <c r="U16" s="8">
        <f>'C завтраками| Bed and breakfast'!U16*0.9</f>
        <v>12330</v>
      </c>
      <c r="V16" s="8">
        <f>'C завтраками| Bed and breakfast'!V16*0.9</f>
        <v>17460</v>
      </c>
      <c r="W16" s="8">
        <f>'C завтраками| Bed and breakfast'!W16*0.9</f>
        <v>19440</v>
      </c>
      <c r="X16" s="8">
        <f>'C завтраками| Bed and breakfast'!X16*0.9</f>
        <v>19440</v>
      </c>
      <c r="Y16" s="8">
        <f>'C завтраками| Bed and breakfast'!Y16*0.9</f>
        <v>14040</v>
      </c>
      <c r="Z16" s="8">
        <f>'C завтраками| Bed and breakfast'!Z16*0.9</f>
        <v>16380</v>
      </c>
      <c r="AA16" s="8">
        <f>'C завтраками| Bed and breakfast'!AA16*0.9</f>
        <v>17460</v>
      </c>
      <c r="AB16" s="8">
        <f>'C завтраками| Bed and breakfast'!AB16*0.9</f>
        <v>15300</v>
      </c>
      <c r="AC16" s="8">
        <f>'C завтраками| Bed and breakfast'!AC16*0.9</f>
        <v>16380</v>
      </c>
      <c r="AD16" s="8">
        <f>'C завтраками| Bed and breakfast'!AD16*0.9</f>
        <v>20970</v>
      </c>
      <c r="AE16" s="8">
        <f>'C завтраками| Bed and breakfast'!AE16*0.9</f>
        <v>19440</v>
      </c>
      <c r="AF16" s="8">
        <f>'C завтраками| Bed and breakfast'!AF16*0.9</f>
        <v>15300</v>
      </c>
      <c r="AG16" s="8">
        <f>'C завтраками| Bed and breakfast'!AG16*0.9</f>
        <v>20970</v>
      </c>
      <c r="AH16" s="8">
        <f>'C завтраками| Bed and breakfast'!AH16*0.9</f>
        <v>15300</v>
      </c>
      <c r="AI16" s="8">
        <f>'C завтраками| Bed and breakfast'!AI16*0.9</f>
        <v>16380</v>
      </c>
      <c r="AJ16" s="8">
        <f>'C завтраками| Bed and breakfast'!AJ16*0.9</f>
        <v>18540</v>
      </c>
      <c r="AK16" s="8">
        <f>'C завтраками| Bed and breakfast'!AK16*0.9</f>
        <v>19440</v>
      </c>
      <c r="AL16" s="8">
        <f>'C завтраками| Bed and breakfast'!AL16*0.9</f>
        <v>18540</v>
      </c>
      <c r="AM16" s="8">
        <f>'C завтраками| Bed and breakfast'!AM16*0.9</f>
        <v>17460</v>
      </c>
      <c r="AN16" s="8">
        <f>'C завтраками| Bed and breakfast'!AN16*0.9</f>
        <v>19440</v>
      </c>
      <c r="AO16" s="8">
        <f>'C завтраками| Bed and breakfast'!AO16*0.9</f>
        <v>17460</v>
      </c>
      <c r="AP16" s="8">
        <f>'C завтраками| Bed and breakfast'!AP16*0.9</f>
        <v>18540</v>
      </c>
      <c r="AQ16" s="8">
        <f>'C завтраками| Bed and breakfast'!AQ16*0.9</f>
        <v>19440</v>
      </c>
      <c r="AR16" s="8">
        <f>'C завтраками| Bed and breakfast'!AR16*0.9</f>
        <v>18540</v>
      </c>
      <c r="AS16" s="8">
        <f>'C завтраками| Bed and breakfast'!AS16*0.9</f>
        <v>19440</v>
      </c>
      <c r="AT16" s="8">
        <f>'C завтраками| Bed and breakfast'!AT16*0.9</f>
        <v>18540</v>
      </c>
      <c r="AU16" s="8">
        <f>'C завтраками| Bed and breakfast'!AU16*0.9</f>
        <v>19440</v>
      </c>
      <c r="AV16" s="8">
        <f>'C завтраками| Bed and breakfast'!AV16*0.9</f>
        <v>17460</v>
      </c>
      <c r="AW16" s="8">
        <f>'C завтраками| Bed and breakfast'!AW16*0.9</f>
        <v>15300</v>
      </c>
      <c r="AX16" s="8">
        <f>'C завтраками| Bed and breakfast'!AX16*0.9</f>
        <v>17460</v>
      </c>
      <c r="AY16" s="8">
        <f>'C завтраками| Bed and breakfast'!AY16*0.9</f>
        <v>15300</v>
      </c>
      <c r="AZ16" s="8">
        <f>'C завтраками| Bed and breakfast'!AZ16*0.9</f>
        <v>15300</v>
      </c>
      <c r="BA16" s="8">
        <f>'C завтраками| Bed and breakfast'!BA16*0.9</f>
        <v>17460</v>
      </c>
      <c r="BB16" s="8">
        <f>'C завтраками| Bed and breakfast'!BB16*0.9</f>
        <v>15300</v>
      </c>
    </row>
    <row r="17" spans="1:54" s="53" customFormat="1" x14ac:dyDescent="0.2">
      <c r="A17" s="88">
        <f>A8</f>
        <v>2</v>
      </c>
      <c r="B17" s="8">
        <f>'C завтраками| Bed and breakfast'!B17*0.9</f>
        <v>16020</v>
      </c>
      <c r="C17" s="8">
        <f>'C завтраками| Bed and breakfast'!C17*0.9</f>
        <v>17820</v>
      </c>
      <c r="D17" s="8">
        <f>'C завтраками| Bed and breakfast'!D17*0.9</f>
        <v>16020</v>
      </c>
      <c r="E17" s="8">
        <f>'C завтраками| Bed and breakfast'!E17*0.9</f>
        <v>17820</v>
      </c>
      <c r="F17" s="8">
        <f>'C завтраками| Bed and breakfast'!F17*0.9</f>
        <v>17820</v>
      </c>
      <c r="G17" s="8">
        <f>'C завтраками| Bed and breakfast'!G17*0.9</f>
        <v>18990</v>
      </c>
      <c r="H17" s="8">
        <f>'C завтраками| Bed and breakfast'!H17*0.9</f>
        <v>16020</v>
      </c>
      <c r="I17" s="8">
        <f>'C завтраками| Bed and breakfast'!I17*0.9</f>
        <v>16020</v>
      </c>
      <c r="J17" s="8">
        <f>'C завтраками| Bed and breakfast'!J17*0.9</f>
        <v>18990</v>
      </c>
      <c r="K17" s="8">
        <f>'C завтраками| Bed and breakfast'!K17*0.9</f>
        <v>18990</v>
      </c>
      <c r="L17" s="8">
        <f>'C завтраками| Bed and breakfast'!L17*0.9</f>
        <v>18990</v>
      </c>
      <c r="M17" s="8">
        <f>'C завтраками| Bed and breakfast'!M17*0.9</f>
        <v>16020</v>
      </c>
      <c r="N17" s="8">
        <f>'C завтраками| Bed and breakfast'!N17*0.9</f>
        <v>14490</v>
      </c>
      <c r="O17" s="8">
        <f>'C завтраками| Bed and breakfast'!O17*0.9</f>
        <v>14490</v>
      </c>
      <c r="P17" s="8">
        <f>'C завтраками| Bed and breakfast'!P17*0.9</f>
        <v>13860</v>
      </c>
      <c r="Q17" s="8">
        <f>'C завтраками| Bed and breakfast'!Q17*0.9</f>
        <v>14490</v>
      </c>
      <c r="R17" s="8">
        <f>'C завтраками| Bed and breakfast'!R17*0.9</f>
        <v>13860</v>
      </c>
      <c r="S17" s="8">
        <f>'C завтраками| Bed and breakfast'!S17*0.9</f>
        <v>15120</v>
      </c>
      <c r="T17" s="8">
        <f>'C завтраками| Bed and breakfast'!T17*0.9</f>
        <v>14490</v>
      </c>
      <c r="U17" s="8">
        <f>'C завтраками| Bed and breakfast'!U17*0.9</f>
        <v>13860</v>
      </c>
      <c r="V17" s="8">
        <f>'C завтраками| Bed and breakfast'!V17*0.9</f>
        <v>18990</v>
      </c>
      <c r="W17" s="8">
        <f>'C завтраками| Bed and breakfast'!W17*0.9</f>
        <v>20970</v>
      </c>
      <c r="X17" s="8">
        <f>'C завтраками| Bed and breakfast'!X17*0.9</f>
        <v>20970</v>
      </c>
      <c r="Y17" s="8">
        <f>'C завтраками| Bed and breakfast'!Y17*0.9</f>
        <v>15570</v>
      </c>
      <c r="Z17" s="8">
        <f>'C завтраками| Bed and breakfast'!Z17*0.9</f>
        <v>17910</v>
      </c>
      <c r="AA17" s="8">
        <f>'C завтраками| Bed and breakfast'!AA17*0.9</f>
        <v>18990</v>
      </c>
      <c r="AB17" s="8">
        <f>'C завтраками| Bed and breakfast'!AB17*0.9</f>
        <v>16830</v>
      </c>
      <c r="AC17" s="8">
        <f>'C завтраками| Bed and breakfast'!AC17*0.9</f>
        <v>17910</v>
      </c>
      <c r="AD17" s="8">
        <f>'C завтраками| Bed and breakfast'!AD17*0.9</f>
        <v>22500</v>
      </c>
      <c r="AE17" s="8">
        <f>'C завтраками| Bed and breakfast'!AE17*0.9</f>
        <v>20970</v>
      </c>
      <c r="AF17" s="8">
        <f>'C завтраками| Bed and breakfast'!AF17*0.9</f>
        <v>16830</v>
      </c>
      <c r="AG17" s="8">
        <f>'C завтраками| Bed and breakfast'!AG17*0.9</f>
        <v>22500</v>
      </c>
      <c r="AH17" s="8">
        <f>'C завтраками| Bed and breakfast'!AH17*0.9</f>
        <v>16830</v>
      </c>
      <c r="AI17" s="8">
        <f>'C завтраками| Bed and breakfast'!AI17*0.9</f>
        <v>17910</v>
      </c>
      <c r="AJ17" s="8">
        <f>'C завтраками| Bed and breakfast'!AJ17*0.9</f>
        <v>20070</v>
      </c>
      <c r="AK17" s="8">
        <f>'C завтраками| Bed and breakfast'!AK17*0.9</f>
        <v>20970</v>
      </c>
      <c r="AL17" s="8">
        <f>'C завтраками| Bed and breakfast'!AL17*0.9</f>
        <v>20070</v>
      </c>
      <c r="AM17" s="8">
        <f>'C завтраками| Bed and breakfast'!AM17*0.9</f>
        <v>18990</v>
      </c>
      <c r="AN17" s="8">
        <f>'C завтраками| Bed and breakfast'!AN17*0.9</f>
        <v>20970</v>
      </c>
      <c r="AO17" s="8">
        <f>'C завтраками| Bed and breakfast'!AO17*0.9</f>
        <v>18990</v>
      </c>
      <c r="AP17" s="8">
        <f>'C завтраками| Bed and breakfast'!AP17*0.9</f>
        <v>20070</v>
      </c>
      <c r="AQ17" s="8">
        <f>'C завтраками| Bed and breakfast'!AQ17*0.9</f>
        <v>20970</v>
      </c>
      <c r="AR17" s="8">
        <f>'C завтраками| Bed and breakfast'!AR17*0.9</f>
        <v>20070</v>
      </c>
      <c r="AS17" s="8">
        <f>'C завтраками| Bed and breakfast'!AS17*0.9</f>
        <v>20970</v>
      </c>
      <c r="AT17" s="8">
        <f>'C завтраками| Bed and breakfast'!AT17*0.9</f>
        <v>20070</v>
      </c>
      <c r="AU17" s="8">
        <f>'C завтраками| Bed and breakfast'!AU17*0.9</f>
        <v>20970</v>
      </c>
      <c r="AV17" s="8">
        <f>'C завтраками| Bed and breakfast'!AV17*0.9</f>
        <v>18990</v>
      </c>
      <c r="AW17" s="8">
        <f>'C завтраками| Bed and breakfast'!AW17*0.9</f>
        <v>16830</v>
      </c>
      <c r="AX17" s="8">
        <f>'C завтраками| Bed and breakfast'!AX17*0.9</f>
        <v>18990</v>
      </c>
      <c r="AY17" s="8">
        <f>'C завтраками| Bed and breakfast'!AY17*0.9</f>
        <v>16830</v>
      </c>
      <c r="AZ17" s="8">
        <f>'C завтраками| Bed and breakfast'!AZ17*0.9</f>
        <v>16830</v>
      </c>
      <c r="BA17" s="8">
        <f>'C завтраками| Bed and breakfast'!BA17*0.9</f>
        <v>18990</v>
      </c>
      <c r="BB17" s="8">
        <f>'C завтраками| Bed and breakfast'!BB17*0.9</f>
        <v>16830</v>
      </c>
    </row>
    <row r="18" spans="1:54" s="53" customFormat="1" x14ac:dyDescent="0.2">
      <c r="A18" s="42" t="s">
        <v>86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row>
    <row r="19" spans="1:54" s="53" customFormat="1" x14ac:dyDescent="0.2">
      <c r="A19" s="88">
        <f>A7</f>
        <v>1</v>
      </c>
      <c r="B19" s="8">
        <f>'C завтраками| Bed and breakfast'!B19*0.9</f>
        <v>33660</v>
      </c>
      <c r="C19" s="8">
        <f>'C завтраками| Bed and breakfast'!C19*0.9</f>
        <v>35460</v>
      </c>
      <c r="D19" s="8">
        <f>'C завтраками| Bed and breakfast'!D19*0.9</f>
        <v>33660</v>
      </c>
      <c r="E19" s="8">
        <f>'C завтраками| Bed and breakfast'!E19*0.9</f>
        <v>35460</v>
      </c>
      <c r="F19" s="8">
        <f>'C завтраками| Bed and breakfast'!F19*0.9</f>
        <v>35460</v>
      </c>
      <c r="G19" s="8">
        <f>'C завтраками| Bed and breakfast'!G19*0.9</f>
        <v>36630</v>
      </c>
      <c r="H19" s="8">
        <f>'C завтраками| Bed and breakfast'!H19*0.9</f>
        <v>33660</v>
      </c>
      <c r="I19" s="8">
        <f>'C завтраками| Bed and breakfast'!I19*0.9</f>
        <v>33660</v>
      </c>
      <c r="J19" s="8">
        <f>'C завтраками| Bed and breakfast'!J19*0.9</f>
        <v>36630</v>
      </c>
      <c r="K19" s="8">
        <f>'C завтраками| Bed and breakfast'!K19*0.9</f>
        <v>36630</v>
      </c>
      <c r="L19" s="8">
        <f>'C завтраками| Bed and breakfast'!L19*0.9</f>
        <v>36630</v>
      </c>
      <c r="M19" s="8">
        <f>'C завтраками| Bed and breakfast'!M19*0.9</f>
        <v>33660</v>
      </c>
      <c r="N19" s="8">
        <f>'C завтраками| Bed and breakfast'!N19*0.9</f>
        <v>32130</v>
      </c>
      <c r="O19" s="8">
        <f>'C завтраками| Bed and breakfast'!O19*0.9</f>
        <v>32130</v>
      </c>
      <c r="P19" s="8">
        <f>'C завтраками| Bed and breakfast'!P19*0.9</f>
        <v>31500</v>
      </c>
      <c r="Q19" s="8">
        <f>'C завтраками| Bed and breakfast'!Q19*0.9</f>
        <v>32130</v>
      </c>
      <c r="R19" s="8">
        <f>'C завтраками| Bed and breakfast'!R19*0.9</f>
        <v>31500</v>
      </c>
      <c r="S19" s="8">
        <f>'C завтраками| Bed and breakfast'!S19*0.9</f>
        <v>32760</v>
      </c>
      <c r="T19" s="8">
        <f>'C завтраками| Bed and breakfast'!T19*0.9</f>
        <v>32130</v>
      </c>
      <c r="U19" s="8">
        <f>'C завтраками| Bed and breakfast'!U19*0.9</f>
        <v>31500</v>
      </c>
      <c r="V19" s="8">
        <f>'C завтраками| Bed and breakfast'!V19*0.9</f>
        <v>36630</v>
      </c>
      <c r="W19" s="8">
        <f>'C завтраками| Bed and breakfast'!W19*0.9</f>
        <v>37710</v>
      </c>
      <c r="X19" s="8">
        <f>'C завтраками| Bed and breakfast'!X19*0.9</f>
        <v>37710</v>
      </c>
      <c r="Y19" s="8">
        <f>'C завтраками| Bed and breakfast'!Y19*0.9</f>
        <v>32310</v>
      </c>
      <c r="Z19" s="8">
        <f>'C завтраками| Bed and breakfast'!Z19*0.9</f>
        <v>34650</v>
      </c>
      <c r="AA19" s="8">
        <f>'C завтраками| Bed and breakfast'!AA19*0.9</f>
        <v>35730</v>
      </c>
      <c r="AB19" s="8">
        <f>'C завтраками| Bed and breakfast'!AB19*0.9</f>
        <v>33570</v>
      </c>
      <c r="AC19" s="8">
        <f>'C завтраками| Bed and breakfast'!AC19*0.9</f>
        <v>34650</v>
      </c>
      <c r="AD19" s="8">
        <f>'C завтраками| Bed and breakfast'!AD19*0.9</f>
        <v>39240</v>
      </c>
      <c r="AE19" s="8">
        <f>'C завтраками| Bed and breakfast'!AE19*0.9</f>
        <v>37710</v>
      </c>
      <c r="AF19" s="8">
        <f>'C завтраками| Bed and breakfast'!AF19*0.9</f>
        <v>33570</v>
      </c>
      <c r="AG19" s="8">
        <f>'C завтраками| Bed and breakfast'!AG19*0.9</f>
        <v>39240</v>
      </c>
      <c r="AH19" s="8">
        <f>'C завтраками| Bed and breakfast'!AH19*0.9</f>
        <v>33570</v>
      </c>
      <c r="AI19" s="8">
        <f>'C завтраками| Bed and breakfast'!AI19*0.9</f>
        <v>34650</v>
      </c>
      <c r="AJ19" s="8">
        <f>'C завтраками| Bed and breakfast'!AJ19*0.9</f>
        <v>36810</v>
      </c>
      <c r="AK19" s="8">
        <f>'C завтраками| Bed and breakfast'!AK19*0.9</f>
        <v>37710</v>
      </c>
      <c r="AL19" s="8">
        <f>'C завтраками| Bed and breakfast'!AL19*0.9</f>
        <v>36810</v>
      </c>
      <c r="AM19" s="8">
        <f>'C завтраками| Bed and breakfast'!AM19*0.9</f>
        <v>35730</v>
      </c>
      <c r="AN19" s="8">
        <f>'C завтраками| Bed and breakfast'!AN19*0.9</f>
        <v>37710</v>
      </c>
      <c r="AO19" s="8">
        <f>'C завтраками| Bed and breakfast'!AO19*0.9</f>
        <v>35730</v>
      </c>
      <c r="AP19" s="8">
        <f>'C завтраками| Bed and breakfast'!AP19*0.9</f>
        <v>36810</v>
      </c>
      <c r="AQ19" s="8">
        <f>'C завтраками| Bed and breakfast'!AQ19*0.9</f>
        <v>37710</v>
      </c>
      <c r="AR19" s="8">
        <f>'C завтраками| Bed and breakfast'!AR19*0.9</f>
        <v>36810</v>
      </c>
      <c r="AS19" s="8">
        <f>'C завтраками| Bed and breakfast'!AS19*0.9</f>
        <v>37710</v>
      </c>
      <c r="AT19" s="8">
        <f>'C завтраками| Bed and breakfast'!AT19*0.9</f>
        <v>36810</v>
      </c>
      <c r="AU19" s="8">
        <f>'C завтраками| Bed and breakfast'!AU19*0.9</f>
        <v>37710</v>
      </c>
      <c r="AV19" s="8">
        <f>'C завтраками| Bed and breakfast'!AV19*0.9</f>
        <v>35730</v>
      </c>
      <c r="AW19" s="8">
        <f>'C завтраками| Bed and breakfast'!AW19*0.9</f>
        <v>33570</v>
      </c>
      <c r="AX19" s="8">
        <f>'C завтраками| Bed and breakfast'!AX19*0.9</f>
        <v>35730</v>
      </c>
      <c r="AY19" s="8">
        <f>'C завтраками| Bed and breakfast'!AY19*0.9</f>
        <v>33570</v>
      </c>
      <c r="AZ19" s="8">
        <f>'C завтраками| Bed and breakfast'!AZ19*0.9</f>
        <v>33570</v>
      </c>
      <c r="BA19" s="8">
        <f>'C завтраками| Bed and breakfast'!BA19*0.9</f>
        <v>35730</v>
      </c>
      <c r="BB19" s="8">
        <f>'C завтраками| Bed and breakfast'!BB19*0.9</f>
        <v>33570</v>
      </c>
    </row>
    <row r="20" spans="1:54" s="53" customFormat="1" x14ac:dyDescent="0.2">
      <c r="A20" s="88">
        <f>A8</f>
        <v>2</v>
      </c>
      <c r="B20" s="8">
        <f>'C завтраками| Bed and breakfast'!B20*0.9</f>
        <v>35190</v>
      </c>
      <c r="C20" s="8">
        <f>'C завтраками| Bed and breakfast'!C20*0.9</f>
        <v>36990</v>
      </c>
      <c r="D20" s="8">
        <f>'C завтраками| Bed and breakfast'!D20*0.9</f>
        <v>35190</v>
      </c>
      <c r="E20" s="8">
        <f>'C завтраками| Bed and breakfast'!E20*0.9</f>
        <v>36990</v>
      </c>
      <c r="F20" s="8">
        <f>'C завтраками| Bed and breakfast'!F20*0.9</f>
        <v>36990</v>
      </c>
      <c r="G20" s="8">
        <f>'C завтраками| Bed and breakfast'!G20*0.9</f>
        <v>38160</v>
      </c>
      <c r="H20" s="8">
        <f>'C завтраками| Bed and breakfast'!H20*0.9</f>
        <v>35190</v>
      </c>
      <c r="I20" s="8">
        <f>'C завтраками| Bed and breakfast'!I20*0.9</f>
        <v>35190</v>
      </c>
      <c r="J20" s="8">
        <f>'C завтраками| Bed and breakfast'!J20*0.9</f>
        <v>38160</v>
      </c>
      <c r="K20" s="8">
        <f>'C завтраками| Bed and breakfast'!K20*0.9</f>
        <v>38160</v>
      </c>
      <c r="L20" s="8">
        <f>'C завтраками| Bed and breakfast'!L20*0.9</f>
        <v>38160</v>
      </c>
      <c r="M20" s="8">
        <f>'C завтраками| Bed and breakfast'!M20*0.9</f>
        <v>35190</v>
      </c>
      <c r="N20" s="8">
        <f>'C завтраками| Bed and breakfast'!N20*0.9</f>
        <v>33660</v>
      </c>
      <c r="O20" s="8">
        <f>'C завтраками| Bed and breakfast'!O20*0.9</f>
        <v>33660</v>
      </c>
      <c r="P20" s="8">
        <f>'C завтраками| Bed and breakfast'!P20*0.9</f>
        <v>33030</v>
      </c>
      <c r="Q20" s="8">
        <f>'C завтраками| Bed and breakfast'!Q20*0.9</f>
        <v>33660</v>
      </c>
      <c r="R20" s="8">
        <f>'C завтраками| Bed and breakfast'!R20*0.9</f>
        <v>33030</v>
      </c>
      <c r="S20" s="8">
        <f>'C завтраками| Bed and breakfast'!S20*0.9</f>
        <v>34290</v>
      </c>
      <c r="T20" s="8">
        <f>'C завтраками| Bed and breakfast'!T20*0.9</f>
        <v>33660</v>
      </c>
      <c r="U20" s="8">
        <f>'C завтраками| Bed and breakfast'!U20*0.9</f>
        <v>33030</v>
      </c>
      <c r="V20" s="8">
        <f>'C завтраками| Bed and breakfast'!V20*0.9</f>
        <v>38160</v>
      </c>
      <c r="W20" s="8">
        <f>'C завтраками| Bed and breakfast'!W20*0.9</f>
        <v>39240</v>
      </c>
      <c r="X20" s="8">
        <f>'C завтраками| Bed and breakfast'!X20*0.9</f>
        <v>39240</v>
      </c>
      <c r="Y20" s="8">
        <f>'C завтраками| Bed and breakfast'!Y20*0.9</f>
        <v>33840</v>
      </c>
      <c r="Z20" s="8">
        <f>'C завтраками| Bed and breakfast'!Z20*0.9</f>
        <v>36180</v>
      </c>
      <c r="AA20" s="8">
        <f>'C завтраками| Bed and breakfast'!AA20*0.9</f>
        <v>37260</v>
      </c>
      <c r="AB20" s="8">
        <f>'C завтраками| Bed and breakfast'!AB20*0.9</f>
        <v>35100</v>
      </c>
      <c r="AC20" s="8">
        <f>'C завтраками| Bed and breakfast'!AC20*0.9</f>
        <v>36180</v>
      </c>
      <c r="AD20" s="8">
        <f>'C завтраками| Bed and breakfast'!AD20*0.9</f>
        <v>40770</v>
      </c>
      <c r="AE20" s="8">
        <f>'C завтраками| Bed and breakfast'!AE20*0.9</f>
        <v>39240</v>
      </c>
      <c r="AF20" s="8">
        <f>'C завтраками| Bed and breakfast'!AF20*0.9</f>
        <v>35100</v>
      </c>
      <c r="AG20" s="8">
        <f>'C завтраками| Bed and breakfast'!AG20*0.9</f>
        <v>40770</v>
      </c>
      <c r="AH20" s="8">
        <f>'C завтраками| Bed and breakfast'!AH20*0.9</f>
        <v>35100</v>
      </c>
      <c r="AI20" s="8">
        <f>'C завтраками| Bed and breakfast'!AI20*0.9</f>
        <v>36180</v>
      </c>
      <c r="AJ20" s="8">
        <f>'C завтраками| Bed and breakfast'!AJ20*0.9</f>
        <v>38340</v>
      </c>
      <c r="AK20" s="8">
        <f>'C завтраками| Bed and breakfast'!AK20*0.9</f>
        <v>39240</v>
      </c>
      <c r="AL20" s="8">
        <f>'C завтраками| Bed and breakfast'!AL20*0.9</f>
        <v>38340</v>
      </c>
      <c r="AM20" s="8">
        <f>'C завтраками| Bed and breakfast'!AM20*0.9</f>
        <v>37260</v>
      </c>
      <c r="AN20" s="8">
        <f>'C завтраками| Bed and breakfast'!AN20*0.9</f>
        <v>39240</v>
      </c>
      <c r="AO20" s="8">
        <f>'C завтраками| Bed and breakfast'!AO20*0.9</f>
        <v>37260</v>
      </c>
      <c r="AP20" s="8">
        <f>'C завтраками| Bed and breakfast'!AP20*0.9</f>
        <v>38340</v>
      </c>
      <c r="AQ20" s="8">
        <f>'C завтраками| Bed and breakfast'!AQ20*0.9</f>
        <v>39240</v>
      </c>
      <c r="AR20" s="8">
        <f>'C завтраками| Bed and breakfast'!AR20*0.9</f>
        <v>38340</v>
      </c>
      <c r="AS20" s="8">
        <f>'C завтраками| Bed and breakfast'!AS20*0.9</f>
        <v>39240</v>
      </c>
      <c r="AT20" s="8">
        <f>'C завтраками| Bed and breakfast'!AT20*0.9</f>
        <v>38340</v>
      </c>
      <c r="AU20" s="8">
        <f>'C завтраками| Bed and breakfast'!AU20*0.9</f>
        <v>39240</v>
      </c>
      <c r="AV20" s="8">
        <f>'C завтраками| Bed and breakfast'!AV20*0.9</f>
        <v>37260</v>
      </c>
      <c r="AW20" s="8">
        <f>'C завтраками| Bed and breakfast'!AW20*0.9</f>
        <v>35100</v>
      </c>
      <c r="AX20" s="8">
        <f>'C завтраками| Bed and breakfast'!AX20*0.9</f>
        <v>37260</v>
      </c>
      <c r="AY20" s="8">
        <f>'C завтраками| Bed and breakfast'!AY20*0.9</f>
        <v>35100</v>
      </c>
      <c r="AZ20" s="8">
        <f>'C завтраками| Bed and breakfast'!AZ20*0.9</f>
        <v>35100</v>
      </c>
      <c r="BA20" s="8">
        <f>'C завтраками| Bed and breakfast'!BA20*0.9</f>
        <v>37260</v>
      </c>
      <c r="BB20" s="8">
        <f>'C завтраками| Bed and breakfast'!BB20*0.9</f>
        <v>35100</v>
      </c>
    </row>
    <row r="21" spans="1:54" s="53" customFormat="1" x14ac:dyDescent="0.2">
      <c r="A21" s="42" t="s">
        <v>87</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row>
    <row r="22" spans="1:54" s="53" customFormat="1" x14ac:dyDescent="0.2">
      <c r="A22" s="88" t="s">
        <v>88</v>
      </c>
      <c r="B22" s="8">
        <f>'C завтраками| Bed and breakfast'!B22*0.9</f>
        <v>48690</v>
      </c>
      <c r="C22" s="8">
        <f>'C завтраками| Bed and breakfast'!C22*0.9</f>
        <v>50490</v>
      </c>
      <c r="D22" s="8">
        <f>'C завтраками| Bed and breakfast'!D22*0.9</f>
        <v>48690</v>
      </c>
      <c r="E22" s="8">
        <f>'C завтраками| Bed and breakfast'!E22*0.9</f>
        <v>50490</v>
      </c>
      <c r="F22" s="8">
        <f>'C завтраками| Bed and breakfast'!F22*0.9</f>
        <v>50490</v>
      </c>
      <c r="G22" s="8">
        <f>'C завтраками| Bed and breakfast'!G22*0.9</f>
        <v>51660</v>
      </c>
      <c r="H22" s="8">
        <f>'C завтраками| Bed and breakfast'!H22*0.9</f>
        <v>48690</v>
      </c>
      <c r="I22" s="8">
        <f>'C завтраками| Bed and breakfast'!I22*0.9</f>
        <v>48690</v>
      </c>
      <c r="J22" s="8">
        <f>'C завтраками| Bed and breakfast'!J22*0.9</f>
        <v>51660</v>
      </c>
      <c r="K22" s="8">
        <f>'C завтраками| Bed and breakfast'!K22*0.9</f>
        <v>51660</v>
      </c>
      <c r="L22" s="8">
        <f>'C завтраками| Bed and breakfast'!L22*0.9</f>
        <v>51660</v>
      </c>
      <c r="M22" s="8">
        <f>'C завтраками| Bed and breakfast'!M22*0.9</f>
        <v>48690</v>
      </c>
      <c r="N22" s="8">
        <f>'C завтраками| Bed and breakfast'!N22*0.9</f>
        <v>47160</v>
      </c>
      <c r="O22" s="8">
        <f>'C завтраками| Bed and breakfast'!O22*0.9</f>
        <v>47160</v>
      </c>
      <c r="P22" s="8">
        <f>'C завтраками| Bed and breakfast'!P22*0.9</f>
        <v>46530</v>
      </c>
      <c r="Q22" s="8">
        <f>'C завтраками| Bed and breakfast'!Q22*0.9</f>
        <v>47160</v>
      </c>
      <c r="R22" s="8">
        <f>'C завтраками| Bed and breakfast'!R22*0.9</f>
        <v>46530</v>
      </c>
      <c r="S22" s="8">
        <f>'C завтраками| Bed and breakfast'!S22*0.9</f>
        <v>47790</v>
      </c>
      <c r="T22" s="8">
        <f>'C завтраками| Bed and breakfast'!T22*0.9</f>
        <v>47160</v>
      </c>
      <c r="U22" s="8">
        <f>'C завтраками| Bed and breakfast'!U22*0.9</f>
        <v>46530</v>
      </c>
      <c r="V22" s="8">
        <f>'C завтраками| Bed and breakfast'!V22*0.9</f>
        <v>58230</v>
      </c>
      <c r="W22" s="8">
        <f>'C завтраками| Bed and breakfast'!W22*0.9</f>
        <v>59310</v>
      </c>
      <c r="X22" s="8">
        <f>'C завтраками| Bed and breakfast'!X22*0.9</f>
        <v>59310</v>
      </c>
      <c r="Y22" s="8">
        <f>'C завтраками| Bed and breakfast'!Y22*0.9</f>
        <v>51840</v>
      </c>
      <c r="Z22" s="8">
        <f>'C завтраками| Bed and breakfast'!Z22*0.9</f>
        <v>54180</v>
      </c>
      <c r="AA22" s="8">
        <f>'C завтраками| Bed and breakfast'!AA22*0.9</f>
        <v>55260</v>
      </c>
      <c r="AB22" s="8">
        <f>'C завтраками| Bed and breakfast'!AB22*0.9</f>
        <v>53100</v>
      </c>
      <c r="AC22" s="8">
        <f>'C завтраками| Bed and breakfast'!AC22*0.9</f>
        <v>54180</v>
      </c>
      <c r="AD22" s="8">
        <f>'C завтраками| Bed and breakfast'!AD22*0.9</f>
        <v>58770</v>
      </c>
      <c r="AE22" s="8">
        <f>'C завтраками| Bed and breakfast'!AE22*0.9</f>
        <v>57240</v>
      </c>
      <c r="AF22" s="8">
        <f>'C завтраками| Bed and breakfast'!AF22*0.9</f>
        <v>53100</v>
      </c>
      <c r="AG22" s="8">
        <f>'C завтраками| Bed and breakfast'!AG22*0.9</f>
        <v>58770</v>
      </c>
      <c r="AH22" s="8">
        <f>'C завтраками| Bed and breakfast'!AH22*0.9</f>
        <v>53100</v>
      </c>
      <c r="AI22" s="8">
        <f>'C завтраками| Bed and breakfast'!AI22*0.9</f>
        <v>54180</v>
      </c>
      <c r="AJ22" s="8">
        <f>'C завтраками| Bed and breakfast'!AJ22*0.9</f>
        <v>56340</v>
      </c>
      <c r="AK22" s="8">
        <f>'C завтраками| Bed and breakfast'!AK22*0.9</f>
        <v>57240</v>
      </c>
      <c r="AL22" s="8">
        <f>'C завтраками| Bed and breakfast'!AL22*0.9</f>
        <v>56340</v>
      </c>
      <c r="AM22" s="8">
        <f>'C завтраками| Bed and breakfast'!AM22*0.9</f>
        <v>55260</v>
      </c>
      <c r="AN22" s="8">
        <f>'C завтраками| Bed and breakfast'!AN22*0.9</f>
        <v>57240</v>
      </c>
      <c r="AO22" s="8">
        <f>'C завтраками| Bed and breakfast'!AO22*0.9</f>
        <v>55260</v>
      </c>
      <c r="AP22" s="8">
        <f>'C завтраками| Bed and breakfast'!AP22*0.9</f>
        <v>56340</v>
      </c>
      <c r="AQ22" s="8">
        <f>'C завтраками| Bed and breakfast'!AQ22*0.9</f>
        <v>57240</v>
      </c>
      <c r="AR22" s="8">
        <f>'C завтраками| Bed and breakfast'!AR22*0.9</f>
        <v>56340</v>
      </c>
      <c r="AS22" s="8">
        <f>'C завтраками| Bed and breakfast'!AS22*0.9</f>
        <v>57240</v>
      </c>
      <c r="AT22" s="8">
        <f>'C завтраками| Bed and breakfast'!AT22*0.9</f>
        <v>56340</v>
      </c>
      <c r="AU22" s="8">
        <f>'C завтраками| Bed and breakfast'!AU22*0.9</f>
        <v>57240</v>
      </c>
      <c r="AV22" s="8">
        <f>'C завтраками| Bed and breakfast'!AV22*0.9</f>
        <v>55260</v>
      </c>
      <c r="AW22" s="8">
        <f>'C завтраками| Bed and breakfast'!AW22*0.9</f>
        <v>53100</v>
      </c>
      <c r="AX22" s="8">
        <f>'C завтраками| Bed and breakfast'!AX22*0.9</f>
        <v>55260</v>
      </c>
      <c r="AY22" s="8">
        <f>'C завтраками| Bed and breakfast'!AY22*0.9</f>
        <v>53100</v>
      </c>
      <c r="AZ22" s="8">
        <f>'C завтраками| Bed and breakfast'!AZ22*0.9</f>
        <v>53100</v>
      </c>
      <c r="BA22" s="8">
        <f>'C завтраками| Bed and breakfast'!BA22*0.9</f>
        <v>55260</v>
      </c>
      <c r="BB22" s="8">
        <f>'C завтраками| Bed and breakfast'!BB22*0.9</f>
        <v>53100</v>
      </c>
    </row>
    <row r="23" spans="1:54" s="53" customFormat="1" x14ac:dyDescent="0.2">
      <c r="A23" s="89"/>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199"/>
      <c r="BB23" s="199"/>
    </row>
    <row r="24" spans="1:54" ht="18" customHeight="1" x14ac:dyDescent="0.2">
      <c r="A24" s="111" t="s">
        <v>100</v>
      </c>
      <c r="B24" s="192">
        <f t="shared" ref="B24:BB24" si="0">B4</f>
        <v>45770</v>
      </c>
      <c r="C24" s="192">
        <f t="shared" si="0"/>
        <v>45772</v>
      </c>
      <c r="D24" s="192">
        <f t="shared" si="0"/>
        <v>45774</v>
      </c>
      <c r="E24" s="192">
        <f t="shared" si="0"/>
        <v>45776</v>
      </c>
      <c r="F24" s="192">
        <f t="shared" si="0"/>
        <v>45777</v>
      </c>
      <c r="G24" s="192">
        <f t="shared" si="0"/>
        <v>45778</v>
      </c>
      <c r="H24" s="192">
        <f t="shared" si="0"/>
        <v>45781</v>
      </c>
      <c r="I24" s="192">
        <f t="shared" si="0"/>
        <v>45783</v>
      </c>
      <c r="J24" s="192">
        <f t="shared" si="0"/>
        <v>45784</v>
      </c>
      <c r="K24" s="192">
        <f t="shared" si="0"/>
        <v>45785</v>
      </c>
      <c r="L24" s="192">
        <f t="shared" si="0"/>
        <v>45786</v>
      </c>
      <c r="M24" s="192">
        <f t="shared" si="0"/>
        <v>45787</v>
      </c>
      <c r="N24" s="192">
        <f t="shared" si="0"/>
        <v>45788</v>
      </c>
      <c r="O24" s="192">
        <f t="shared" si="0"/>
        <v>45793</v>
      </c>
      <c r="P24" s="192">
        <f t="shared" si="0"/>
        <v>45795</v>
      </c>
      <c r="Q24" s="192">
        <f t="shared" si="0"/>
        <v>45799</v>
      </c>
      <c r="R24" s="192">
        <f t="shared" si="0"/>
        <v>45802</v>
      </c>
      <c r="S24" s="192">
        <f t="shared" si="0"/>
        <v>45803</v>
      </c>
      <c r="T24" s="192">
        <f t="shared" si="0"/>
        <v>45806</v>
      </c>
      <c r="U24" s="192">
        <f t="shared" si="0"/>
        <v>45807</v>
      </c>
      <c r="V24" s="192">
        <f t="shared" si="0"/>
        <v>45808</v>
      </c>
      <c r="W24" s="192">
        <f t="shared" si="0"/>
        <v>45809</v>
      </c>
      <c r="X24" s="192">
        <f t="shared" si="0"/>
        <v>45810</v>
      </c>
      <c r="Y24" s="192">
        <f t="shared" si="0"/>
        <v>45817</v>
      </c>
      <c r="Z24" s="192">
        <f t="shared" si="0"/>
        <v>45818</v>
      </c>
      <c r="AA24" s="192">
        <f t="shared" si="0"/>
        <v>45820</v>
      </c>
      <c r="AB24" s="192">
        <f t="shared" si="0"/>
        <v>45822</v>
      </c>
      <c r="AC24" s="192">
        <f t="shared" si="0"/>
        <v>45825</v>
      </c>
      <c r="AD24" s="192">
        <f t="shared" si="0"/>
        <v>45831</v>
      </c>
      <c r="AE24" s="192">
        <f t="shared" si="0"/>
        <v>45834</v>
      </c>
      <c r="AF24" s="192">
        <f t="shared" si="0"/>
        <v>45836</v>
      </c>
      <c r="AG24" s="192">
        <f t="shared" si="0"/>
        <v>45839</v>
      </c>
      <c r="AH24" s="192">
        <f t="shared" si="0"/>
        <v>45849</v>
      </c>
      <c r="AI24" s="192">
        <f t="shared" si="0"/>
        <v>45850</v>
      </c>
      <c r="AJ24" s="192">
        <f t="shared" si="0"/>
        <v>45852</v>
      </c>
      <c r="AK24" s="192">
        <f t="shared" si="0"/>
        <v>45853</v>
      </c>
      <c r="AL24" s="192">
        <f t="shared" si="0"/>
        <v>45857</v>
      </c>
      <c r="AM24" s="192">
        <f t="shared" si="0"/>
        <v>45858</v>
      </c>
      <c r="AN24" s="192">
        <f t="shared" si="0"/>
        <v>45863</v>
      </c>
      <c r="AO24" s="192">
        <f t="shared" si="0"/>
        <v>45867</v>
      </c>
      <c r="AP24" s="192">
        <f t="shared" si="0"/>
        <v>45870</v>
      </c>
      <c r="AQ24" s="192">
        <f t="shared" si="0"/>
        <v>45872</v>
      </c>
      <c r="AR24" s="192">
        <f t="shared" si="0"/>
        <v>45877</v>
      </c>
      <c r="AS24" s="192">
        <f t="shared" si="0"/>
        <v>45878</v>
      </c>
      <c r="AT24" s="192">
        <f t="shared" si="0"/>
        <v>45880</v>
      </c>
      <c r="AU24" s="192">
        <f t="shared" si="0"/>
        <v>45885</v>
      </c>
      <c r="AV24" s="192">
        <f t="shared" si="0"/>
        <v>45886</v>
      </c>
      <c r="AW24" s="192">
        <f t="shared" si="0"/>
        <v>45891</v>
      </c>
      <c r="AX24" s="192">
        <f t="shared" si="0"/>
        <v>45894</v>
      </c>
      <c r="AY24" s="192">
        <f t="shared" si="0"/>
        <v>45895</v>
      </c>
      <c r="AZ24" s="192">
        <f t="shared" si="0"/>
        <v>45901</v>
      </c>
      <c r="BA24" s="192">
        <f t="shared" si="0"/>
        <v>45909</v>
      </c>
      <c r="BB24" s="192">
        <f t="shared" si="0"/>
        <v>45921</v>
      </c>
    </row>
    <row r="25" spans="1:54" ht="20.25" customHeight="1" x14ac:dyDescent="0.2">
      <c r="A25" s="90" t="s">
        <v>64</v>
      </c>
      <c r="B25" s="192">
        <f t="shared" ref="B25:BB25" si="1">B5</f>
        <v>45771</v>
      </c>
      <c r="C25" s="192">
        <f t="shared" si="1"/>
        <v>45773</v>
      </c>
      <c r="D25" s="192">
        <f t="shared" si="1"/>
        <v>45775</v>
      </c>
      <c r="E25" s="192">
        <f t="shared" si="1"/>
        <v>45776</v>
      </c>
      <c r="F25" s="192">
        <f t="shared" si="1"/>
        <v>45777</v>
      </c>
      <c r="G25" s="192">
        <f t="shared" si="1"/>
        <v>45780</v>
      </c>
      <c r="H25" s="192">
        <f t="shared" si="1"/>
        <v>45782</v>
      </c>
      <c r="I25" s="192">
        <f t="shared" si="1"/>
        <v>45783</v>
      </c>
      <c r="J25" s="192">
        <f t="shared" si="1"/>
        <v>45784</v>
      </c>
      <c r="K25" s="192">
        <f t="shared" si="1"/>
        <v>45785</v>
      </c>
      <c r="L25" s="192">
        <f t="shared" si="1"/>
        <v>45786</v>
      </c>
      <c r="M25" s="192">
        <f t="shared" si="1"/>
        <v>45787</v>
      </c>
      <c r="N25" s="192">
        <f t="shared" si="1"/>
        <v>45792</v>
      </c>
      <c r="O25" s="192">
        <f t="shared" si="1"/>
        <v>45794</v>
      </c>
      <c r="P25" s="192">
        <f t="shared" si="1"/>
        <v>45798</v>
      </c>
      <c r="Q25" s="192">
        <f t="shared" si="1"/>
        <v>45801</v>
      </c>
      <c r="R25" s="192">
        <f t="shared" si="1"/>
        <v>45802</v>
      </c>
      <c r="S25" s="192">
        <f t="shared" si="1"/>
        <v>45805</v>
      </c>
      <c r="T25" s="192">
        <f t="shared" si="1"/>
        <v>45806</v>
      </c>
      <c r="U25" s="192">
        <f t="shared" si="1"/>
        <v>45807</v>
      </c>
      <c r="V25" s="192">
        <f t="shared" si="1"/>
        <v>45808</v>
      </c>
      <c r="W25" s="192">
        <f t="shared" si="1"/>
        <v>45809</v>
      </c>
      <c r="X25" s="192">
        <f t="shared" si="1"/>
        <v>45816</v>
      </c>
      <c r="Y25" s="192">
        <f t="shared" si="1"/>
        <v>45817</v>
      </c>
      <c r="Z25" s="192">
        <f t="shared" si="1"/>
        <v>45819</v>
      </c>
      <c r="AA25" s="192">
        <f t="shared" si="1"/>
        <v>45821</v>
      </c>
      <c r="AB25" s="192">
        <f t="shared" si="1"/>
        <v>45824</v>
      </c>
      <c r="AC25" s="192">
        <f t="shared" si="1"/>
        <v>45830</v>
      </c>
      <c r="AD25" s="192">
        <f t="shared" si="1"/>
        <v>45833</v>
      </c>
      <c r="AE25" s="192">
        <f t="shared" si="1"/>
        <v>45835</v>
      </c>
      <c r="AF25" s="192">
        <f t="shared" si="1"/>
        <v>45838</v>
      </c>
      <c r="AG25" s="192">
        <f t="shared" si="1"/>
        <v>45848</v>
      </c>
      <c r="AH25" s="192">
        <f t="shared" si="1"/>
        <v>45849</v>
      </c>
      <c r="AI25" s="192">
        <f t="shared" si="1"/>
        <v>45851</v>
      </c>
      <c r="AJ25" s="192">
        <f t="shared" si="1"/>
        <v>45852</v>
      </c>
      <c r="AK25" s="192">
        <f t="shared" si="1"/>
        <v>45856</v>
      </c>
      <c r="AL25" s="192">
        <f t="shared" si="1"/>
        <v>45857</v>
      </c>
      <c r="AM25" s="192">
        <f t="shared" si="1"/>
        <v>45862</v>
      </c>
      <c r="AN25" s="192">
        <f t="shared" si="1"/>
        <v>45866</v>
      </c>
      <c r="AO25" s="192">
        <f t="shared" si="1"/>
        <v>45869</v>
      </c>
      <c r="AP25" s="192">
        <f t="shared" si="1"/>
        <v>45871</v>
      </c>
      <c r="AQ25" s="192">
        <f t="shared" si="1"/>
        <v>45876</v>
      </c>
      <c r="AR25" s="192">
        <f t="shared" si="1"/>
        <v>45877</v>
      </c>
      <c r="AS25" s="192">
        <f t="shared" si="1"/>
        <v>45879</v>
      </c>
      <c r="AT25" s="192">
        <f t="shared" si="1"/>
        <v>45884</v>
      </c>
      <c r="AU25" s="192">
        <f t="shared" si="1"/>
        <v>45885</v>
      </c>
      <c r="AV25" s="192">
        <f t="shared" si="1"/>
        <v>45890</v>
      </c>
      <c r="AW25" s="192">
        <f t="shared" si="1"/>
        <v>45893</v>
      </c>
      <c r="AX25" s="192">
        <f t="shared" si="1"/>
        <v>45894</v>
      </c>
      <c r="AY25" s="192">
        <f t="shared" si="1"/>
        <v>45900</v>
      </c>
      <c r="AZ25" s="192">
        <f t="shared" si="1"/>
        <v>45908</v>
      </c>
      <c r="BA25" s="192">
        <f t="shared" si="1"/>
        <v>45920</v>
      </c>
      <c r="BB25" s="192">
        <f t="shared" si="1"/>
        <v>45930</v>
      </c>
    </row>
    <row r="26" spans="1:54" s="44" customFormat="1" x14ac:dyDescent="0.2">
      <c r="A26" s="42" t="s">
        <v>83</v>
      </c>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198"/>
      <c r="BB26" s="198"/>
    </row>
    <row r="27" spans="1:54" s="50" customFormat="1" x14ac:dyDescent="0.2">
      <c r="A27" s="88">
        <v>1</v>
      </c>
      <c r="B27" s="201">
        <f t="shared" ref="B27:BB27" si="2">ROUNDUP(B7*0.87,)</f>
        <v>9710</v>
      </c>
      <c r="C27" s="201">
        <f t="shared" si="2"/>
        <v>11276</v>
      </c>
      <c r="D27" s="201">
        <f t="shared" si="2"/>
        <v>9710</v>
      </c>
      <c r="E27" s="201">
        <f t="shared" si="2"/>
        <v>11276</v>
      </c>
      <c r="F27" s="201">
        <f t="shared" si="2"/>
        <v>11276</v>
      </c>
      <c r="G27" s="201">
        <f t="shared" si="2"/>
        <v>12294</v>
      </c>
      <c r="H27" s="201">
        <f t="shared" si="2"/>
        <v>9710</v>
      </c>
      <c r="I27" s="201">
        <f t="shared" si="2"/>
        <v>9710</v>
      </c>
      <c r="J27" s="201">
        <f t="shared" si="2"/>
        <v>12294</v>
      </c>
      <c r="K27" s="201">
        <f t="shared" si="2"/>
        <v>12294</v>
      </c>
      <c r="L27" s="201">
        <f t="shared" si="2"/>
        <v>12294</v>
      </c>
      <c r="M27" s="201">
        <f t="shared" si="2"/>
        <v>9710</v>
      </c>
      <c r="N27" s="201">
        <f t="shared" si="2"/>
        <v>8379</v>
      </c>
      <c r="O27" s="201">
        <f t="shared" si="2"/>
        <v>8379</v>
      </c>
      <c r="P27" s="201">
        <f t="shared" si="2"/>
        <v>7830</v>
      </c>
      <c r="Q27" s="201">
        <f t="shared" si="2"/>
        <v>8379</v>
      </c>
      <c r="R27" s="201">
        <f t="shared" si="2"/>
        <v>7830</v>
      </c>
      <c r="S27" s="201">
        <f t="shared" si="2"/>
        <v>8927</v>
      </c>
      <c r="T27" s="201">
        <f t="shared" si="2"/>
        <v>8379</v>
      </c>
      <c r="U27" s="201">
        <f t="shared" si="2"/>
        <v>7830</v>
      </c>
      <c r="V27" s="201">
        <f t="shared" si="2"/>
        <v>12294</v>
      </c>
      <c r="W27" s="201">
        <f t="shared" si="2"/>
        <v>13233</v>
      </c>
      <c r="X27" s="201">
        <f t="shared" si="2"/>
        <v>13233</v>
      </c>
      <c r="Y27" s="201">
        <f t="shared" si="2"/>
        <v>8535</v>
      </c>
      <c r="Z27" s="201">
        <f t="shared" si="2"/>
        <v>10571</v>
      </c>
      <c r="AA27" s="201">
        <f t="shared" si="2"/>
        <v>11511</v>
      </c>
      <c r="AB27" s="201">
        <f t="shared" si="2"/>
        <v>9631</v>
      </c>
      <c r="AC27" s="201">
        <f t="shared" si="2"/>
        <v>10571</v>
      </c>
      <c r="AD27" s="201">
        <f t="shared" si="2"/>
        <v>14564</v>
      </c>
      <c r="AE27" s="201">
        <f t="shared" si="2"/>
        <v>13233</v>
      </c>
      <c r="AF27" s="201">
        <f t="shared" si="2"/>
        <v>9631</v>
      </c>
      <c r="AG27" s="201">
        <f t="shared" si="2"/>
        <v>14564</v>
      </c>
      <c r="AH27" s="201">
        <f t="shared" si="2"/>
        <v>9631</v>
      </c>
      <c r="AI27" s="201">
        <f t="shared" si="2"/>
        <v>10571</v>
      </c>
      <c r="AJ27" s="201">
        <f t="shared" si="2"/>
        <v>12450</v>
      </c>
      <c r="AK27" s="201">
        <f t="shared" si="2"/>
        <v>13233</v>
      </c>
      <c r="AL27" s="201">
        <f t="shared" si="2"/>
        <v>12450</v>
      </c>
      <c r="AM27" s="201">
        <f t="shared" si="2"/>
        <v>11511</v>
      </c>
      <c r="AN27" s="201">
        <f t="shared" si="2"/>
        <v>13233</v>
      </c>
      <c r="AO27" s="201">
        <f t="shared" si="2"/>
        <v>11511</v>
      </c>
      <c r="AP27" s="201">
        <f t="shared" si="2"/>
        <v>12450</v>
      </c>
      <c r="AQ27" s="201">
        <f t="shared" si="2"/>
        <v>13233</v>
      </c>
      <c r="AR27" s="201">
        <f t="shared" si="2"/>
        <v>12450</v>
      </c>
      <c r="AS27" s="201">
        <f t="shared" si="2"/>
        <v>13233</v>
      </c>
      <c r="AT27" s="201">
        <f t="shared" si="2"/>
        <v>12450</v>
      </c>
      <c r="AU27" s="201">
        <f t="shared" si="2"/>
        <v>13233</v>
      </c>
      <c r="AV27" s="201">
        <f t="shared" si="2"/>
        <v>11511</v>
      </c>
      <c r="AW27" s="201">
        <f t="shared" si="2"/>
        <v>9631</v>
      </c>
      <c r="AX27" s="201">
        <f t="shared" si="2"/>
        <v>11511</v>
      </c>
      <c r="AY27" s="201">
        <f t="shared" si="2"/>
        <v>9631</v>
      </c>
      <c r="AZ27" s="201">
        <f t="shared" si="2"/>
        <v>9631</v>
      </c>
      <c r="BA27" s="201">
        <f t="shared" si="2"/>
        <v>11511</v>
      </c>
      <c r="BB27" s="201">
        <f t="shared" si="2"/>
        <v>9631</v>
      </c>
    </row>
    <row r="28" spans="1:54" s="50" customFormat="1" x14ac:dyDescent="0.2">
      <c r="A28" s="88">
        <v>2</v>
      </c>
      <c r="B28" s="201">
        <f t="shared" ref="B28:BB28" si="3">ROUNDUP(B8*0.87,)</f>
        <v>11041</v>
      </c>
      <c r="C28" s="201">
        <f t="shared" si="3"/>
        <v>12607</v>
      </c>
      <c r="D28" s="201">
        <f t="shared" si="3"/>
        <v>11041</v>
      </c>
      <c r="E28" s="201">
        <f t="shared" si="3"/>
        <v>12607</v>
      </c>
      <c r="F28" s="201">
        <f t="shared" si="3"/>
        <v>12607</v>
      </c>
      <c r="G28" s="201">
        <f t="shared" si="3"/>
        <v>13625</v>
      </c>
      <c r="H28" s="201">
        <f t="shared" si="3"/>
        <v>11041</v>
      </c>
      <c r="I28" s="201">
        <f t="shared" si="3"/>
        <v>11041</v>
      </c>
      <c r="J28" s="201">
        <f t="shared" si="3"/>
        <v>13625</v>
      </c>
      <c r="K28" s="201">
        <f t="shared" si="3"/>
        <v>13625</v>
      </c>
      <c r="L28" s="201">
        <f t="shared" si="3"/>
        <v>13625</v>
      </c>
      <c r="M28" s="201">
        <f t="shared" si="3"/>
        <v>11041</v>
      </c>
      <c r="N28" s="201">
        <f t="shared" si="3"/>
        <v>9710</v>
      </c>
      <c r="O28" s="201">
        <f t="shared" si="3"/>
        <v>9710</v>
      </c>
      <c r="P28" s="201">
        <f t="shared" si="3"/>
        <v>9162</v>
      </c>
      <c r="Q28" s="201">
        <f t="shared" si="3"/>
        <v>9710</v>
      </c>
      <c r="R28" s="201">
        <f t="shared" si="3"/>
        <v>9162</v>
      </c>
      <c r="S28" s="201">
        <f t="shared" si="3"/>
        <v>10258</v>
      </c>
      <c r="T28" s="201">
        <f t="shared" si="3"/>
        <v>9710</v>
      </c>
      <c r="U28" s="201">
        <f t="shared" si="3"/>
        <v>9162</v>
      </c>
      <c r="V28" s="201">
        <f t="shared" si="3"/>
        <v>13625</v>
      </c>
      <c r="W28" s="201">
        <f t="shared" si="3"/>
        <v>14564</v>
      </c>
      <c r="X28" s="201">
        <f t="shared" si="3"/>
        <v>14564</v>
      </c>
      <c r="Y28" s="201">
        <f t="shared" si="3"/>
        <v>9866</v>
      </c>
      <c r="Z28" s="201">
        <f t="shared" si="3"/>
        <v>11902</v>
      </c>
      <c r="AA28" s="201">
        <f t="shared" si="3"/>
        <v>12842</v>
      </c>
      <c r="AB28" s="201">
        <f t="shared" si="3"/>
        <v>10962</v>
      </c>
      <c r="AC28" s="201">
        <f t="shared" si="3"/>
        <v>11902</v>
      </c>
      <c r="AD28" s="201">
        <f t="shared" si="3"/>
        <v>15895</v>
      </c>
      <c r="AE28" s="201">
        <f t="shared" si="3"/>
        <v>14564</v>
      </c>
      <c r="AF28" s="201">
        <f t="shared" si="3"/>
        <v>10962</v>
      </c>
      <c r="AG28" s="201">
        <f t="shared" si="3"/>
        <v>15895</v>
      </c>
      <c r="AH28" s="201">
        <f t="shared" si="3"/>
        <v>10962</v>
      </c>
      <c r="AI28" s="201">
        <f t="shared" si="3"/>
        <v>11902</v>
      </c>
      <c r="AJ28" s="201">
        <f t="shared" si="3"/>
        <v>13781</v>
      </c>
      <c r="AK28" s="201">
        <f t="shared" si="3"/>
        <v>14564</v>
      </c>
      <c r="AL28" s="201">
        <f t="shared" si="3"/>
        <v>13781</v>
      </c>
      <c r="AM28" s="201">
        <f t="shared" si="3"/>
        <v>12842</v>
      </c>
      <c r="AN28" s="201">
        <f t="shared" si="3"/>
        <v>14564</v>
      </c>
      <c r="AO28" s="201">
        <f t="shared" si="3"/>
        <v>12842</v>
      </c>
      <c r="AP28" s="201">
        <f t="shared" si="3"/>
        <v>13781</v>
      </c>
      <c r="AQ28" s="201">
        <f t="shared" si="3"/>
        <v>14564</v>
      </c>
      <c r="AR28" s="201">
        <f t="shared" si="3"/>
        <v>13781</v>
      </c>
      <c r="AS28" s="201">
        <f t="shared" si="3"/>
        <v>14564</v>
      </c>
      <c r="AT28" s="201">
        <f t="shared" si="3"/>
        <v>13781</v>
      </c>
      <c r="AU28" s="201">
        <f t="shared" si="3"/>
        <v>14564</v>
      </c>
      <c r="AV28" s="201">
        <f t="shared" si="3"/>
        <v>12842</v>
      </c>
      <c r="AW28" s="201">
        <f t="shared" si="3"/>
        <v>10962</v>
      </c>
      <c r="AX28" s="201">
        <f t="shared" si="3"/>
        <v>12842</v>
      </c>
      <c r="AY28" s="201">
        <f t="shared" si="3"/>
        <v>10962</v>
      </c>
      <c r="AZ28" s="201">
        <f t="shared" si="3"/>
        <v>10962</v>
      </c>
      <c r="BA28" s="201">
        <f t="shared" si="3"/>
        <v>12842</v>
      </c>
      <c r="BB28" s="201">
        <f t="shared" si="3"/>
        <v>10962</v>
      </c>
    </row>
    <row r="29" spans="1:54" s="50" customFormat="1" x14ac:dyDescent="0.2">
      <c r="A29" s="42" t="s">
        <v>234</v>
      </c>
      <c r="B29" s="201"/>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1"/>
      <c r="AZ29" s="201"/>
      <c r="BA29" s="201"/>
      <c r="BB29" s="201"/>
    </row>
    <row r="30" spans="1:54" s="50" customFormat="1" x14ac:dyDescent="0.2">
      <c r="A30" s="180">
        <v>1</v>
      </c>
      <c r="B30" s="201">
        <f t="shared" ref="B30:BB30" si="4">ROUNDUP(B10*0.87,)</f>
        <v>10493</v>
      </c>
      <c r="C30" s="201">
        <f t="shared" si="4"/>
        <v>12059</v>
      </c>
      <c r="D30" s="201">
        <f t="shared" si="4"/>
        <v>10493</v>
      </c>
      <c r="E30" s="201">
        <f t="shared" si="4"/>
        <v>12059</v>
      </c>
      <c r="F30" s="201">
        <f t="shared" si="4"/>
        <v>12059</v>
      </c>
      <c r="G30" s="201">
        <f t="shared" si="4"/>
        <v>13077</v>
      </c>
      <c r="H30" s="201">
        <f t="shared" si="4"/>
        <v>10493</v>
      </c>
      <c r="I30" s="201">
        <f t="shared" si="4"/>
        <v>10493</v>
      </c>
      <c r="J30" s="201">
        <f t="shared" si="4"/>
        <v>13077</v>
      </c>
      <c r="K30" s="201">
        <f t="shared" si="4"/>
        <v>13077</v>
      </c>
      <c r="L30" s="201">
        <f t="shared" si="4"/>
        <v>13077</v>
      </c>
      <c r="M30" s="201">
        <f t="shared" si="4"/>
        <v>10493</v>
      </c>
      <c r="N30" s="201">
        <f t="shared" si="4"/>
        <v>9162</v>
      </c>
      <c r="O30" s="201">
        <f t="shared" si="4"/>
        <v>9162</v>
      </c>
      <c r="P30" s="201">
        <f t="shared" si="4"/>
        <v>8613</v>
      </c>
      <c r="Q30" s="201">
        <f t="shared" si="4"/>
        <v>9162</v>
      </c>
      <c r="R30" s="201">
        <f t="shared" si="4"/>
        <v>8613</v>
      </c>
      <c r="S30" s="201">
        <f t="shared" si="4"/>
        <v>9710</v>
      </c>
      <c r="T30" s="201">
        <f t="shared" si="4"/>
        <v>9162</v>
      </c>
      <c r="U30" s="201">
        <f t="shared" si="4"/>
        <v>8613</v>
      </c>
      <c r="V30" s="201">
        <f t="shared" si="4"/>
        <v>13077</v>
      </c>
      <c r="W30" s="201">
        <f t="shared" si="4"/>
        <v>14799</v>
      </c>
      <c r="X30" s="201">
        <f t="shared" si="4"/>
        <v>14799</v>
      </c>
      <c r="Y30" s="201">
        <f t="shared" si="4"/>
        <v>10101</v>
      </c>
      <c r="Z30" s="201">
        <f t="shared" si="4"/>
        <v>12137</v>
      </c>
      <c r="AA30" s="201">
        <f t="shared" si="4"/>
        <v>13077</v>
      </c>
      <c r="AB30" s="201">
        <f t="shared" si="4"/>
        <v>11197</v>
      </c>
      <c r="AC30" s="201">
        <f t="shared" si="4"/>
        <v>12137</v>
      </c>
      <c r="AD30" s="201">
        <f t="shared" si="4"/>
        <v>16130</v>
      </c>
      <c r="AE30" s="201">
        <f t="shared" si="4"/>
        <v>14799</v>
      </c>
      <c r="AF30" s="201">
        <f t="shared" si="4"/>
        <v>11197</v>
      </c>
      <c r="AG30" s="201">
        <f t="shared" si="4"/>
        <v>16130</v>
      </c>
      <c r="AH30" s="201">
        <f t="shared" si="4"/>
        <v>11197</v>
      </c>
      <c r="AI30" s="201">
        <f t="shared" si="4"/>
        <v>12137</v>
      </c>
      <c r="AJ30" s="201">
        <f t="shared" si="4"/>
        <v>14016</v>
      </c>
      <c r="AK30" s="201">
        <f t="shared" si="4"/>
        <v>14799</v>
      </c>
      <c r="AL30" s="201">
        <f t="shared" si="4"/>
        <v>14016</v>
      </c>
      <c r="AM30" s="201">
        <f t="shared" si="4"/>
        <v>13077</v>
      </c>
      <c r="AN30" s="201">
        <f t="shared" si="4"/>
        <v>14799</v>
      </c>
      <c r="AO30" s="201">
        <f t="shared" si="4"/>
        <v>13077</v>
      </c>
      <c r="AP30" s="201">
        <f t="shared" si="4"/>
        <v>14016</v>
      </c>
      <c r="AQ30" s="201">
        <f t="shared" si="4"/>
        <v>14799</v>
      </c>
      <c r="AR30" s="201">
        <f t="shared" si="4"/>
        <v>14016</v>
      </c>
      <c r="AS30" s="201">
        <f t="shared" si="4"/>
        <v>14799</v>
      </c>
      <c r="AT30" s="201">
        <f t="shared" si="4"/>
        <v>14016</v>
      </c>
      <c r="AU30" s="201">
        <f t="shared" si="4"/>
        <v>14799</v>
      </c>
      <c r="AV30" s="201">
        <f t="shared" si="4"/>
        <v>13077</v>
      </c>
      <c r="AW30" s="201">
        <f t="shared" si="4"/>
        <v>11197</v>
      </c>
      <c r="AX30" s="201">
        <f t="shared" si="4"/>
        <v>13077</v>
      </c>
      <c r="AY30" s="201">
        <f t="shared" si="4"/>
        <v>11197</v>
      </c>
      <c r="AZ30" s="201">
        <f t="shared" si="4"/>
        <v>11197</v>
      </c>
      <c r="BA30" s="201">
        <f t="shared" si="4"/>
        <v>13077</v>
      </c>
      <c r="BB30" s="201">
        <f t="shared" si="4"/>
        <v>11197</v>
      </c>
    </row>
    <row r="31" spans="1:54" s="50" customFormat="1" x14ac:dyDescent="0.2">
      <c r="A31" s="180">
        <v>2</v>
      </c>
      <c r="B31" s="201">
        <f t="shared" ref="B31:BB31" si="5">ROUNDUP(B11*0.87,)</f>
        <v>11824</v>
      </c>
      <c r="C31" s="201">
        <f t="shared" si="5"/>
        <v>13390</v>
      </c>
      <c r="D31" s="201">
        <f t="shared" si="5"/>
        <v>11824</v>
      </c>
      <c r="E31" s="201">
        <f t="shared" si="5"/>
        <v>13390</v>
      </c>
      <c r="F31" s="201">
        <f t="shared" si="5"/>
        <v>13390</v>
      </c>
      <c r="G31" s="201">
        <f t="shared" si="5"/>
        <v>14408</v>
      </c>
      <c r="H31" s="201">
        <f t="shared" si="5"/>
        <v>11824</v>
      </c>
      <c r="I31" s="201">
        <f t="shared" si="5"/>
        <v>11824</v>
      </c>
      <c r="J31" s="201">
        <f t="shared" si="5"/>
        <v>14408</v>
      </c>
      <c r="K31" s="201">
        <f t="shared" si="5"/>
        <v>14408</v>
      </c>
      <c r="L31" s="201">
        <f t="shared" si="5"/>
        <v>14408</v>
      </c>
      <c r="M31" s="201">
        <f t="shared" si="5"/>
        <v>11824</v>
      </c>
      <c r="N31" s="201">
        <f t="shared" si="5"/>
        <v>10493</v>
      </c>
      <c r="O31" s="201">
        <f t="shared" si="5"/>
        <v>10493</v>
      </c>
      <c r="P31" s="201">
        <f t="shared" si="5"/>
        <v>9945</v>
      </c>
      <c r="Q31" s="201">
        <f t="shared" si="5"/>
        <v>10493</v>
      </c>
      <c r="R31" s="201">
        <f t="shared" si="5"/>
        <v>9945</v>
      </c>
      <c r="S31" s="201">
        <f t="shared" si="5"/>
        <v>11041</v>
      </c>
      <c r="T31" s="201">
        <f t="shared" si="5"/>
        <v>10493</v>
      </c>
      <c r="U31" s="201">
        <f t="shared" si="5"/>
        <v>9945</v>
      </c>
      <c r="V31" s="201">
        <f t="shared" si="5"/>
        <v>14408</v>
      </c>
      <c r="W31" s="201">
        <f t="shared" si="5"/>
        <v>16130</v>
      </c>
      <c r="X31" s="201">
        <f t="shared" si="5"/>
        <v>16130</v>
      </c>
      <c r="Y31" s="201">
        <f t="shared" si="5"/>
        <v>11432</v>
      </c>
      <c r="Z31" s="201">
        <f t="shared" si="5"/>
        <v>13468</v>
      </c>
      <c r="AA31" s="201">
        <f t="shared" si="5"/>
        <v>14408</v>
      </c>
      <c r="AB31" s="201">
        <f t="shared" si="5"/>
        <v>12528</v>
      </c>
      <c r="AC31" s="201">
        <f t="shared" si="5"/>
        <v>13468</v>
      </c>
      <c r="AD31" s="201">
        <f t="shared" si="5"/>
        <v>17461</v>
      </c>
      <c r="AE31" s="201">
        <f t="shared" si="5"/>
        <v>16130</v>
      </c>
      <c r="AF31" s="201">
        <f t="shared" si="5"/>
        <v>12528</v>
      </c>
      <c r="AG31" s="201">
        <f t="shared" si="5"/>
        <v>17461</v>
      </c>
      <c r="AH31" s="201">
        <f t="shared" si="5"/>
        <v>12528</v>
      </c>
      <c r="AI31" s="201">
        <f t="shared" si="5"/>
        <v>13468</v>
      </c>
      <c r="AJ31" s="201">
        <f t="shared" si="5"/>
        <v>15347</v>
      </c>
      <c r="AK31" s="201">
        <f t="shared" si="5"/>
        <v>16130</v>
      </c>
      <c r="AL31" s="201">
        <f t="shared" si="5"/>
        <v>15347</v>
      </c>
      <c r="AM31" s="201">
        <f t="shared" si="5"/>
        <v>14408</v>
      </c>
      <c r="AN31" s="201">
        <f t="shared" si="5"/>
        <v>16130</v>
      </c>
      <c r="AO31" s="201">
        <f t="shared" si="5"/>
        <v>14408</v>
      </c>
      <c r="AP31" s="201">
        <f t="shared" si="5"/>
        <v>15347</v>
      </c>
      <c r="AQ31" s="201">
        <f t="shared" si="5"/>
        <v>16130</v>
      </c>
      <c r="AR31" s="201">
        <f t="shared" si="5"/>
        <v>15347</v>
      </c>
      <c r="AS31" s="201">
        <f t="shared" si="5"/>
        <v>16130</v>
      </c>
      <c r="AT31" s="201">
        <f t="shared" si="5"/>
        <v>15347</v>
      </c>
      <c r="AU31" s="201">
        <f t="shared" si="5"/>
        <v>16130</v>
      </c>
      <c r="AV31" s="201">
        <f t="shared" si="5"/>
        <v>14408</v>
      </c>
      <c r="AW31" s="201">
        <f t="shared" si="5"/>
        <v>12528</v>
      </c>
      <c r="AX31" s="201">
        <f t="shared" si="5"/>
        <v>14408</v>
      </c>
      <c r="AY31" s="201">
        <f t="shared" si="5"/>
        <v>12528</v>
      </c>
      <c r="AZ31" s="201">
        <f t="shared" si="5"/>
        <v>12528</v>
      </c>
      <c r="BA31" s="201">
        <f t="shared" si="5"/>
        <v>14408</v>
      </c>
      <c r="BB31" s="201">
        <f t="shared" si="5"/>
        <v>12528</v>
      </c>
    </row>
    <row r="32" spans="1:54" s="50" customFormat="1" x14ac:dyDescent="0.2">
      <c r="A32" s="42" t="s">
        <v>84</v>
      </c>
      <c r="B32" s="20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row>
    <row r="33" spans="1:54" s="50" customFormat="1" x14ac:dyDescent="0.2">
      <c r="A33" s="88">
        <f>A27</f>
        <v>1</v>
      </c>
      <c r="B33" s="201">
        <f t="shared" ref="B33:BB33" si="6">ROUNDUP(B13*0.87,)</f>
        <v>11276</v>
      </c>
      <c r="C33" s="201">
        <f t="shared" si="6"/>
        <v>12842</v>
      </c>
      <c r="D33" s="201">
        <f t="shared" si="6"/>
        <v>11276</v>
      </c>
      <c r="E33" s="201">
        <f t="shared" si="6"/>
        <v>12842</v>
      </c>
      <c r="F33" s="201">
        <f t="shared" si="6"/>
        <v>12842</v>
      </c>
      <c r="G33" s="201">
        <f t="shared" si="6"/>
        <v>13860</v>
      </c>
      <c r="H33" s="201">
        <f t="shared" si="6"/>
        <v>11276</v>
      </c>
      <c r="I33" s="201">
        <f t="shared" si="6"/>
        <v>11276</v>
      </c>
      <c r="J33" s="201">
        <f t="shared" si="6"/>
        <v>13860</v>
      </c>
      <c r="K33" s="201">
        <f t="shared" si="6"/>
        <v>13860</v>
      </c>
      <c r="L33" s="201">
        <f t="shared" si="6"/>
        <v>13860</v>
      </c>
      <c r="M33" s="201">
        <f t="shared" si="6"/>
        <v>11276</v>
      </c>
      <c r="N33" s="201">
        <f t="shared" si="6"/>
        <v>9945</v>
      </c>
      <c r="O33" s="201">
        <f t="shared" si="6"/>
        <v>9945</v>
      </c>
      <c r="P33" s="201">
        <f t="shared" si="6"/>
        <v>9396</v>
      </c>
      <c r="Q33" s="201">
        <f t="shared" si="6"/>
        <v>9945</v>
      </c>
      <c r="R33" s="201">
        <f t="shared" si="6"/>
        <v>9396</v>
      </c>
      <c r="S33" s="201">
        <f t="shared" si="6"/>
        <v>10493</v>
      </c>
      <c r="T33" s="201">
        <f t="shared" si="6"/>
        <v>9945</v>
      </c>
      <c r="U33" s="201">
        <f t="shared" si="6"/>
        <v>9396</v>
      </c>
      <c r="V33" s="201">
        <f t="shared" si="6"/>
        <v>13860</v>
      </c>
      <c r="W33" s="201">
        <f t="shared" si="6"/>
        <v>15582</v>
      </c>
      <c r="X33" s="201">
        <f t="shared" si="6"/>
        <v>15582</v>
      </c>
      <c r="Y33" s="201">
        <f t="shared" si="6"/>
        <v>10884</v>
      </c>
      <c r="Z33" s="201">
        <f t="shared" si="6"/>
        <v>12920</v>
      </c>
      <c r="AA33" s="201">
        <f t="shared" si="6"/>
        <v>13860</v>
      </c>
      <c r="AB33" s="201">
        <f t="shared" si="6"/>
        <v>11980</v>
      </c>
      <c r="AC33" s="201">
        <f t="shared" si="6"/>
        <v>12920</v>
      </c>
      <c r="AD33" s="201">
        <f t="shared" si="6"/>
        <v>16913</v>
      </c>
      <c r="AE33" s="201">
        <f t="shared" si="6"/>
        <v>15582</v>
      </c>
      <c r="AF33" s="201">
        <f t="shared" si="6"/>
        <v>11980</v>
      </c>
      <c r="AG33" s="201">
        <f t="shared" si="6"/>
        <v>16913</v>
      </c>
      <c r="AH33" s="201">
        <f t="shared" si="6"/>
        <v>11980</v>
      </c>
      <c r="AI33" s="201">
        <f t="shared" si="6"/>
        <v>12920</v>
      </c>
      <c r="AJ33" s="201">
        <f t="shared" si="6"/>
        <v>14799</v>
      </c>
      <c r="AK33" s="201">
        <f t="shared" si="6"/>
        <v>15582</v>
      </c>
      <c r="AL33" s="201">
        <f t="shared" si="6"/>
        <v>14799</v>
      </c>
      <c r="AM33" s="201">
        <f t="shared" si="6"/>
        <v>13860</v>
      </c>
      <c r="AN33" s="201">
        <f t="shared" si="6"/>
        <v>15582</v>
      </c>
      <c r="AO33" s="201">
        <f t="shared" si="6"/>
        <v>13860</v>
      </c>
      <c r="AP33" s="201">
        <f t="shared" si="6"/>
        <v>14799</v>
      </c>
      <c r="AQ33" s="201">
        <f t="shared" si="6"/>
        <v>15582</v>
      </c>
      <c r="AR33" s="201">
        <f t="shared" si="6"/>
        <v>14799</v>
      </c>
      <c r="AS33" s="201">
        <f t="shared" si="6"/>
        <v>15582</v>
      </c>
      <c r="AT33" s="201">
        <f t="shared" si="6"/>
        <v>14799</v>
      </c>
      <c r="AU33" s="201">
        <f t="shared" si="6"/>
        <v>15582</v>
      </c>
      <c r="AV33" s="201">
        <f t="shared" si="6"/>
        <v>13860</v>
      </c>
      <c r="AW33" s="201">
        <f t="shared" si="6"/>
        <v>11980</v>
      </c>
      <c r="AX33" s="201">
        <f t="shared" si="6"/>
        <v>13860</v>
      </c>
      <c r="AY33" s="201">
        <f t="shared" si="6"/>
        <v>11980</v>
      </c>
      <c r="AZ33" s="201">
        <f t="shared" si="6"/>
        <v>11980</v>
      </c>
      <c r="BA33" s="201">
        <f t="shared" si="6"/>
        <v>13860</v>
      </c>
      <c r="BB33" s="201">
        <f t="shared" si="6"/>
        <v>11980</v>
      </c>
    </row>
    <row r="34" spans="1:54" s="50" customFormat="1" x14ac:dyDescent="0.2">
      <c r="A34" s="88">
        <f>A28</f>
        <v>2</v>
      </c>
      <c r="B34" s="201">
        <f t="shared" ref="B34:BB34" si="7">ROUNDUP(B14*0.87,)</f>
        <v>12607</v>
      </c>
      <c r="C34" s="201">
        <f t="shared" si="7"/>
        <v>14173</v>
      </c>
      <c r="D34" s="201">
        <f t="shared" si="7"/>
        <v>12607</v>
      </c>
      <c r="E34" s="201">
        <f t="shared" si="7"/>
        <v>14173</v>
      </c>
      <c r="F34" s="201">
        <f t="shared" si="7"/>
        <v>14173</v>
      </c>
      <c r="G34" s="201">
        <f t="shared" si="7"/>
        <v>15191</v>
      </c>
      <c r="H34" s="201">
        <f t="shared" si="7"/>
        <v>12607</v>
      </c>
      <c r="I34" s="201">
        <f t="shared" si="7"/>
        <v>12607</v>
      </c>
      <c r="J34" s="201">
        <f t="shared" si="7"/>
        <v>15191</v>
      </c>
      <c r="K34" s="201">
        <f t="shared" si="7"/>
        <v>15191</v>
      </c>
      <c r="L34" s="201">
        <f t="shared" si="7"/>
        <v>15191</v>
      </c>
      <c r="M34" s="201">
        <f t="shared" si="7"/>
        <v>12607</v>
      </c>
      <c r="N34" s="201">
        <f t="shared" si="7"/>
        <v>11276</v>
      </c>
      <c r="O34" s="201">
        <f t="shared" si="7"/>
        <v>11276</v>
      </c>
      <c r="P34" s="201">
        <f t="shared" si="7"/>
        <v>10728</v>
      </c>
      <c r="Q34" s="201">
        <f t="shared" si="7"/>
        <v>11276</v>
      </c>
      <c r="R34" s="201">
        <f t="shared" si="7"/>
        <v>10728</v>
      </c>
      <c r="S34" s="201">
        <f t="shared" si="7"/>
        <v>11824</v>
      </c>
      <c r="T34" s="201">
        <f t="shared" si="7"/>
        <v>11276</v>
      </c>
      <c r="U34" s="201">
        <f t="shared" si="7"/>
        <v>10728</v>
      </c>
      <c r="V34" s="201">
        <f t="shared" si="7"/>
        <v>15191</v>
      </c>
      <c r="W34" s="201">
        <f t="shared" si="7"/>
        <v>16913</v>
      </c>
      <c r="X34" s="201">
        <f t="shared" si="7"/>
        <v>16913</v>
      </c>
      <c r="Y34" s="201">
        <f t="shared" si="7"/>
        <v>12215</v>
      </c>
      <c r="Z34" s="201">
        <f t="shared" si="7"/>
        <v>14251</v>
      </c>
      <c r="AA34" s="201">
        <f t="shared" si="7"/>
        <v>15191</v>
      </c>
      <c r="AB34" s="201">
        <f t="shared" si="7"/>
        <v>13311</v>
      </c>
      <c r="AC34" s="201">
        <f t="shared" si="7"/>
        <v>14251</v>
      </c>
      <c r="AD34" s="201">
        <f t="shared" si="7"/>
        <v>18244</v>
      </c>
      <c r="AE34" s="201">
        <f t="shared" si="7"/>
        <v>16913</v>
      </c>
      <c r="AF34" s="201">
        <f t="shared" si="7"/>
        <v>13311</v>
      </c>
      <c r="AG34" s="201">
        <f t="shared" si="7"/>
        <v>18244</v>
      </c>
      <c r="AH34" s="201">
        <f t="shared" si="7"/>
        <v>13311</v>
      </c>
      <c r="AI34" s="201">
        <f t="shared" si="7"/>
        <v>14251</v>
      </c>
      <c r="AJ34" s="201">
        <f t="shared" si="7"/>
        <v>16130</v>
      </c>
      <c r="AK34" s="201">
        <f t="shared" si="7"/>
        <v>16913</v>
      </c>
      <c r="AL34" s="201">
        <f t="shared" si="7"/>
        <v>16130</v>
      </c>
      <c r="AM34" s="201">
        <f t="shared" si="7"/>
        <v>15191</v>
      </c>
      <c r="AN34" s="201">
        <f t="shared" si="7"/>
        <v>16913</v>
      </c>
      <c r="AO34" s="201">
        <f t="shared" si="7"/>
        <v>15191</v>
      </c>
      <c r="AP34" s="201">
        <f t="shared" si="7"/>
        <v>16130</v>
      </c>
      <c r="AQ34" s="201">
        <f t="shared" si="7"/>
        <v>16913</v>
      </c>
      <c r="AR34" s="201">
        <f t="shared" si="7"/>
        <v>16130</v>
      </c>
      <c r="AS34" s="201">
        <f t="shared" si="7"/>
        <v>16913</v>
      </c>
      <c r="AT34" s="201">
        <f t="shared" si="7"/>
        <v>16130</v>
      </c>
      <c r="AU34" s="201">
        <f t="shared" si="7"/>
        <v>16913</v>
      </c>
      <c r="AV34" s="201">
        <f t="shared" si="7"/>
        <v>15191</v>
      </c>
      <c r="AW34" s="201">
        <f t="shared" si="7"/>
        <v>13311</v>
      </c>
      <c r="AX34" s="201">
        <f t="shared" si="7"/>
        <v>15191</v>
      </c>
      <c r="AY34" s="201">
        <f t="shared" si="7"/>
        <v>13311</v>
      </c>
      <c r="AZ34" s="201">
        <f t="shared" si="7"/>
        <v>13311</v>
      </c>
      <c r="BA34" s="201">
        <f t="shared" si="7"/>
        <v>15191</v>
      </c>
      <c r="BB34" s="201">
        <f t="shared" si="7"/>
        <v>13311</v>
      </c>
    </row>
    <row r="35" spans="1:54" s="50" customFormat="1" x14ac:dyDescent="0.2">
      <c r="A35" s="42" t="s">
        <v>85</v>
      </c>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row>
    <row r="36" spans="1:54" s="50" customFormat="1" x14ac:dyDescent="0.2">
      <c r="A36" s="88">
        <f>A27</f>
        <v>1</v>
      </c>
      <c r="B36" s="201">
        <f t="shared" ref="B36:BB36" si="8">ROUNDUP(B16*0.87,)</f>
        <v>12607</v>
      </c>
      <c r="C36" s="201">
        <f t="shared" si="8"/>
        <v>14173</v>
      </c>
      <c r="D36" s="201">
        <f t="shared" si="8"/>
        <v>12607</v>
      </c>
      <c r="E36" s="201">
        <f t="shared" si="8"/>
        <v>14173</v>
      </c>
      <c r="F36" s="201">
        <f t="shared" si="8"/>
        <v>14173</v>
      </c>
      <c r="G36" s="201">
        <f t="shared" si="8"/>
        <v>15191</v>
      </c>
      <c r="H36" s="201">
        <f t="shared" si="8"/>
        <v>12607</v>
      </c>
      <c r="I36" s="201">
        <f t="shared" si="8"/>
        <v>12607</v>
      </c>
      <c r="J36" s="201">
        <f t="shared" si="8"/>
        <v>15191</v>
      </c>
      <c r="K36" s="201">
        <f t="shared" si="8"/>
        <v>15191</v>
      </c>
      <c r="L36" s="201">
        <f t="shared" si="8"/>
        <v>15191</v>
      </c>
      <c r="M36" s="201">
        <f t="shared" si="8"/>
        <v>12607</v>
      </c>
      <c r="N36" s="201">
        <f t="shared" si="8"/>
        <v>11276</v>
      </c>
      <c r="O36" s="201">
        <f t="shared" si="8"/>
        <v>11276</v>
      </c>
      <c r="P36" s="201">
        <f t="shared" si="8"/>
        <v>10728</v>
      </c>
      <c r="Q36" s="201">
        <f t="shared" si="8"/>
        <v>11276</v>
      </c>
      <c r="R36" s="201">
        <f t="shared" si="8"/>
        <v>10728</v>
      </c>
      <c r="S36" s="201">
        <f t="shared" si="8"/>
        <v>11824</v>
      </c>
      <c r="T36" s="201">
        <f t="shared" si="8"/>
        <v>11276</v>
      </c>
      <c r="U36" s="201">
        <f t="shared" si="8"/>
        <v>10728</v>
      </c>
      <c r="V36" s="201">
        <f t="shared" si="8"/>
        <v>15191</v>
      </c>
      <c r="W36" s="201">
        <f t="shared" si="8"/>
        <v>16913</v>
      </c>
      <c r="X36" s="201">
        <f t="shared" si="8"/>
        <v>16913</v>
      </c>
      <c r="Y36" s="201">
        <f t="shared" si="8"/>
        <v>12215</v>
      </c>
      <c r="Z36" s="201">
        <f t="shared" si="8"/>
        <v>14251</v>
      </c>
      <c r="AA36" s="201">
        <f t="shared" si="8"/>
        <v>15191</v>
      </c>
      <c r="AB36" s="201">
        <f t="shared" si="8"/>
        <v>13311</v>
      </c>
      <c r="AC36" s="201">
        <f t="shared" si="8"/>
        <v>14251</v>
      </c>
      <c r="AD36" s="201">
        <f t="shared" si="8"/>
        <v>18244</v>
      </c>
      <c r="AE36" s="201">
        <f t="shared" si="8"/>
        <v>16913</v>
      </c>
      <c r="AF36" s="201">
        <f t="shared" si="8"/>
        <v>13311</v>
      </c>
      <c r="AG36" s="201">
        <f t="shared" si="8"/>
        <v>18244</v>
      </c>
      <c r="AH36" s="201">
        <f t="shared" si="8"/>
        <v>13311</v>
      </c>
      <c r="AI36" s="201">
        <f t="shared" si="8"/>
        <v>14251</v>
      </c>
      <c r="AJ36" s="201">
        <f t="shared" si="8"/>
        <v>16130</v>
      </c>
      <c r="AK36" s="201">
        <f t="shared" si="8"/>
        <v>16913</v>
      </c>
      <c r="AL36" s="201">
        <f t="shared" si="8"/>
        <v>16130</v>
      </c>
      <c r="AM36" s="201">
        <f t="shared" si="8"/>
        <v>15191</v>
      </c>
      <c r="AN36" s="201">
        <f t="shared" si="8"/>
        <v>16913</v>
      </c>
      <c r="AO36" s="201">
        <f t="shared" si="8"/>
        <v>15191</v>
      </c>
      <c r="AP36" s="201">
        <f t="shared" si="8"/>
        <v>16130</v>
      </c>
      <c r="AQ36" s="201">
        <f t="shared" si="8"/>
        <v>16913</v>
      </c>
      <c r="AR36" s="201">
        <f t="shared" si="8"/>
        <v>16130</v>
      </c>
      <c r="AS36" s="201">
        <f t="shared" si="8"/>
        <v>16913</v>
      </c>
      <c r="AT36" s="201">
        <f t="shared" si="8"/>
        <v>16130</v>
      </c>
      <c r="AU36" s="201">
        <f t="shared" si="8"/>
        <v>16913</v>
      </c>
      <c r="AV36" s="201">
        <f t="shared" si="8"/>
        <v>15191</v>
      </c>
      <c r="AW36" s="201">
        <f t="shared" si="8"/>
        <v>13311</v>
      </c>
      <c r="AX36" s="201">
        <f t="shared" si="8"/>
        <v>15191</v>
      </c>
      <c r="AY36" s="201">
        <f t="shared" si="8"/>
        <v>13311</v>
      </c>
      <c r="AZ36" s="201">
        <f t="shared" si="8"/>
        <v>13311</v>
      </c>
      <c r="BA36" s="201">
        <f t="shared" si="8"/>
        <v>15191</v>
      </c>
      <c r="BB36" s="201">
        <f t="shared" si="8"/>
        <v>13311</v>
      </c>
    </row>
    <row r="37" spans="1:54" s="50" customFormat="1" x14ac:dyDescent="0.2">
      <c r="A37" s="88">
        <f>A28</f>
        <v>2</v>
      </c>
      <c r="B37" s="201">
        <f t="shared" ref="B37:BB37" si="9">ROUNDUP(B17*0.87,)</f>
        <v>13938</v>
      </c>
      <c r="C37" s="201">
        <f t="shared" si="9"/>
        <v>15504</v>
      </c>
      <c r="D37" s="201">
        <f t="shared" si="9"/>
        <v>13938</v>
      </c>
      <c r="E37" s="201">
        <f t="shared" si="9"/>
        <v>15504</v>
      </c>
      <c r="F37" s="201">
        <f t="shared" si="9"/>
        <v>15504</v>
      </c>
      <c r="G37" s="201">
        <f t="shared" si="9"/>
        <v>16522</v>
      </c>
      <c r="H37" s="201">
        <f t="shared" si="9"/>
        <v>13938</v>
      </c>
      <c r="I37" s="201">
        <f t="shared" si="9"/>
        <v>13938</v>
      </c>
      <c r="J37" s="201">
        <f t="shared" si="9"/>
        <v>16522</v>
      </c>
      <c r="K37" s="201">
        <f t="shared" si="9"/>
        <v>16522</v>
      </c>
      <c r="L37" s="201">
        <f t="shared" si="9"/>
        <v>16522</v>
      </c>
      <c r="M37" s="201">
        <f t="shared" si="9"/>
        <v>13938</v>
      </c>
      <c r="N37" s="201">
        <f t="shared" si="9"/>
        <v>12607</v>
      </c>
      <c r="O37" s="201">
        <f t="shared" si="9"/>
        <v>12607</v>
      </c>
      <c r="P37" s="201">
        <f t="shared" si="9"/>
        <v>12059</v>
      </c>
      <c r="Q37" s="201">
        <f t="shared" si="9"/>
        <v>12607</v>
      </c>
      <c r="R37" s="201">
        <f t="shared" si="9"/>
        <v>12059</v>
      </c>
      <c r="S37" s="201">
        <f t="shared" si="9"/>
        <v>13155</v>
      </c>
      <c r="T37" s="201">
        <f t="shared" si="9"/>
        <v>12607</v>
      </c>
      <c r="U37" s="201">
        <f t="shared" si="9"/>
        <v>12059</v>
      </c>
      <c r="V37" s="201">
        <f t="shared" si="9"/>
        <v>16522</v>
      </c>
      <c r="W37" s="201">
        <f t="shared" si="9"/>
        <v>18244</v>
      </c>
      <c r="X37" s="201">
        <f t="shared" si="9"/>
        <v>18244</v>
      </c>
      <c r="Y37" s="201">
        <f t="shared" si="9"/>
        <v>13546</v>
      </c>
      <c r="Z37" s="201">
        <f t="shared" si="9"/>
        <v>15582</v>
      </c>
      <c r="AA37" s="201">
        <f t="shared" si="9"/>
        <v>16522</v>
      </c>
      <c r="AB37" s="201">
        <f t="shared" si="9"/>
        <v>14643</v>
      </c>
      <c r="AC37" s="201">
        <f t="shared" si="9"/>
        <v>15582</v>
      </c>
      <c r="AD37" s="201">
        <f t="shared" si="9"/>
        <v>19575</v>
      </c>
      <c r="AE37" s="201">
        <f t="shared" si="9"/>
        <v>18244</v>
      </c>
      <c r="AF37" s="201">
        <f t="shared" si="9"/>
        <v>14643</v>
      </c>
      <c r="AG37" s="201">
        <f t="shared" si="9"/>
        <v>19575</v>
      </c>
      <c r="AH37" s="201">
        <f t="shared" si="9"/>
        <v>14643</v>
      </c>
      <c r="AI37" s="201">
        <f t="shared" si="9"/>
        <v>15582</v>
      </c>
      <c r="AJ37" s="201">
        <f t="shared" si="9"/>
        <v>17461</v>
      </c>
      <c r="AK37" s="201">
        <f t="shared" si="9"/>
        <v>18244</v>
      </c>
      <c r="AL37" s="201">
        <f t="shared" si="9"/>
        <v>17461</v>
      </c>
      <c r="AM37" s="201">
        <f t="shared" si="9"/>
        <v>16522</v>
      </c>
      <c r="AN37" s="201">
        <f t="shared" si="9"/>
        <v>18244</v>
      </c>
      <c r="AO37" s="201">
        <f t="shared" si="9"/>
        <v>16522</v>
      </c>
      <c r="AP37" s="201">
        <f t="shared" si="9"/>
        <v>17461</v>
      </c>
      <c r="AQ37" s="201">
        <f t="shared" si="9"/>
        <v>18244</v>
      </c>
      <c r="AR37" s="201">
        <f t="shared" si="9"/>
        <v>17461</v>
      </c>
      <c r="AS37" s="201">
        <f t="shared" si="9"/>
        <v>18244</v>
      </c>
      <c r="AT37" s="201">
        <f t="shared" si="9"/>
        <v>17461</v>
      </c>
      <c r="AU37" s="201">
        <f t="shared" si="9"/>
        <v>18244</v>
      </c>
      <c r="AV37" s="201">
        <f t="shared" si="9"/>
        <v>16522</v>
      </c>
      <c r="AW37" s="201">
        <f t="shared" si="9"/>
        <v>14643</v>
      </c>
      <c r="AX37" s="201">
        <f t="shared" si="9"/>
        <v>16522</v>
      </c>
      <c r="AY37" s="201">
        <f t="shared" si="9"/>
        <v>14643</v>
      </c>
      <c r="AZ37" s="201">
        <f t="shared" si="9"/>
        <v>14643</v>
      </c>
      <c r="BA37" s="201">
        <f t="shared" si="9"/>
        <v>16522</v>
      </c>
      <c r="BB37" s="201">
        <f t="shared" si="9"/>
        <v>14643</v>
      </c>
    </row>
    <row r="38" spans="1:54" s="50" customFormat="1" x14ac:dyDescent="0.2">
      <c r="A38" s="42" t="s">
        <v>86</v>
      </c>
      <c r="B38" s="201"/>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row>
    <row r="39" spans="1:54" s="50" customFormat="1" x14ac:dyDescent="0.2">
      <c r="A39" s="88">
        <f>A27</f>
        <v>1</v>
      </c>
      <c r="B39" s="201">
        <f t="shared" ref="B39:BB39" si="10">ROUNDUP(B19*0.87,)</f>
        <v>29285</v>
      </c>
      <c r="C39" s="201">
        <f t="shared" si="10"/>
        <v>30851</v>
      </c>
      <c r="D39" s="201">
        <f t="shared" si="10"/>
        <v>29285</v>
      </c>
      <c r="E39" s="201">
        <f t="shared" si="10"/>
        <v>30851</v>
      </c>
      <c r="F39" s="201">
        <f t="shared" si="10"/>
        <v>30851</v>
      </c>
      <c r="G39" s="201">
        <f t="shared" si="10"/>
        <v>31869</v>
      </c>
      <c r="H39" s="201">
        <f t="shared" si="10"/>
        <v>29285</v>
      </c>
      <c r="I39" s="201">
        <f t="shared" si="10"/>
        <v>29285</v>
      </c>
      <c r="J39" s="201">
        <f t="shared" si="10"/>
        <v>31869</v>
      </c>
      <c r="K39" s="201">
        <f t="shared" si="10"/>
        <v>31869</v>
      </c>
      <c r="L39" s="201">
        <f t="shared" si="10"/>
        <v>31869</v>
      </c>
      <c r="M39" s="201">
        <f t="shared" si="10"/>
        <v>29285</v>
      </c>
      <c r="N39" s="201">
        <f t="shared" si="10"/>
        <v>27954</v>
      </c>
      <c r="O39" s="201">
        <f t="shared" si="10"/>
        <v>27954</v>
      </c>
      <c r="P39" s="201">
        <f t="shared" si="10"/>
        <v>27405</v>
      </c>
      <c r="Q39" s="201">
        <f t="shared" si="10"/>
        <v>27954</v>
      </c>
      <c r="R39" s="201">
        <f t="shared" si="10"/>
        <v>27405</v>
      </c>
      <c r="S39" s="201">
        <f t="shared" si="10"/>
        <v>28502</v>
      </c>
      <c r="T39" s="201">
        <f t="shared" si="10"/>
        <v>27954</v>
      </c>
      <c r="U39" s="201">
        <f t="shared" si="10"/>
        <v>27405</v>
      </c>
      <c r="V39" s="201">
        <f t="shared" si="10"/>
        <v>31869</v>
      </c>
      <c r="W39" s="201">
        <f t="shared" si="10"/>
        <v>32808</v>
      </c>
      <c r="X39" s="201">
        <f t="shared" si="10"/>
        <v>32808</v>
      </c>
      <c r="Y39" s="201">
        <f t="shared" si="10"/>
        <v>28110</v>
      </c>
      <c r="Z39" s="201">
        <f t="shared" si="10"/>
        <v>30146</v>
      </c>
      <c r="AA39" s="201">
        <f t="shared" si="10"/>
        <v>31086</v>
      </c>
      <c r="AB39" s="201">
        <f t="shared" si="10"/>
        <v>29206</v>
      </c>
      <c r="AC39" s="201">
        <f t="shared" si="10"/>
        <v>30146</v>
      </c>
      <c r="AD39" s="201">
        <f t="shared" si="10"/>
        <v>34139</v>
      </c>
      <c r="AE39" s="201">
        <f t="shared" si="10"/>
        <v>32808</v>
      </c>
      <c r="AF39" s="201">
        <f t="shared" si="10"/>
        <v>29206</v>
      </c>
      <c r="AG39" s="201">
        <f t="shared" si="10"/>
        <v>34139</v>
      </c>
      <c r="AH39" s="201">
        <f t="shared" si="10"/>
        <v>29206</v>
      </c>
      <c r="AI39" s="201">
        <f t="shared" si="10"/>
        <v>30146</v>
      </c>
      <c r="AJ39" s="201">
        <f t="shared" si="10"/>
        <v>32025</v>
      </c>
      <c r="AK39" s="201">
        <f t="shared" si="10"/>
        <v>32808</v>
      </c>
      <c r="AL39" s="201">
        <f t="shared" si="10"/>
        <v>32025</v>
      </c>
      <c r="AM39" s="201">
        <f t="shared" si="10"/>
        <v>31086</v>
      </c>
      <c r="AN39" s="201">
        <f t="shared" si="10"/>
        <v>32808</v>
      </c>
      <c r="AO39" s="201">
        <f t="shared" si="10"/>
        <v>31086</v>
      </c>
      <c r="AP39" s="201">
        <f t="shared" si="10"/>
        <v>32025</v>
      </c>
      <c r="AQ39" s="201">
        <f t="shared" si="10"/>
        <v>32808</v>
      </c>
      <c r="AR39" s="201">
        <f t="shared" si="10"/>
        <v>32025</v>
      </c>
      <c r="AS39" s="201">
        <f t="shared" si="10"/>
        <v>32808</v>
      </c>
      <c r="AT39" s="201">
        <f t="shared" si="10"/>
        <v>32025</v>
      </c>
      <c r="AU39" s="201">
        <f t="shared" si="10"/>
        <v>32808</v>
      </c>
      <c r="AV39" s="201">
        <f t="shared" si="10"/>
        <v>31086</v>
      </c>
      <c r="AW39" s="201">
        <f t="shared" si="10"/>
        <v>29206</v>
      </c>
      <c r="AX39" s="201">
        <f t="shared" si="10"/>
        <v>31086</v>
      </c>
      <c r="AY39" s="201">
        <f t="shared" si="10"/>
        <v>29206</v>
      </c>
      <c r="AZ39" s="201">
        <f t="shared" si="10"/>
        <v>29206</v>
      </c>
      <c r="BA39" s="201">
        <f t="shared" si="10"/>
        <v>31086</v>
      </c>
      <c r="BB39" s="201">
        <f t="shared" si="10"/>
        <v>29206</v>
      </c>
    </row>
    <row r="40" spans="1:54" s="50" customFormat="1" x14ac:dyDescent="0.2">
      <c r="A40" s="88">
        <f>A28</f>
        <v>2</v>
      </c>
      <c r="B40" s="201">
        <f t="shared" ref="B40:BB40" si="11">ROUNDUP(B20*0.87,)</f>
        <v>30616</v>
      </c>
      <c r="C40" s="201">
        <f t="shared" si="11"/>
        <v>32182</v>
      </c>
      <c r="D40" s="201">
        <f t="shared" si="11"/>
        <v>30616</v>
      </c>
      <c r="E40" s="201">
        <f t="shared" si="11"/>
        <v>32182</v>
      </c>
      <c r="F40" s="201">
        <f t="shared" si="11"/>
        <v>32182</v>
      </c>
      <c r="G40" s="201">
        <f t="shared" si="11"/>
        <v>33200</v>
      </c>
      <c r="H40" s="201">
        <f t="shared" si="11"/>
        <v>30616</v>
      </c>
      <c r="I40" s="201">
        <f t="shared" si="11"/>
        <v>30616</v>
      </c>
      <c r="J40" s="201">
        <f t="shared" si="11"/>
        <v>33200</v>
      </c>
      <c r="K40" s="201">
        <f t="shared" si="11"/>
        <v>33200</v>
      </c>
      <c r="L40" s="201">
        <f t="shared" si="11"/>
        <v>33200</v>
      </c>
      <c r="M40" s="201">
        <f t="shared" si="11"/>
        <v>30616</v>
      </c>
      <c r="N40" s="201">
        <f t="shared" si="11"/>
        <v>29285</v>
      </c>
      <c r="O40" s="201">
        <f t="shared" si="11"/>
        <v>29285</v>
      </c>
      <c r="P40" s="201">
        <f t="shared" si="11"/>
        <v>28737</v>
      </c>
      <c r="Q40" s="201">
        <f t="shared" si="11"/>
        <v>29285</v>
      </c>
      <c r="R40" s="201">
        <f t="shared" si="11"/>
        <v>28737</v>
      </c>
      <c r="S40" s="201">
        <f t="shared" si="11"/>
        <v>29833</v>
      </c>
      <c r="T40" s="201">
        <f t="shared" si="11"/>
        <v>29285</v>
      </c>
      <c r="U40" s="201">
        <f t="shared" si="11"/>
        <v>28737</v>
      </c>
      <c r="V40" s="201">
        <f t="shared" si="11"/>
        <v>33200</v>
      </c>
      <c r="W40" s="201">
        <f t="shared" si="11"/>
        <v>34139</v>
      </c>
      <c r="X40" s="201">
        <f t="shared" si="11"/>
        <v>34139</v>
      </c>
      <c r="Y40" s="201">
        <f t="shared" si="11"/>
        <v>29441</v>
      </c>
      <c r="Z40" s="201">
        <f t="shared" si="11"/>
        <v>31477</v>
      </c>
      <c r="AA40" s="201">
        <f t="shared" si="11"/>
        <v>32417</v>
      </c>
      <c r="AB40" s="201">
        <f t="shared" si="11"/>
        <v>30537</v>
      </c>
      <c r="AC40" s="201">
        <f t="shared" si="11"/>
        <v>31477</v>
      </c>
      <c r="AD40" s="201">
        <f t="shared" si="11"/>
        <v>35470</v>
      </c>
      <c r="AE40" s="201">
        <f t="shared" si="11"/>
        <v>34139</v>
      </c>
      <c r="AF40" s="201">
        <f t="shared" si="11"/>
        <v>30537</v>
      </c>
      <c r="AG40" s="201">
        <f t="shared" si="11"/>
        <v>35470</v>
      </c>
      <c r="AH40" s="201">
        <f t="shared" si="11"/>
        <v>30537</v>
      </c>
      <c r="AI40" s="201">
        <f t="shared" si="11"/>
        <v>31477</v>
      </c>
      <c r="AJ40" s="201">
        <f t="shared" si="11"/>
        <v>33356</v>
      </c>
      <c r="AK40" s="201">
        <f t="shared" si="11"/>
        <v>34139</v>
      </c>
      <c r="AL40" s="201">
        <f t="shared" si="11"/>
        <v>33356</v>
      </c>
      <c r="AM40" s="201">
        <f t="shared" si="11"/>
        <v>32417</v>
      </c>
      <c r="AN40" s="201">
        <f t="shared" si="11"/>
        <v>34139</v>
      </c>
      <c r="AO40" s="201">
        <f t="shared" si="11"/>
        <v>32417</v>
      </c>
      <c r="AP40" s="201">
        <f t="shared" si="11"/>
        <v>33356</v>
      </c>
      <c r="AQ40" s="201">
        <f t="shared" si="11"/>
        <v>34139</v>
      </c>
      <c r="AR40" s="201">
        <f t="shared" si="11"/>
        <v>33356</v>
      </c>
      <c r="AS40" s="201">
        <f t="shared" si="11"/>
        <v>34139</v>
      </c>
      <c r="AT40" s="201">
        <f t="shared" si="11"/>
        <v>33356</v>
      </c>
      <c r="AU40" s="201">
        <f t="shared" si="11"/>
        <v>34139</v>
      </c>
      <c r="AV40" s="201">
        <f t="shared" si="11"/>
        <v>32417</v>
      </c>
      <c r="AW40" s="201">
        <f t="shared" si="11"/>
        <v>30537</v>
      </c>
      <c r="AX40" s="201">
        <f t="shared" si="11"/>
        <v>32417</v>
      </c>
      <c r="AY40" s="201">
        <f t="shared" si="11"/>
        <v>30537</v>
      </c>
      <c r="AZ40" s="201">
        <f t="shared" si="11"/>
        <v>30537</v>
      </c>
      <c r="BA40" s="201">
        <f t="shared" si="11"/>
        <v>32417</v>
      </c>
      <c r="BB40" s="201">
        <f t="shared" si="11"/>
        <v>30537</v>
      </c>
    </row>
    <row r="41" spans="1:54" s="50" customFormat="1" x14ac:dyDescent="0.2">
      <c r="A41" s="42" t="s">
        <v>87</v>
      </c>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row>
    <row r="42" spans="1:54" s="50" customFormat="1" x14ac:dyDescent="0.2">
      <c r="A42" s="88" t="s">
        <v>88</v>
      </c>
      <c r="B42" s="201">
        <f t="shared" ref="B42:BB42" si="12">ROUNDUP(B22*0.87,)</f>
        <v>42361</v>
      </c>
      <c r="C42" s="201">
        <f t="shared" si="12"/>
        <v>43927</v>
      </c>
      <c r="D42" s="201">
        <f t="shared" si="12"/>
        <v>42361</v>
      </c>
      <c r="E42" s="201">
        <f t="shared" si="12"/>
        <v>43927</v>
      </c>
      <c r="F42" s="201">
        <f t="shared" si="12"/>
        <v>43927</v>
      </c>
      <c r="G42" s="201">
        <f t="shared" si="12"/>
        <v>44945</v>
      </c>
      <c r="H42" s="201">
        <f t="shared" si="12"/>
        <v>42361</v>
      </c>
      <c r="I42" s="201">
        <f t="shared" si="12"/>
        <v>42361</v>
      </c>
      <c r="J42" s="201">
        <f t="shared" si="12"/>
        <v>44945</v>
      </c>
      <c r="K42" s="201">
        <f t="shared" si="12"/>
        <v>44945</v>
      </c>
      <c r="L42" s="201">
        <f t="shared" si="12"/>
        <v>44945</v>
      </c>
      <c r="M42" s="201">
        <f t="shared" si="12"/>
        <v>42361</v>
      </c>
      <c r="N42" s="201">
        <f t="shared" si="12"/>
        <v>41030</v>
      </c>
      <c r="O42" s="201">
        <f t="shared" si="12"/>
        <v>41030</v>
      </c>
      <c r="P42" s="201">
        <f t="shared" si="12"/>
        <v>40482</v>
      </c>
      <c r="Q42" s="201">
        <f t="shared" si="12"/>
        <v>41030</v>
      </c>
      <c r="R42" s="201">
        <f t="shared" si="12"/>
        <v>40482</v>
      </c>
      <c r="S42" s="201">
        <f t="shared" si="12"/>
        <v>41578</v>
      </c>
      <c r="T42" s="201">
        <f t="shared" si="12"/>
        <v>41030</v>
      </c>
      <c r="U42" s="201">
        <f t="shared" si="12"/>
        <v>40482</v>
      </c>
      <c r="V42" s="201">
        <f t="shared" si="12"/>
        <v>50661</v>
      </c>
      <c r="W42" s="201">
        <f t="shared" si="12"/>
        <v>51600</v>
      </c>
      <c r="X42" s="201">
        <f t="shared" si="12"/>
        <v>51600</v>
      </c>
      <c r="Y42" s="201">
        <f t="shared" si="12"/>
        <v>45101</v>
      </c>
      <c r="Z42" s="201">
        <f t="shared" si="12"/>
        <v>47137</v>
      </c>
      <c r="AA42" s="201">
        <f t="shared" si="12"/>
        <v>48077</v>
      </c>
      <c r="AB42" s="201">
        <f t="shared" si="12"/>
        <v>46197</v>
      </c>
      <c r="AC42" s="201">
        <f t="shared" si="12"/>
        <v>47137</v>
      </c>
      <c r="AD42" s="201">
        <f t="shared" si="12"/>
        <v>51130</v>
      </c>
      <c r="AE42" s="201">
        <f t="shared" si="12"/>
        <v>49799</v>
      </c>
      <c r="AF42" s="201">
        <f t="shared" si="12"/>
        <v>46197</v>
      </c>
      <c r="AG42" s="201">
        <f t="shared" si="12"/>
        <v>51130</v>
      </c>
      <c r="AH42" s="201">
        <f t="shared" si="12"/>
        <v>46197</v>
      </c>
      <c r="AI42" s="201">
        <f t="shared" si="12"/>
        <v>47137</v>
      </c>
      <c r="AJ42" s="201">
        <f t="shared" si="12"/>
        <v>49016</v>
      </c>
      <c r="AK42" s="201">
        <f t="shared" si="12"/>
        <v>49799</v>
      </c>
      <c r="AL42" s="201">
        <f t="shared" si="12"/>
        <v>49016</v>
      </c>
      <c r="AM42" s="201">
        <f t="shared" si="12"/>
        <v>48077</v>
      </c>
      <c r="AN42" s="201">
        <f t="shared" si="12"/>
        <v>49799</v>
      </c>
      <c r="AO42" s="201">
        <f t="shared" si="12"/>
        <v>48077</v>
      </c>
      <c r="AP42" s="201">
        <f t="shared" si="12"/>
        <v>49016</v>
      </c>
      <c r="AQ42" s="201">
        <f t="shared" si="12"/>
        <v>49799</v>
      </c>
      <c r="AR42" s="201">
        <f t="shared" si="12"/>
        <v>49016</v>
      </c>
      <c r="AS42" s="201">
        <f t="shared" si="12"/>
        <v>49799</v>
      </c>
      <c r="AT42" s="201">
        <f t="shared" si="12"/>
        <v>49016</v>
      </c>
      <c r="AU42" s="201">
        <f t="shared" si="12"/>
        <v>49799</v>
      </c>
      <c r="AV42" s="201">
        <f t="shared" si="12"/>
        <v>48077</v>
      </c>
      <c r="AW42" s="201">
        <f t="shared" si="12"/>
        <v>46197</v>
      </c>
      <c r="AX42" s="201">
        <f t="shared" si="12"/>
        <v>48077</v>
      </c>
      <c r="AY42" s="201">
        <f t="shared" si="12"/>
        <v>46197</v>
      </c>
      <c r="AZ42" s="201">
        <f t="shared" si="12"/>
        <v>46197</v>
      </c>
      <c r="BA42" s="201">
        <f t="shared" si="12"/>
        <v>48077</v>
      </c>
      <c r="BB42" s="201">
        <f t="shared" si="12"/>
        <v>46197</v>
      </c>
    </row>
    <row r="43" spans="1:54" s="50" customFormat="1" x14ac:dyDescent="0.2">
      <c r="A43" s="100"/>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row>
    <row r="44" spans="1:54" s="50" customFormat="1" ht="12.75" thickBot="1" x14ac:dyDescent="0.25">
      <c r="A44" s="100"/>
      <c r="B44" s="195"/>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5"/>
      <c r="AQ44" s="195"/>
      <c r="AR44" s="195"/>
      <c r="AS44" s="195"/>
      <c r="AT44" s="195"/>
      <c r="AU44" s="195"/>
      <c r="AV44" s="195"/>
    </row>
    <row r="45" spans="1:54" s="50" customFormat="1" ht="12.75" thickBot="1" x14ac:dyDescent="0.25">
      <c r="A45" s="104" t="s">
        <v>66</v>
      </c>
    </row>
    <row r="46" spans="1:54" x14ac:dyDescent="0.2">
      <c r="A46" s="63" t="s">
        <v>78</v>
      </c>
    </row>
    <row r="47" spans="1:54" ht="9" hidden="1" customHeight="1" x14ac:dyDescent="0.2">
      <c r="A47" s="43" t="s">
        <v>67</v>
      </c>
    </row>
    <row r="48" spans="1:54" ht="10.7" customHeight="1" x14ac:dyDescent="0.2">
      <c r="A48" s="43" t="s">
        <v>89</v>
      </c>
    </row>
    <row r="49" spans="1:1" x14ac:dyDescent="0.2">
      <c r="A49" s="43" t="s">
        <v>68</v>
      </c>
    </row>
    <row r="50" spans="1:1" ht="13.35" customHeight="1" x14ac:dyDescent="0.2">
      <c r="A50" s="43" t="s">
        <v>69</v>
      </c>
    </row>
    <row r="51" spans="1:1" ht="13.35" customHeight="1" x14ac:dyDescent="0.2">
      <c r="A51" s="159" t="s">
        <v>162</v>
      </c>
    </row>
    <row r="52" spans="1:1" ht="12.6" customHeight="1" thickBot="1" x14ac:dyDescent="0.25">
      <c r="A52" s="3"/>
    </row>
    <row r="53" spans="1:1" ht="13.35" customHeight="1" thickBot="1" x14ac:dyDescent="0.25">
      <c r="A53" s="105" t="s">
        <v>71</v>
      </c>
    </row>
    <row r="54" spans="1:1" ht="11.45" customHeight="1" x14ac:dyDescent="0.2">
      <c r="A54" s="127" t="s">
        <v>111</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0"/>
  <dimension ref="A1:AM54"/>
  <sheetViews>
    <sheetView zoomScale="90" zoomScaleNormal="90" workbookViewId="0">
      <selection activeCell="I1" sqref="I1:L1048576"/>
    </sheetView>
  </sheetViews>
  <sheetFormatPr defaultColWidth="9" defaultRowHeight="12" x14ac:dyDescent="0.2"/>
  <cols>
    <col min="1" max="1" width="84.5703125" style="48" customWidth="1"/>
    <col min="2" max="7" width="9" style="48" customWidth="1"/>
    <col min="8" max="8" width="9" style="48"/>
    <col min="9" max="12" width="0" style="48" hidden="1" customWidth="1"/>
    <col min="13" max="16384" width="9" style="48"/>
  </cols>
  <sheetData>
    <row r="1" spans="1:39" s="51" customFormat="1" ht="28.5" customHeight="1" x14ac:dyDescent="0.2">
      <c r="A1" s="207" t="s">
        <v>82</v>
      </c>
    </row>
    <row r="2" spans="1:39" s="51" customFormat="1" x14ac:dyDescent="0.2">
      <c r="A2" s="207"/>
    </row>
    <row r="3" spans="1:39" s="51" customFormat="1" x14ac:dyDescent="0.2">
      <c r="A3" s="97" t="s">
        <v>91</v>
      </c>
    </row>
    <row r="4" spans="1:39" s="52" customFormat="1" ht="21" customHeight="1" x14ac:dyDescent="0.2">
      <c r="A4" s="98" t="s">
        <v>64</v>
      </c>
      <c r="B4" s="135" t="e">
        <f>'C завтраками| Bed and breakfast'!#REF!</f>
        <v>#REF!</v>
      </c>
      <c r="C4" s="135" t="e">
        <f>'C завтраками| Bed and breakfast'!#REF!</f>
        <v>#REF!</v>
      </c>
      <c r="D4" s="135" t="e">
        <f>'C завтраками| Bed and breakfast'!#REF!</f>
        <v>#REF!</v>
      </c>
      <c r="E4" s="135" t="e">
        <f>'C завтраками| Bed and breakfast'!#REF!</f>
        <v>#REF!</v>
      </c>
      <c r="F4" s="135" t="e">
        <f>'C завтраками| Bed and breakfast'!#REF!</f>
        <v>#REF!</v>
      </c>
      <c r="G4" s="135" t="e">
        <f>'C завтраками| Bed and breakfast'!#REF!</f>
        <v>#REF!</v>
      </c>
      <c r="H4" s="135" t="e">
        <f>'C завтраками| Bed and breakfast'!#REF!</f>
        <v>#REF!</v>
      </c>
      <c r="I4" s="135" t="e">
        <f>'C завтраками| Bed and breakfast'!#REF!</f>
        <v>#REF!</v>
      </c>
      <c r="J4" s="135" t="e">
        <f>'C завтраками| Bed and breakfast'!#REF!</f>
        <v>#REF!</v>
      </c>
      <c r="K4" s="135" t="e">
        <f>'C завтраками| Bed and breakfast'!#REF!</f>
        <v>#REF!</v>
      </c>
      <c r="L4" s="135" t="e">
        <f>'C завтраками| Bed and breakfast'!#REF!</f>
        <v>#REF!</v>
      </c>
      <c r="M4" s="135" t="e">
        <f>'C завтраками| Bed and breakfast'!#REF!</f>
        <v>#REF!</v>
      </c>
      <c r="N4" s="135" t="e">
        <f>'C завтраками| Bed and breakfast'!#REF!</f>
        <v>#REF!</v>
      </c>
      <c r="O4" s="135" t="e">
        <f>'C завтраками| Bed and breakfast'!#REF!</f>
        <v>#REF!</v>
      </c>
      <c r="P4" s="135" t="e">
        <f>'C завтраками| Bed and breakfast'!#REF!</f>
        <v>#REF!</v>
      </c>
      <c r="Q4" s="135" t="e">
        <f>'C завтраками| Bed and breakfast'!#REF!</f>
        <v>#REF!</v>
      </c>
      <c r="R4" s="135" t="e">
        <f>'C завтраками| Bed and breakfast'!#REF!</f>
        <v>#REF!</v>
      </c>
      <c r="S4" s="135" t="e">
        <f>'C завтраками| Bed and breakfast'!#REF!</f>
        <v>#REF!</v>
      </c>
      <c r="T4" s="135" t="e">
        <f>'C завтраками| Bed and breakfast'!#REF!</f>
        <v>#REF!</v>
      </c>
      <c r="U4" s="135" t="e">
        <f>'C завтраками| Bed and breakfast'!#REF!</f>
        <v>#REF!</v>
      </c>
      <c r="V4" s="135" t="e">
        <f>'C завтраками| Bed and breakfast'!#REF!</f>
        <v>#REF!</v>
      </c>
      <c r="W4" s="135" t="e">
        <f>'C завтраками| Bed and breakfast'!#REF!</f>
        <v>#REF!</v>
      </c>
      <c r="X4" s="135" t="e">
        <f>'C завтраками| Bed and breakfast'!#REF!</f>
        <v>#REF!</v>
      </c>
      <c r="Y4" s="135" t="e">
        <f>'C завтраками| Bed and breakfast'!#REF!</f>
        <v>#REF!</v>
      </c>
      <c r="Z4" s="135" t="e">
        <f>'C завтраками| Bed and breakfast'!#REF!</f>
        <v>#REF!</v>
      </c>
      <c r="AA4" s="135" t="e">
        <f>'C завтраками| Bed and breakfast'!#REF!</f>
        <v>#REF!</v>
      </c>
      <c r="AB4" s="135" t="e">
        <f>'C завтраками| Bed and breakfast'!#REF!</f>
        <v>#REF!</v>
      </c>
      <c r="AC4" s="135" t="e">
        <f>'C завтраками| Bed and breakfast'!#REF!</f>
        <v>#REF!</v>
      </c>
      <c r="AD4" s="135" t="e">
        <f>'C завтраками| Bed and breakfast'!#REF!</f>
        <v>#REF!</v>
      </c>
      <c r="AE4" s="135" t="e">
        <f>'C завтраками| Bed and breakfast'!#REF!</f>
        <v>#REF!</v>
      </c>
      <c r="AF4" s="135" t="e">
        <f>'C завтраками| Bed and breakfast'!#REF!</f>
        <v>#REF!</v>
      </c>
      <c r="AG4" s="135" t="e">
        <f>'C завтраками| Bed and breakfast'!#REF!</f>
        <v>#REF!</v>
      </c>
      <c r="AH4" s="135" t="e">
        <f>'C завтраками| Bed and breakfast'!#REF!</f>
        <v>#REF!</v>
      </c>
      <c r="AI4" s="135" t="e">
        <f>'C завтраками| Bed and breakfast'!#REF!</f>
        <v>#REF!</v>
      </c>
      <c r="AJ4" s="135" t="e">
        <f>'C завтраками| Bed and breakfast'!#REF!</f>
        <v>#REF!</v>
      </c>
      <c r="AK4" s="135" t="e">
        <f>'C завтраками| Bed and breakfast'!#REF!</f>
        <v>#REF!</v>
      </c>
      <c r="AL4" s="135" t="e">
        <f>'C завтраками| Bed and breakfast'!#REF!</f>
        <v>#REF!</v>
      </c>
      <c r="AM4" s="135" t="e">
        <f>'C завтраками| Bed and breakfast'!#REF!</f>
        <v>#REF!</v>
      </c>
    </row>
    <row r="5" spans="1:39" s="53" customFormat="1" ht="22.5" customHeight="1" x14ac:dyDescent="0.2">
      <c r="A5" s="98"/>
      <c r="B5" s="135" t="e">
        <f>'C завтраками| Bed and breakfast'!#REF!</f>
        <v>#REF!</v>
      </c>
      <c r="C5" s="135" t="e">
        <f>'C завтраками| Bed and breakfast'!#REF!</f>
        <v>#REF!</v>
      </c>
      <c r="D5" s="135" t="e">
        <f>'C завтраками| Bed and breakfast'!#REF!</f>
        <v>#REF!</v>
      </c>
      <c r="E5" s="135" t="e">
        <f>'C завтраками| Bed and breakfast'!#REF!</f>
        <v>#REF!</v>
      </c>
      <c r="F5" s="135" t="e">
        <f>'C завтраками| Bed and breakfast'!#REF!</f>
        <v>#REF!</v>
      </c>
      <c r="G5" s="135" t="e">
        <f>'C завтраками| Bed and breakfast'!#REF!</f>
        <v>#REF!</v>
      </c>
      <c r="H5" s="135" t="e">
        <f>'C завтраками| Bed and breakfast'!#REF!</f>
        <v>#REF!</v>
      </c>
      <c r="I5" s="135" t="e">
        <f>'C завтраками| Bed and breakfast'!#REF!</f>
        <v>#REF!</v>
      </c>
      <c r="J5" s="135" t="e">
        <f>'C завтраками| Bed and breakfast'!#REF!</f>
        <v>#REF!</v>
      </c>
      <c r="K5" s="135" t="e">
        <f>'C завтраками| Bed and breakfast'!#REF!</f>
        <v>#REF!</v>
      </c>
      <c r="L5" s="135" t="e">
        <f>'C завтраками| Bed and breakfast'!#REF!</f>
        <v>#REF!</v>
      </c>
      <c r="M5" s="135" t="e">
        <f>'C завтраками| Bed and breakfast'!#REF!</f>
        <v>#REF!</v>
      </c>
      <c r="N5" s="135" t="e">
        <f>'C завтраками| Bed and breakfast'!#REF!</f>
        <v>#REF!</v>
      </c>
      <c r="O5" s="135" t="e">
        <f>'C завтраками| Bed and breakfast'!#REF!</f>
        <v>#REF!</v>
      </c>
      <c r="P5" s="135" t="e">
        <f>'C завтраками| Bed and breakfast'!#REF!</f>
        <v>#REF!</v>
      </c>
      <c r="Q5" s="135" t="e">
        <f>'C завтраками| Bed and breakfast'!#REF!</f>
        <v>#REF!</v>
      </c>
      <c r="R5" s="135" t="e">
        <f>'C завтраками| Bed and breakfast'!#REF!</f>
        <v>#REF!</v>
      </c>
      <c r="S5" s="135" t="e">
        <f>'C завтраками| Bed and breakfast'!#REF!</f>
        <v>#REF!</v>
      </c>
      <c r="T5" s="135" t="e">
        <f>'C завтраками| Bed and breakfast'!#REF!</f>
        <v>#REF!</v>
      </c>
      <c r="U5" s="135" t="e">
        <f>'C завтраками| Bed and breakfast'!#REF!</f>
        <v>#REF!</v>
      </c>
      <c r="V5" s="135" t="e">
        <f>'C завтраками| Bed and breakfast'!#REF!</f>
        <v>#REF!</v>
      </c>
      <c r="W5" s="135" t="e">
        <f>'C завтраками| Bed and breakfast'!#REF!</f>
        <v>#REF!</v>
      </c>
      <c r="X5" s="135" t="e">
        <f>'C завтраками| Bed and breakfast'!#REF!</f>
        <v>#REF!</v>
      </c>
      <c r="Y5" s="135" t="e">
        <f>'C завтраками| Bed and breakfast'!#REF!</f>
        <v>#REF!</v>
      </c>
      <c r="Z5" s="135" t="e">
        <f>'C завтраками| Bed and breakfast'!#REF!</f>
        <v>#REF!</v>
      </c>
      <c r="AA5" s="135" t="e">
        <f>'C завтраками| Bed and breakfast'!#REF!</f>
        <v>#REF!</v>
      </c>
      <c r="AB5" s="135" t="e">
        <f>'C завтраками| Bed and breakfast'!#REF!</f>
        <v>#REF!</v>
      </c>
      <c r="AC5" s="135" t="e">
        <f>'C завтраками| Bed and breakfast'!#REF!</f>
        <v>#REF!</v>
      </c>
      <c r="AD5" s="135" t="e">
        <f>'C завтраками| Bed and breakfast'!#REF!</f>
        <v>#REF!</v>
      </c>
      <c r="AE5" s="135" t="e">
        <f>'C завтраками| Bed and breakfast'!#REF!</f>
        <v>#REF!</v>
      </c>
      <c r="AF5" s="135" t="e">
        <f>'C завтраками| Bed and breakfast'!#REF!</f>
        <v>#REF!</v>
      </c>
      <c r="AG5" s="135" t="e">
        <f>'C завтраками| Bed and breakfast'!#REF!</f>
        <v>#REF!</v>
      </c>
      <c r="AH5" s="135" t="e">
        <f>'C завтраками| Bed and breakfast'!#REF!</f>
        <v>#REF!</v>
      </c>
      <c r="AI5" s="135" t="e">
        <f>'C завтраками| Bed and breakfast'!#REF!</f>
        <v>#REF!</v>
      </c>
      <c r="AJ5" s="135" t="e">
        <f>'C завтраками| Bed and breakfast'!#REF!</f>
        <v>#REF!</v>
      </c>
      <c r="AK5" s="135" t="e">
        <f>'C завтраками| Bed and breakfast'!#REF!</f>
        <v>#REF!</v>
      </c>
      <c r="AL5" s="135" t="e">
        <f>'C завтраками| Bed and breakfast'!#REF!</f>
        <v>#REF!</v>
      </c>
      <c r="AM5" s="135" t="e">
        <f>'C завтраками| Bed and breakfast'!#REF!</f>
        <v>#REF!</v>
      </c>
    </row>
    <row r="6" spans="1:39"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row>
    <row r="7" spans="1:39" s="53" customFormat="1" x14ac:dyDescent="0.2">
      <c r="A7" s="88">
        <v>1</v>
      </c>
      <c r="B7" s="42" t="e">
        <f>'C завтраками| Bed and breakfast'!#REF!</f>
        <v>#REF!</v>
      </c>
      <c r="C7" s="42" t="e">
        <f>'C завтраками| Bed and breakfast'!#REF!</f>
        <v>#REF!</v>
      </c>
      <c r="D7" s="42" t="e">
        <f>'C завтраками| Bed and breakfast'!#REF!</f>
        <v>#REF!</v>
      </c>
      <c r="E7" s="42" t="e">
        <f>'C завтраками| Bed and breakfast'!#REF!</f>
        <v>#REF!</v>
      </c>
      <c r="F7" s="42" t="e">
        <f>'C завтраками| Bed and breakfast'!#REF!</f>
        <v>#REF!</v>
      </c>
      <c r="G7" s="42" t="e">
        <f>'C завтраками| Bed and breakfast'!#REF!</f>
        <v>#REF!</v>
      </c>
      <c r="H7" s="42" t="e">
        <f>'C завтраками| Bed and breakfast'!#REF!</f>
        <v>#REF!</v>
      </c>
      <c r="I7" s="42" t="e">
        <f>'C завтраками| Bed and breakfast'!#REF!</f>
        <v>#REF!</v>
      </c>
      <c r="J7" s="42" t="e">
        <f>'C завтраками| Bed and breakfast'!#REF!</f>
        <v>#REF!</v>
      </c>
      <c r="K7" s="42" t="e">
        <f>'C завтраками| Bed and breakfast'!#REF!</f>
        <v>#REF!</v>
      </c>
      <c r="L7" s="42" t="e">
        <f>'C завтраками| Bed and breakfast'!#REF!</f>
        <v>#REF!</v>
      </c>
      <c r="M7" s="42" t="e">
        <f>'C завтраками| Bed and breakfast'!#REF!</f>
        <v>#REF!</v>
      </c>
      <c r="N7" s="42" t="e">
        <f>'C завтраками| Bed and breakfast'!#REF!</f>
        <v>#REF!</v>
      </c>
      <c r="O7" s="42" t="e">
        <f>'C завтраками| Bed and breakfast'!#REF!</f>
        <v>#REF!</v>
      </c>
      <c r="P7" s="42" t="e">
        <f>'C завтраками| Bed and breakfast'!#REF!</f>
        <v>#REF!</v>
      </c>
      <c r="Q7" s="42" t="e">
        <f>'C завтраками| Bed and breakfast'!#REF!</f>
        <v>#REF!</v>
      </c>
      <c r="R7" s="42" t="e">
        <f>'C завтраками| Bed and breakfast'!#REF!</f>
        <v>#REF!</v>
      </c>
      <c r="S7" s="42" t="e">
        <f>'C завтраками| Bed and breakfast'!#REF!</f>
        <v>#REF!</v>
      </c>
      <c r="T7" s="42" t="e">
        <f>'C завтраками| Bed and breakfast'!#REF!</f>
        <v>#REF!</v>
      </c>
      <c r="U7" s="42" t="e">
        <f>'C завтраками| Bed and breakfast'!#REF!</f>
        <v>#REF!</v>
      </c>
      <c r="V7" s="42" t="e">
        <f>'C завтраками| Bed and breakfast'!#REF!</f>
        <v>#REF!</v>
      </c>
      <c r="W7" s="42" t="e">
        <f>'C завтраками| Bed and breakfast'!#REF!</f>
        <v>#REF!</v>
      </c>
      <c r="X7" s="42" t="e">
        <f>'C завтраками| Bed and breakfast'!#REF!</f>
        <v>#REF!</v>
      </c>
      <c r="Y7" s="42" t="e">
        <f>'C завтраками| Bed and breakfast'!#REF!</f>
        <v>#REF!</v>
      </c>
      <c r="Z7" s="42" t="e">
        <f>'C завтраками| Bed and breakfast'!#REF!</f>
        <v>#REF!</v>
      </c>
      <c r="AA7" s="42" t="e">
        <f>'C завтраками| Bed and breakfast'!#REF!</f>
        <v>#REF!</v>
      </c>
      <c r="AB7" s="42" t="e">
        <f>'C завтраками| Bed and breakfast'!#REF!</f>
        <v>#REF!</v>
      </c>
      <c r="AC7" s="42" t="e">
        <f>'C завтраками| Bed and breakfast'!#REF!</f>
        <v>#REF!</v>
      </c>
      <c r="AD7" s="42" t="e">
        <f>'C завтраками| Bed and breakfast'!#REF!</f>
        <v>#REF!</v>
      </c>
      <c r="AE7" s="42" t="e">
        <f>'C завтраками| Bed and breakfast'!#REF!</f>
        <v>#REF!</v>
      </c>
      <c r="AF7" s="42" t="e">
        <f>'C завтраками| Bed and breakfast'!#REF!</f>
        <v>#REF!</v>
      </c>
      <c r="AG7" s="42" t="e">
        <f>'C завтраками| Bed and breakfast'!#REF!</f>
        <v>#REF!</v>
      </c>
      <c r="AH7" s="42" t="e">
        <f>'C завтраками| Bed and breakfast'!#REF!</f>
        <v>#REF!</v>
      </c>
      <c r="AI7" s="42" t="e">
        <f>'C завтраками| Bed and breakfast'!#REF!</f>
        <v>#REF!</v>
      </c>
      <c r="AJ7" s="42" t="e">
        <f>'C завтраками| Bed and breakfast'!#REF!</f>
        <v>#REF!</v>
      </c>
      <c r="AK7" s="42" t="e">
        <f>'C завтраками| Bed and breakfast'!#REF!</f>
        <v>#REF!</v>
      </c>
      <c r="AL7" s="42" t="e">
        <f>'C завтраками| Bed and breakfast'!#REF!</f>
        <v>#REF!</v>
      </c>
      <c r="AM7" s="42" t="e">
        <f>'C завтраками| Bed and breakfast'!#REF!</f>
        <v>#REF!</v>
      </c>
    </row>
    <row r="8" spans="1:39" s="53" customFormat="1" x14ac:dyDescent="0.2">
      <c r="A8" s="88">
        <v>2</v>
      </c>
      <c r="B8" s="42" t="e">
        <f>'C завтраками| Bed and breakfast'!#REF!</f>
        <v>#REF!</v>
      </c>
      <c r="C8" s="42" t="e">
        <f>'C завтраками| Bed and breakfast'!#REF!</f>
        <v>#REF!</v>
      </c>
      <c r="D8" s="42" t="e">
        <f>'C завтраками| Bed and breakfast'!#REF!</f>
        <v>#REF!</v>
      </c>
      <c r="E8" s="42" t="e">
        <f>'C завтраками| Bed and breakfast'!#REF!</f>
        <v>#REF!</v>
      </c>
      <c r="F8" s="42" t="e">
        <f>'C завтраками| Bed and breakfast'!#REF!</f>
        <v>#REF!</v>
      </c>
      <c r="G8" s="42" t="e">
        <f>'C завтраками| Bed and breakfast'!#REF!</f>
        <v>#REF!</v>
      </c>
      <c r="H8" s="42" t="e">
        <f>'C завтраками| Bed and breakfast'!#REF!</f>
        <v>#REF!</v>
      </c>
      <c r="I8" s="42" t="e">
        <f>'C завтраками| Bed and breakfast'!#REF!</f>
        <v>#REF!</v>
      </c>
      <c r="J8" s="42" t="e">
        <f>'C завтраками| Bed and breakfast'!#REF!</f>
        <v>#REF!</v>
      </c>
      <c r="K8" s="42" t="e">
        <f>'C завтраками| Bed and breakfast'!#REF!</f>
        <v>#REF!</v>
      </c>
      <c r="L8" s="42" t="e">
        <f>'C завтраками| Bed and breakfast'!#REF!</f>
        <v>#REF!</v>
      </c>
      <c r="M8" s="42" t="e">
        <f>'C завтраками| Bed and breakfast'!#REF!</f>
        <v>#REF!</v>
      </c>
      <c r="N8" s="42" t="e">
        <f>'C завтраками| Bed and breakfast'!#REF!</f>
        <v>#REF!</v>
      </c>
      <c r="O8" s="42" t="e">
        <f>'C завтраками| Bed and breakfast'!#REF!</f>
        <v>#REF!</v>
      </c>
      <c r="P8" s="42" t="e">
        <f>'C завтраками| Bed and breakfast'!#REF!</f>
        <v>#REF!</v>
      </c>
      <c r="Q8" s="42" t="e">
        <f>'C завтраками| Bed and breakfast'!#REF!</f>
        <v>#REF!</v>
      </c>
      <c r="R8" s="42" t="e">
        <f>'C завтраками| Bed and breakfast'!#REF!</f>
        <v>#REF!</v>
      </c>
      <c r="S8" s="42" t="e">
        <f>'C завтраками| Bed and breakfast'!#REF!</f>
        <v>#REF!</v>
      </c>
      <c r="T8" s="42" t="e">
        <f>'C завтраками| Bed and breakfast'!#REF!</f>
        <v>#REF!</v>
      </c>
      <c r="U8" s="42" t="e">
        <f>'C завтраками| Bed and breakfast'!#REF!</f>
        <v>#REF!</v>
      </c>
      <c r="V8" s="42" t="e">
        <f>'C завтраками| Bed and breakfast'!#REF!</f>
        <v>#REF!</v>
      </c>
      <c r="W8" s="42" t="e">
        <f>'C завтраками| Bed and breakfast'!#REF!</f>
        <v>#REF!</v>
      </c>
      <c r="X8" s="42" t="e">
        <f>'C завтраками| Bed and breakfast'!#REF!</f>
        <v>#REF!</v>
      </c>
      <c r="Y8" s="42" t="e">
        <f>'C завтраками| Bed and breakfast'!#REF!</f>
        <v>#REF!</v>
      </c>
      <c r="Z8" s="42" t="e">
        <f>'C завтраками| Bed and breakfast'!#REF!</f>
        <v>#REF!</v>
      </c>
      <c r="AA8" s="42" t="e">
        <f>'C завтраками| Bed and breakfast'!#REF!</f>
        <v>#REF!</v>
      </c>
      <c r="AB8" s="42" t="e">
        <f>'C завтраками| Bed and breakfast'!#REF!</f>
        <v>#REF!</v>
      </c>
      <c r="AC8" s="42" t="e">
        <f>'C завтраками| Bed and breakfast'!#REF!</f>
        <v>#REF!</v>
      </c>
      <c r="AD8" s="42" t="e">
        <f>'C завтраками| Bed and breakfast'!#REF!</f>
        <v>#REF!</v>
      </c>
      <c r="AE8" s="42" t="e">
        <f>'C завтраками| Bed and breakfast'!#REF!</f>
        <v>#REF!</v>
      </c>
      <c r="AF8" s="42" t="e">
        <f>'C завтраками| Bed and breakfast'!#REF!</f>
        <v>#REF!</v>
      </c>
      <c r="AG8" s="42" t="e">
        <f>'C завтраками| Bed and breakfast'!#REF!</f>
        <v>#REF!</v>
      </c>
      <c r="AH8" s="42" t="e">
        <f>'C завтраками| Bed and breakfast'!#REF!</f>
        <v>#REF!</v>
      </c>
      <c r="AI8" s="42" t="e">
        <f>'C завтраками| Bed and breakfast'!#REF!</f>
        <v>#REF!</v>
      </c>
      <c r="AJ8" s="42" t="e">
        <f>'C завтраками| Bed and breakfast'!#REF!</f>
        <v>#REF!</v>
      </c>
      <c r="AK8" s="42" t="e">
        <f>'C завтраками| Bed and breakfast'!#REF!</f>
        <v>#REF!</v>
      </c>
      <c r="AL8" s="42" t="e">
        <f>'C завтраками| Bed and breakfast'!#REF!</f>
        <v>#REF!</v>
      </c>
      <c r="AM8" s="42" t="e">
        <f>'C завтраками| Bed and breakfast'!#REF!</f>
        <v>#REF!</v>
      </c>
    </row>
    <row r="9" spans="1:39" s="53" customFormat="1" x14ac:dyDescent="0.2">
      <c r="A9" s="42" t="s">
        <v>84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row>
    <row r="10" spans="1:39" s="53" customFormat="1" x14ac:dyDescent="0.2">
      <c r="A10" s="88">
        <f>A7</f>
        <v>1</v>
      </c>
      <c r="B10" s="42" t="e">
        <f>'C завтраками| Bed and breakfast'!#REF!</f>
        <v>#REF!</v>
      </c>
      <c r="C10" s="42" t="e">
        <f>'C завтраками| Bed and breakfast'!#REF!</f>
        <v>#REF!</v>
      </c>
      <c r="D10" s="42" t="e">
        <f>'C завтраками| Bed and breakfast'!#REF!</f>
        <v>#REF!</v>
      </c>
      <c r="E10" s="42" t="e">
        <f>'C завтраками| Bed and breakfast'!#REF!</f>
        <v>#REF!</v>
      </c>
      <c r="F10" s="42" t="e">
        <f>'C завтраками| Bed and breakfast'!#REF!</f>
        <v>#REF!</v>
      </c>
      <c r="G10" s="42" t="e">
        <f>'C завтраками| Bed and breakfast'!#REF!</f>
        <v>#REF!</v>
      </c>
      <c r="H10" s="42" t="e">
        <f>'C завтраками| Bed and breakfast'!#REF!</f>
        <v>#REF!</v>
      </c>
      <c r="I10" s="42" t="e">
        <f>'C завтраками| Bed and breakfast'!#REF!</f>
        <v>#REF!</v>
      </c>
      <c r="J10" s="42" t="e">
        <f>'C завтраками| Bed and breakfast'!#REF!</f>
        <v>#REF!</v>
      </c>
      <c r="K10" s="42" t="e">
        <f>'C завтраками| Bed and breakfast'!#REF!</f>
        <v>#REF!</v>
      </c>
      <c r="L10" s="42" t="e">
        <f>'C завтраками| Bed and breakfast'!#REF!</f>
        <v>#REF!</v>
      </c>
      <c r="M10" s="42" t="e">
        <f>'C завтраками| Bed and breakfast'!#REF!</f>
        <v>#REF!</v>
      </c>
      <c r="N10" s="42" t="e">
        <f>'C завтраками| Bed and breakfast'!#REF!</f>
        <v>#REF!</v>
      </c>
      <c r="O10" s="42" t="e">
        <f>'C завтраками| Bed and breakfast'!#REF!</f>
        <v>#REF!</v>
      </c>
      <c r="P10" s="42" t="e">
        <f>'C завтраками| Bed and breakfast'!#REF!</f>
        <v>#REF!</v>
      </c>
      <c r="Q10" s="42" t="e">
        <f>'C завтраками| Bed and breakfast'!#REF!</f>
        <v>#REF!</v>
      </c>
      <c r="R10" s="42" t="e">
        <f>'C завтраками| Bed and breakfast'!#REF!</f>
        <v>#REF!</v>
      </c>
      <c r="S10" s="42" t="e">
        <f>'C завтраками| Bed and breakfast'!#REF!</f>
        <v>#REF!</v>
      </c>
      <c r="T10" s="42" t="e">
        <f>'C завтраками| Bed and breakfast'!#REF!</f>
        <v>#REF!</v>
      </c>
      <c r="U10" s="42" t="e">
        <f>'C завтраками| Bed and breakfast'!#REF!</f>
        <v>#REF!</v>
      </c>
      <c r="V10" s="42" t="e">
        <f>'C завтраками| Bed and breakfast'!#REF!</f>
        <v>#REF!</v>
      </c>
      <c r="W10" s="42" t="e">
        <f>'C завтраками| Bed and breakfast'!#REF!</f>
        <v>#REF!</v>
      </c>
      <c r="X10" s="42" t="e">
        <f>'C завтраками| Bed and breakfast'!#REF!</f>
        <v>#REF!</v>
      </c>
      <c r="Y10" s="42" t="e">
        <f>'C завтраками| Bed and breakfast'!#REF!</f>
        <v>#REF!</v>
      </c>
      <c r="Z10" s="42" t="e">
        <f>'C завтраками| Bed and breakfast'!#REF!</f>
        <v>#REF!</v>
      </c>
      <c r="AA10" s="42" t="e">
        <f>'C завтраками| Bed and breakfast'!#REF!</f>
        <v>#REF!</v>
      </c>
      <c r="AB10" s="42" t="e">
        <f>'C завтраками| Bed and breakfast'!#REF!</f>
        <v>#REF!</v>
      </c>
      <c r="AC10" s="42" t="e">
        <f>'C завтраками| Bed and breakfast'!#REF!</f>
        <v>#REF!</v>
      </c>
      <c r="AD10" s="42" t="e">
        <f>'C завтраками| Bed and breakfast'!#REF!</f>
        <v>#REF!</v>
      </c>
      <c r="AE10" s="42" t="e">
        <f>'C завтраками| Bed and breakfast'!#REF!</f>
        <v>#REF!</v>
      </c>
      <c r="AF10" s="42" t="e">
        <f>'C завтраками| Bed and breakfast'!#REF!</f>
        <v>#REF!</v>
      </c>
      <c r="AG10" s="42" t="e">
        <f>'C завтраками| Bed and breakfast'!#REF!</f>
        <v>#REF!</v>
      </c>
      <c r="AH10" s="42" t="e">
        <f>'C завтраками| Bed and breakfast'!#REF!</f>
        <v>#REF!</v>
      </c>
      <c r="AI10" s="42" t="e">
        <f>'C завтраками| Bed and breakfast'!#REF!</f>
        <v>#REF!</v>
      </c>
      <c r="AJ10" s="42" t="e">
        <f>'C завтраками| Bed and breakfast'!#REF!</f>
        <v>#REF!</v>
      </c>
      <c r="AK10" s="42" t="e">
        <f>'C завтраками| Bed and breakfast'!#REF!</f>
        <v>#REF!</v>
      </c>
      <c r="AL10" s="42" t="e">
        <f>'C завтраками| Bed and breakfast'!#REF!</f>
        <v>#REF!</v>
      </c>
      <c r="AM10" s="42" t="e">
        <f>'C завтраками| Bed and breakfast'!#REF!</f>
        <v>#REF!</v>
      </c>
    </row>
    <row r="11" spans="1:39" s="53" customFormat="1" x14ac:dyDescent="0.2">
      <c r="A11" s="88">
        <f>A8</f>
        <v>2</v>
      </c>
      <c r="B11" s="42" t="e">
        <f>'C завтраками| Bed and breakfast'!#REF!</f>
        <v>#REF!</v>
      </c>
      <c r="C11" s="42" t="e">
        <f>'C завтраками| Bed and breakfast'!#REF!</f>
        <v>#REF!</v>
      </c>
      <c r="D11" s="42" t="e">
        <f>'C завтраками| Bed and breakfast'!#REF!</f>
        <v>#REF!</v>
      </c>
      <c r="E11" s="42" t="e">
        <f>'C завтраками| Bed and breakfast'!#REF!</f>
        <v>#REF!</v>
      </c>
      <c r="F11" s="42" t="e">
        <f>'C завтраками| Bed and breakfast'!#REF!</f>
        <v>#REF!</v>
      </c>
      <c r="G11" s="42" t="e">
        <f>'C завтраками| Bed and breakfast'!#REF!</f>
        <v>#REF!</v>
      </c>
      <c r="H11" s="42" t="e">
        <f>'C завтраками| Bed and breakfast'!#REF!</f>
        <v>#REF!</v>
      </c>
      <c r="I11" s="42" t="e">
        <f>'C завтраками| Bed and breakfast'!#REF!</f>
        <v>#REF!</v>
      </c>
      <c r="J11" s="42" t="e">
        <f>'C завтраками| Bed and breakfast'!#REF!</f>
        <v>#REF!</v>
      </c>
      <c r="K11" s="42" t="e">
        <f>'C завтраками| Bed and breakfast'!#REF!</f>
        <v>#REF!</v>
      </c>
      <c r="L11" s="42" t="e">
        <f>'C завтраками| Bed and breakfast'!#REF!</f>
        <v>#REF!</v>
      </c>
      <c r="M11" s="42" t="e">
        <f>'C завтраками| Bed and breakfast'!#REF!</f>
        <v>#REF!</v>
      </c>
      <c r="N11" s="42" t="e">
        <f>'C завтраками| Bed and breakfast'!#REF!</f>
        <v>#REF!</v>
      </c>
      <c r="O11" s="42" t="e">
        <f>'C завтраками| Bed and breakfast'!#REF!</f>
        <v>#REF!</v>
      </c>
      <c r="P11" s="42" t="e">
        <f>'C завтраками| Bed and breakfast'!#REF!</f>
        <v>#REF!</v>
      </c>
      <c r="Q11" s="42" t="e">
        <f>'C завтраками| Bed and breakfast'!#REF!</f>
        <v>#REF!</v>
      </c>
      <c r="R11" s="42" t="e">
        <f>'C завтраками| Bed and breakfast'!#REF!</f>
        <v>#REF!</v>
      </c>
      <c r="S11" s="42" t="e">
        <f>'C завтраками| Bed and breakfast'!#REF!</f>
        <v>#REF!</v>
      </c>
      <c r="T11" s="42" t="e">
        <f>'C завтраками| Bed and breakfast'!#REF!</f>
        <v>#REF!</v>
      </c>
      <c r="U11" s="42" t="e">
        <f>'C завтраками| Bed and breakfast'!#REF!</f>
        <v>#REF!</v>
      </c>
      <c r="V11" s="42" t="e">
        <f>'C завтраками| Bed and breakfast'!#REF!</f>
        <v>#REF!</v>
      </c>
      <c r="W11" s="42" t="e">
        <f>'C завтраками| Bed and breakfast'!#REF!</f>
        <v>#REF!</v>
      </c>
      <c r="X11" s="42" t="e">
        <f>'C завтраками| Bed and breakfast'!#REF!</f>
        <v>#REF!</v>
      </c>
      <c r="Y11" s="42" t="e">
        <f>'C завтраками| Bed and breakfast'!#REF!</f>
        <v>#REF!</v>
      </c>
      <c r="Z11" s="42" t="e">
        <f>'C завтраками| Bed and breakfast'!#REF!</f>
        <v>#REF!</v>
      </c>
      <c r="AA11" s="42" t="e">
        <f>'C завтраками| Bed and breakfast'!#REF!</f>
        <v>#REF!</v>
      </c>
      <c r="AB11" s="42" t="e">
        <f>'C завтраками| Bed and breakfast'!#REF!</f>
        <v>#REF!</v>
      </c>
      <c r="AC11" s="42" t="e">
        <f>'C завтраками| Bed and breakfast'!#REF!</f>
        <v>#REF!</v>
      </c>
      <c r="AD11" s="42" t="e">
        <f>'C завтраками| Bed and breakfast'!#REF!</f>
        <v>#REF!</v>
      </c>
      <c r="AE11" s="42" t="e">
        <f>'C завтраками| Bed and breakfast'!#REF!</f>
        <v>#REF!</v>
      </c>
      <c r="AF11" s="42" t="e">
        <f>'C завтраками| Bed and breakfast'!#REF!</f>
        <v>#REF!</v>
      </c>
      <c r="AG11" s="42" t="e">
        <f>'C завтраками| Bed and breakfast'!#REF!</f>
        <v>#REF!</v>
      </c>
      <c r="AH11" s="42" t="e">
        <f>'C завтраками| Bed and breakfast'!#REF!</f>
        <v>#REF!</v>
      </c>
      <c r="AI11" s="42" t="e">
        <f>'C завтраками| Bed and breakfast'!#REF!</f>
        <v>#REF!</v>
      </c>
      <c r="AJ11" s="42" t="e">
        <f>'C завтраками| Bed and breakfast'!#REF!</f>
        <v>#REF!</v>
      </c>
      <c r="AK11" s="42" t="e">
        <f>'C завтраками| Bed and breakfast'!#REF!</f>
        <v>#REF!</v>
      </c>
      <c r="AL11" s="42" t="e">
        <f>'C завтраками| Bed and breakfast'!#REF!</f>
        <v>#REF!</v>
      </c>
      <c r="AM11" s="42" t="e">
        <f>'C завтраками| Bed and breakfast'!#REF!</f>
        <v>#REF!</v>
      </c>
    </row>
    <row r="12" spans="1:39" s="53" customFormat="1" x14ac:dyDescent="0.2">
      <c r="A12" s="42" t="s">
        <v>85</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row>
    <row r="13" spans="1:39" s="53" customFormat="1" x14ac:dyDescent="0.2">
      <c r="A13" s="88">
        <f>A7</f>
        <v>1</v>
      </c>
      <c r="B13" s="42" t="e">
        <f>'C завтраками| Bed and breakfast'!#REF!</f>
        <v>#REF!</v>
      </c>
      <c r="C13" s="42" t="e">
        <f>'C завтраками| Bed and breakfast'!#REF!</f>
        <v>#REF!</v>
      </c>
      <c r="D13" s="42" t="e">
        <f>'C завтраками| Bed and breakfast'!#REF!</f>
        <v>#REF!</v>
      </c>
      <c r="E13" s="42" t="e">
        <f>'C завтраками| Bed and breakfast'!#REF!</f>
        <v>#REF!</v>
      </c>
      <c r="F13" s="42" t="e">
        <f>'C завтраками| Bed and breakfast'!#REF!</f>
        <v>#REF!</v>
      </c>
      <c r="G13" s="42" t="e">
        <f>'C завтраками| Bed and breakfast'!#REF!</f>
        <v>#REF!</v>
      </c>
      <c r="H13" s="42" t="e">
        <f>'C завтраками| Bed and breakfast'!#REF!</f>
        <v>#REF!</v>
      </c>
      <c r="I13" s="42" t="e">
        <f>'C завтраками| Bed and breakfast'!#REF!</f>
        <v>#REF!</v>
      </c>
      <c r="J13" s="42" t="e">
        <f>'C завтраками| Bed and breakfast'!#REF!</f>
        <v>#REF!</v>
      </c>
      <c r="K13" s="42" t="e">
        <f>'C завтраками| Bed and breakfast'!#REF!</f>
        <v>#REF!</v>
      </c>
      <c r="L13" s="42" t="e">
        <f>'C завтраками| Bed and breakfast'!#REF!</f>
        <v>#REF!</v>
      </c>
      <c r="M13" s="42" t="e">
        <f>'C завтраками| Bed and breakfast'!#REF!</f>
        <v>#REF!</v>
      </c>
      <c r="N13" s="42" t="e">
        <f>'C завтраками| Bed and breakfast'!#REF!</f>
        <v>#REF!</v>
      </c>
      <c r="O13" s="42" t="e">
        <f>'C завтраками| Bed and breakfast'!#REF!</f>
        <v>#REF!</v>
      </c>
      <c r="P13" s="42" t="e">
        <f>'C завтраками| Bed and breakfast'!#REF!</f>
        <v>#REF!</v>
      </c>
      <c r="Q13" s="42" t="e">
        <f>'C завтраками| Bed and breakfast'!#REF!</f>
        <v>#REF!</v>
      </c>
      <c r="R13" s="42" t="e">
        <f>'C завтраками| Bed and breakfast'!#REF!</f>
        <v>#REF!</v>
      </c>
      <c r="S13" s="42" t="e">
        <f>'C завтраками| Bed and breakfast'!#REF!</f>
        <v>#REF!</v>
      </c>
      <c r="T13" s="42" t="e">
        <f>'C завтраками| Bed and breakfast'!#REF!</f>
        <v>#REF!</v>
      </c>
      <c r="U13" s="42" t="e">
        <f>'C завтраками| Bed and breakfast'!#REF!</f>
        <v>#REF!</v>
      </c>
      <c r="V13" s="42" t="e">
        <f>'C завтраками| Bed and breakfast'!#REF!</f>
        <v>#REF!</v>
      </c>
      <c r="W13" s="42" t="e">
        <f>'C завтраками| Bed and breakfast'!#REF!</f>
        <v>#REF!</v>
      </c>
      <c r="X13" s="42" t="e">
        <f>'C завтраками| Bed and breakfast'!#REF!</f>
        <v>#REF!</v>
      </c>
      <c r="Y13" s="42" t="e">
        <f>'C завтраками| Bed and breakfast'!#REF!</f>
        <v>#REF!</v>
      </c>
      <c r="Z13" s="42" t="e">
        <f>'C завтраками| Bed and breakfast'!#REF!</f>
        <v>#REF!</v>
      </c>
      <c r="AA13" s="42" t="e">
        <f>'C завтраками| Bed and breakfast'!#REF!</f>
        <v>#REF!</v>
      </c>
      <c r="AB13" s="42" t="e">
        <f>'C завтраками| Bed and breakfast'!#REF!</f>
        <v>#REF!</v>
      </c>
      <c r="AC13" s="42" t="e">
        <f>'C завтраками| Bed and breakfast'!#REF!</f>
        <v>#REF!</v>
      </c>
      <c r="AD13" s="42" t="e">
        <f>'C завтраками| Bed and breakfast'!#REF!</f>
        <v>#REF!</v>
      </c>
      <c r="AE13" s="42" t="e">
        <f>'C завтраками| Bed and breakfast'!#REF!</f>
        <v>#REF!</v>
      </c>
      <c r="AF13" s="42" t="e">
        <f>'C завтраками| Bed and breakfast'!#REF!</f>
        <v>#REF!</v>
      </c>
      <c r="AG13" s="42" t="e">
        <f>'C завтраками| Bed and breakfast'!#REF!</f>
        <v>#REF!</v>
      </c>
      <c r="AH13" s="42" t="e">
        <f>'C завтраками| Bed and breakfast'!#REF!</f>
        <v>#REF!</v>
      </c>
      <c r="AI13" s="42" t="e">
        <f>'C завтраками| Bed and breakfast'!#REF!</f>
        <v>#REF!</v>
      </c>
      <c r="AJ13" s="42" t="e">
        <f>'C завтраками| Bed and breakfast'!#REF!</f>
        <v>#REF!</v>
      </c>
      <c r="AK13" s="42" t="e">
        <f>'C завтраками| Bed and breakfast'!#REF!</f>
        <v>#REF!</v>
      </c>
      <c r="AL13" s="42" t="e">
        <f>'C завтраками| Bed and breakfast'!#REF!</f>
        <v>#REF!</v>
      </c>
      <c r="AM13" s="42" t="e">
        <f>'C завтраками| Bed and breakfast'!#REF!</f>
        <v>#REF!</v>
      </c>
    </row>
    <row r="14" spans="1:39" s="53" customFormat="1" x14ac:dyDescent="0.2">
      <c r="A14" s="88">
        <f>A8</f>
        <v>2</v>
      </c>
      <c r="B14" s="42" t="e">
        <f>'C завтраками| Bed and breakfast'!#REF!</f>
        <v>#REF!</v>
      </c>
      <c r="C14" s="42" t="e">
        <f>'C завтраками| Bed and breakfast'!#REF!</f>
        <v>#REF!</v>
      </c>
      <c r="D14" s="42" t="e">
        <f>'C завтраками| Bed and breakfast'!#REF!</f>
        <v>#REF!</v>
      </c>
      <c r="E14" s="42" t="e">
        <f>'C завтраками| Bed and breakfast'!#REF!</f>
        <v>#REF!</v>
      </c>
      <c r="F14" s="42" t="e">
        <f>'C завтраками| Bed and breakfast'!#REF!</f>
        <v>#REF!</v>
      </c>
      <c r="G14" s="42" t="e">
        <f>'C завтраками| Bed and breakfast'!#REF!</f>
        <v>#REF!</v>
      </c>
      <c r="H14" s="42" t="e">
        <f>'C завтраками| Bed and breakfast'!#REF!</f>
        <v>#REF!</v>
      </c>
      <c r="I14" s="42" t="e">
        <f>'C завтраками| Bed and breakfast'!#REF!</f>
        <v>#REF!</v>
      </c>
      <c r="J14" s="42" t="e">
        <f>'C завтраками| Bed and breakfast'!#REF!</f>
        <v>#REF!</v>
      </c>
      <c r="K14" s="42" t="e">
        <f>'C завтраками| Bed and breakfast'!#REF!</f>
        <v>#REF!</v>
      </c>
      <c r="L14" s="42" t="e">
        <f>'C завтраками| Bed and breakfast'!#REF!</f>
        <v>#REF!</v>
      </c>
      <c r="M14" s="42" t="e">
        <f>'C завтраками| Bed and breakfast'!#REF!</f>
        <v>#REF!</v>
      </c>
      <c r="N14" s="42" t="e">
        <f>'C завтраками| Bed and breakfast'!#REF!</f>
        <v>#REF!</v>
      </c>
      <c r="O14" s="42" t="e">
        <f>'C завтраками| Bed and breakfast'!#REF!</f>
        <v>#REF!</v>
      </c>
      <c r="P14" s="42" t="e">
        <f>'C завтраками| Bed and breakfast'!#REF!</f>
        <v>#REF!</v>
      </c>
      <c r="Q14" s="42" t="e">
        <f>'C завтраками| Bed and breakfast'!#REF!</f>
        <v>#REF!</v>
      </c>
      <c r="R14" s="42" t="e">
        <f>'C завтраками| Bed and breakfast'!#REF!</f>
        <v>#REF!</v>
      </c>
      <c r="S14" s="42" t="e">
        <f>'C завтраками| Bed and breakfast'!#REF!</f>
        <v>#REF!</v>
      </c>
      <c r="T14" s="42" t="e">
        <f>'C завтраками| Bed and breakfast'!#REF!</f>
        <v>#REF!</v>
      </c>
      <c r="U14" s="42" t="e">
        <f>'C завтраками| Bed and breakfast'!#REF!</f>
        <v>#REF!</v>
      </c>
      <c r="V14" s="42" t="e">
        <f>'C завтраками| Bed and breakfast'!#REF!</f>
        <v>#REF!</v>
      </c>
      <c r="W14" s="42" t="e">
        <f>'C завтраками| Bed and breakfast'!#REF!</f>
        <v>#REF!</v>
      </c>
      <c r="X14" s="42" t="e">
        <f>'C завтраками| Bed and breakfast'!#REF!</f>
        <v>#REF!</v>
      </c>
      <c r="Y14" s="42" t="e">
        <f>'C завтраками| Bed and breakfast'!#REF!</f>
        <v>#REF!</v>
      </c>
      <c r="Z14" s="42" t="e">
        <f>'C завтраками| Bed and breakfast'!#REF!</f>
        <v>#REF!</v>
      </c>
      <c r="AA14" s="42" t="e">
        <f>'C завтраками| Bed and breakfast'!#REF!</f>
        <v>#REF!</v>
      </c>
      <c r="AB14" s="42" t="e">
        <f>'C завтраками| Bed and breakfast'!#REF!</f>
        <v>#REF!</v>
      </c>
      <c r="AC14" s="42" t="e">
        <f>'C завтраками| Bed and breakfast'!#REF!</f>
        <v>#REF!</v>
      </c>
      <c r="AD14" s="42" t="e">
        <f>'C завтраками| Bed and breakfast'!#REF!</f>
        <v>#REF!</v>
      </c>
      <c r="AE14" s="42" t="e">
        <f>'C завтраками| Bed and breakfast'!#REF!</f>
        <v>#REF!</v>
      </c>
      <c r="AF14" s="42" t="e">
        <f>'C завтраками| Bed and breakfast'!#REF!</f>
        <v>#REF!</v>
      </c>
      <c r="AG14" s="42" t="e">
        <f>'C завтраками| Bed and breakfast'!#REF!</f>
        <v>#REF!</v>
      </c>
      <c r="AH14" s="42" t="e">
        <f>'C завтраками| Bed and breakfast'!#REF!</f>
        <v>#REF!</v>
      </c>
      <c r="AI14" s="42" t="e">
        <f>'C завтраками| Bed and breakfast'!#REF!</f>
        <v>#REF!</v>
      </c>
      <c r="AJ14" s="42" t="e">
        <f>'C завтраками| Bed and breakfast'!#REF!</f>
        <v>#REF!</v>
      </c>
      <c r="AK14" s="42" t="e">
        <f>'C завтраками| Bed and breakfast'!#REF!</f>
        <v>#REF!</v>
      </c>
      <c r="AL14" s="42" t="e">
        <f>'C завтраками| Bed and breakfast'!#REF!</f>
        <v>#REF!</v>
      </c>
      <c r="AM14" s="42" t="e">
        <f>'C завтраками| Bed and breakfast'!#REF!</f>
        <v>#REF!</v>
      </c>
    </row>
    <row r="15" spans="1:39" s="53" customFormat="1" x14ac:dyDescent="0.2">
      <c r="A15" s="42" t="s">
        <v>86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row>
    <row r="16" spans="1:39" s="53" customFormat="1" x14ac:dyDescent="0.2">
      <c r="A16" s="88">
        <f>A7</f>
        <v>1</v>
      </c>
      <c r="B16" s="42" t="e">
        <f>'C завтраками| Bed and breakfast'!#REF!</f>
        <v>#REF!</v>
      </c>
      <c r="C16" s="42" t="e">
        <f>'C завтраками| Bed and breakfast'!#REF!</f>
        <v>#REF!</v>
      </c>
      <c r="D16" s="42" t="e">
        <f>'C завтраками| Bed and breakfast'!#REF!</f>
        <v>#REF!</v>
      </c>
      <c r="E16" s="42" t="e">
        <f>'C завтраками| Bed and breakfast'!#REF!</f>
        <v>#REF!</v>
      </c>
      <c r="F16" s="42" t="e">
        <f>'C завтраками| Bed and breakfast'!#REF!</f>
        <v>#REF!</v>
      </c>
      <c r="G16" s="42" t="e">
        <f>'C завтраками| Bed and breakfast'!#REF!</f>
        <v>#REF!</v>
      </c>
      <c r="H16" s="42" t="e">
        <f>'C завтраками| Bed and breakfast'!#REF!</f>
        <v>#REF!</v>
      </c>
      <c r="I16" s="42" t="e">
        <f>'C завтраками| Bed and breakfast'!#REF!</f>
        <v>#REF!</v>
      </c>
      <c r="J16" s="42" t="e">
        <f>'C завтраками| Bed and breakfast'!#REF!</f>
        <v>#REF!</v>
      </c>
      <c r="K16" s="42" t="e">
        <f>'C завтраками| Bed and breakfast'!#REF!</f>
        <v>#REF!</v>
      </c>
      <c r="L16" s="42" t="e">
        <f>'C завтраками| Bed and breakfast'!#REF!</f>
        <v>#REF!</v>
      </c>
      <c r="M16" s="42" t="e">
        <f>'C завтраками| Bed and breakfast'!#REF!</f>
        <v>#REF!</v>
      </c>
      <c r="N16" s="42" t="e">
        <f>'C завтраками| Bed and breakfast'!#REF!</f>
        <v>#REF!</v>
      </c>
      <c r="O16" s="42" t="e">
        <f>'C завтраками| Bed and breakfast'!#REF!</f>
        <v>#REF!</v>
      </c>
      <c r="P16" s="42" t="e">
        <f>'C завтраками| Bed and breakfast'!#REF!</f>
        <v>#REF!</v>
      </c>
      <c r="Q16" s="42" t="e">
        <f>'C завтраками| Bed and breakfast'!#REF!</f>
        <v>#REF!</v>
      </c>
      <c r="R16" s="42" t="e">
        <f>'C завтраками| Bed and breakfast'!#REF!</f>
        <v>#REF!</v>
      </c>
      <c r="S16" s="42" t="e">
        <f>'C завтраками| Bed and breakfast'!#REF!</f>
        <v>#REF!</v>
      </c>
      <c r="T16" s="42" t="e">
        <f>'C завтраками| Bed and breakfast'!#REF!</f>
        <v>#REF!</v>
      </c>
      <c r="U16" s="42" t="e">
        <f>'C завтраками| Bed and breakfast'!#REF!</f>
        <v>#REF!</v>
      </c>
      <c r="V16" s="42" t="e">
        <f>'C завтраками| Bed and breakfast'!#REF!</f>
        <v>#REF!</v>
      </c>
      <c r="W16" s="42" t="e">
        <f>'C завтраками| Bed and breakfast'!#REF!</f>
        <v>#REF!</v>
      </c>
      <c r="X16" s="42" t="e">
        <f>'C завтраками| Bed and breakfast'!#REF!</f>
        <v>#REF!</v>
      </c>
      <c r="Y16" s="42" t="e">
        <f>'C завтраками| Bed and breakfast'!#REF!</f>
        <v>#REF!</v>
      </c>
      <c r="Z16" s="42" t="e">
        <f>'C завтраками| Bed and breakfast'!#REF!</f>
        <v>#REF!</v>
      </c>
      <c r="AA16" s="42" t="e">
        <f>'C завтраками| Bed and breakfast'!#REF!</f>
        <v>#REF!</v>
      </c>
      <c r="AB16" s="42" t="e">
        <f>'C завтраками| Bed and breakfast'!#REF!</f>
        <v>#REF!</v>
      </c>
      <c r="AC16" s="42" t="e">
        <f>'C завтраками| Bed and breakfast'!#REF!</f>
        <v>#REF!</v>
      </c>
      <c r="AD16" s="42" t="e">
        <f>'C завтраками| Bed and breakfast'!#REF!</f>
        <v>#REF!</v>
      </c>
      <c r="AE16" s="42" t="e">
        <f>'C завтраками| Bed and breakfast'!#REF!</f>
        <v>#REF!</v>
      </c>
      <c r="AF16" s="42" t="e">
        <f>'C завтраками| Bed and breakfast'!#REF!</f>
        <v>#REF!</v>
      </c>
      <c r="AG16" s="42" t="e">
        <f>'C завтраками| Bed and breakfast'!#REF!</f>
        <v>#REF!</v>
      </c>
      <c r="AH16" s="42" t="e">
        <f>'C завтраками| Bed and breakfast'!#REF!</f>
        <v>#REF!</v>
      </c>
      <c r="AI16" s="42" t="e">
        <f>'C завтраками| Bed and breakfast'!#REF!</f>
        <v>#REF!</v>
      </c>
      <c r="AJ16" s="42" t="e">
        <f>'C завтраками| Bed and breakfast'!#REF!</f>
        <v>#REF!</v>
      </c>
      <c r="AK16" s="42" t="e">
        <f>'C завтраками| Bed and breakfast'!#REF!</f>
        <v>#REF!</v>
      </c>
      <c r="AL16" s="42" t="e">
        <f>'C завтраками| Bed and breakfast'!#REF!</f>
        <v>#REF!</v>
      </c>
      <c r="AM16" s="42" t="e">
        <f>'C завтраками| Bed and breakfast'!#REF!</f>
        <v>#REF!</v>
      </c>
    </row>
    <row r="17" spans="1:39" s="53" customFormat="1" x14ac:dyDescent="0.2">
      <c r="A17" s="88">
        <f>A8</f>
        <v>2</v>
      </c>
      <c r="B17" s="42" t="e">
        <f>'C завтраками| Bed and breakfast'!#REF!</f>
        <v>#REF!</v>
      </c>
      <c r="C17" s="42" t="e">
        <f>'C завтраками| Bed and breakfast'!#REF!</f>
        <v>#REF!</v>
      </c>
      <c r="D17" s="42" t="e">
        <f>'C завтраками| Bed and breakfast'!#REF!</f>
        <v>#REF!</v>
      </c>
      <c r="E17" s="42" t="e">
        <f>'C завтраками| Bed and breakfast'!#REF!</f>
        <v>#REF!</v>
      </c>
      <c r="F17" s="42" t="e">
        <f>'C завтраками| Bed and breakfast'!#REF!</f>
        <v>#REF!</v>
      </c>
      <c r="G17" s="42" t="e">
        <f>'C завтраками| Bed and breakfast'!#REF!</f>
        <v>#REF!</v>
      </c>
      <c r="H17" s="42" t="e">
        <f>'C завтраками| Bed and breakfast'!#REF!</f>
        <v>#REF!</v>
      </c>
      <c r="I17" s="42" t="e">
        <f>'C завтраками| Bed and breakfast'!#REF!</f>
        <v>#REF!</v>
      </c>
      <c r="J17" s="42" t="e">
        <f>'C завтраками| Bed and breakfast'!#REF!</f>
        <v>#REF!</v>
      </c>
      <c r="K17" s="42" t="e">
        <f>'C завтраками| Bed and breakfast'!#REF!</f>
        <v>#REF!</v>
      </c>
      <c r="L17" s="42" t="e">
        <f>'C завтраками| Bed and breakfast'!#REF!</f>
        <v>#REF!</v>
      </c>
      <c r="M17" s="42" t="e">
        <f>'C завтраками| Bed and breakfast'!#REF!</f>
        <v>#REF!</v>
      </c>
      <c r="N17" s="42" t="e">
        <f>'C завтраками| Bed and breakfast'!#REF!</f>
        <v>#REF!</v>
      </c>
      <c r="O17" s="42" t="e">
        <f>'C завтраками| Bed and breakfast'!#REF!</f>
        <v>#REF!</v>
      </c>
      <c r="P17" s="42" t="e">
        <f>'C завтраками| Bed and breakfast'!#REF!</f>
        <v>#REF!</v>
      </c>
      <c r="Q17" s="42" t="e">
        <f>'C завтраками| Bed and breakfast'!#REF!</f>
        <v>#REF!</v>
      </c>
      <c r="R17" s="42" t="e">
        <f>'C завтраками| Bed and breakfast'!#REF!</f>
        <v>#REF!</v>
      </c>
      <c r="S17" s="42" t="e">
        <f>'C завтраками| Bed and breakfast'!#REF!</f>
        <v>#REF!</v>
      </c>
      <c r="T17" s="42" t="e">
        <f>'C завтраками| Bed and breakfast'!#REF!</f>
        <v>#REF!</v>
      </c>
      <c r="U17" s="42" t="e">
        <f>'C завтраками| Bed and breakfast'!#REF!</f>
        <v>#REF!</v>
      </c>
      <c r="V17" s="42" t="e">
        <f>'C завтраками| Bed and breakfast'!#REF!</f>
        <v>#REF!</v>
      </c>
      <c r="W17" s="42" t="e">
        <f>'C завтраками| Bed and breakfast'!#REF!</f>
        <v>#REF!</v>
      </c>
      <c r="X17" s="42" t="e">
        <f>'C завтраками| Bed and breakfast'!#REF!</f>
        <v>#REF!</v>
      </c>
      <c r="Y17" s="42" t="e">
        <f>'C завтраками| Bed and breakfast'!#REF!</f>
        <v>#REF!</v>
      </c>
      <c r="Z17" s="42" t="e">
        <f>'C завтраками| Bed and breakfast'!#REF!</f>
        <v>#REF!</v>
      </c>
      <c r="AA17" s="42" t="e">
        <f>'C завтраками| Bed and breakfast'!#REF!</f>
        <v>#REF!</v>
      </c>
      <c r="AB17" s="42" t="e">
        <f>'C завтраками| Bed and breakfast'!#REF!</f>
        <v>#REF!</v>
      </c>
      <c r="AC17" s="42" t="e">
        <f>'C завтраками| Bed and breakfast'!#REF!</f>
        <v>#REF!</v>
      </c>
      <c r="AD17" s="42" t="e">
        <f>'C завтраками| Bed and breakfast'!#REF!</f>
        <v>#REF!</v>
      </c>
      <c r="AE17" s="42" t="e">
        <f>'C завтраками| Bed and breakfast'!#REF!</f>
        <v>#REF!</v>
      </c>
      <c r="AF17" s="42" t="e">
        <f>'C завтраками| Bed and breakfast'!#REF!</f>
        <v>#REF!</v>
      </c>
      <c r="AG17" s="42" t="e">
        <f>'C завтраками| Bed and breakfast'!#REF!</f>
        <v>#REF!</v>
      </c>
      <c r="AH17" s="42" t="e">
        <f>'C завтраками| Bed and breakfast'!#REF!</f>
        <v>#REF!</v>
      </c>
      <c r="AI17" s="42" t="e">
        <f>'C завтраками| Bed and breakfast'!#REF!</f>
        <v>#REF!</v>
      </c>
      <c r="AJ17" s="42" t="e">
        <f>'C завтраками| Bed and breakfast'!#REF!</f>
        <v>#REF!</v>
      </c>
      <c r="AK17" s="42" t="e">
        <f>'C завтраками| Bed and breakfast'!#REF!</f>
        <v>#REF!</v>
      </c>
      <c r="AL17" s="42" t="e">
        <f>'C завтраками| Bed and breakfast'!#REF!</f>
        <v>#REF!</v>
      </c>
      <c r="AM17" s="42" t="e">
        <f>'C завтраками| Bed and breakfast'!#REF!</f>
        <v>#REF!</v>
      </c>
    </row>
    <row r="18" spans="1:39" s="53" customFormat="1" x14ac:dyDescent="0.2">
      <c r="A18" s="42" t="s">
        <v>87</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row>
    <row r="19" spans="1:39" s="53" customFormat="1" x14ac:dyDescent="0.2">
      <c r="A19" s="88" t="s">
        <v>88</v>
      </c>
      <c r="B19" s="42" t="e">
        <f>'C завтраками| Bed and breakfast'!#REF!</f>
        <v>#REF!</v>
      </c>
      <c r="C19" s="42" t="e">
        <f>'C завтраками| Bed and breakfast'!#REF!</f>
        <v>#REF!</v>
      </c>
      <c r="D19" s="42" t="e">
        <f>'C завтраками| Bed and breakfast'!#REF!</f>
        <v>#REF!</v>
      </c>
      <c r="E19" s="42" t="e">
        <f>'C завтраками| Bed and breakfast'!#REF!</f>
        <v>#REF!</v>
      </c>
      <c r="F19" s="42" t="e">
        <f>'C завтраками| Bed and breakfast'!#REF!</f>
        <v>#REF!</v>
      </c>
      <c r="G19" s="42" t="e">
        <f>'C завтраками| Bed and breakfast'!#REF!</f>
        <v>#REF!</v>
      </c>
      <c r="H19" s="42" t="e">
        <f>'C завтраками| Bed and breakfast'!#REF!</f>
        <v>#REF!</v>
      </c>
      <c r="I19" s="42" t="e">
        <f>'C завтраками| Bed and breakfast'!#REF!</f>
        <v>#REF!</v>
      </c>
      <c r="J19" s="42" t="e">
        <f>'C завтраками| Bed and breakfast'!#REF!</f>
        <v>#REF!</v>
      </c>
      <c r="K19" s="42" t="e">
        <f>'C завтраками| Bed and breakfast'!#REF!</f>
        <v>#REF!</v>
      </c>
      <c r="L19" s="42" t="e">
        <f>'C завтраками| Bed and breakfast'!#REF!</f>
        <v>#REF!</v>
      </c>
      <c r="M19" s="42" t="e">
        <f>'C завтраками| Bed and breakfast'!#REF!</f>
        <v>#REF!</v>
      </c>
      <c r="N19" s="42" t="e">
        <f>'C завтраками| Bed and breakfast'!#REF!</f>
        <v>#REF!</v>
      </c>
      <c r="O19" s="42" t="e">
        <f>'C завтраками| Bed and breakfast'!#REF!</f>
        <v>#REF!</v>
      </c>
      <c r="P19" s="42" t="e">
        <f>'C завтраками| Bed and breakfast'!#REF!</f>
        <v>#REF!</v>
      </c>
      <c r="Q19" s="42" t="e">
        <f>'C завтраками| Bed and breakfast'!#REF!</f>
        <v>#REF!</v>
      </c>
      <c r="R19" s="42" t="e">
        <f>'C завтраками| Bed and breakfast'!#REF!</f>
        <v>#REF!</v>
      </c>
      <c r="S19" s="42" t="e">
        <f>'C завтраками| Bed and breakfast'!#REF!</f>
        <v>#REF!</v>
      </c>
      <c r="T19" s="42" t="e">
        <f>'C завтраками| Bed and breakfast'!#REF!</f>
        <v>#REF!</v>
      </c>
      <c r="U19" s="42" t="e">
        <f>'C завтраками| Bed and breakfast'!#REF!</f>
        <v>#REF!</v>
      </c>
      <c r="V19" s="42" t="e">
        <f>'C завтраками| Bed and breakfast'!#REF!</f>
        <v>#REF!</v>
      </c>
      <c r="W19" s="42" t="e">
        <f>'C завтраками| Bed and breakfast'!#REF!</f>
        <v>#REF!</v>
      </c>
      <c r="X19" s="42" t="e">
        <f>'C завтраками| Bed and breakfast'!#REF!</f>
        <v>#REF!</v>
      </c>
      <c r="Y19" s="42" t="e">
        <f>'C завтраками| Bed and breakfast'!#REF!</f>
        <v>#REF!</v>
      </c>
      <c r="Z19" s="42" t="e">
        <f>'C завтраками| Bed and breakfast'!#REF!</f>
        <v>#REF!</v>
      </c>
      <c r="AA19" s="42" t="e">
        <f>'C завтраками| Bed and breakfast'!#REF!</f>
        <v>#REF!</v>
      </c>
      <c r="AB19" s="42" t="e">
        <f>'C завтраками| Bed and breakfast'!#REF!</f>
        <v>#REF!</v>
      </c>
      <c r="AC19" s="42" t="e">
        <f>'C завтраками| Bed and breakfast'!#REF!</f>
        <v>#REF!</v>
      </c>
      <c r="AD19" s="42" t="e">
        <f>'C завтраками| Bed and breakfast'!#REF!</f>
        <v>#REF!</v>
      </c>
      <c r="AE19" s="42" t="e">
        <f>'C завтраками| Bed and breakfast'!#REF!</f>
        <v>#REF!</v>
      </c>
      <c r="AF19" s="42" t="e">
        <f>'C завтраками| Bed and breakfast'!#REF!</f>
        <v>#REF!</v>
      </c>
      <c r="AG19" s="42" t="e">
        <f>'C завтраками| Bed and breakfast'!#REF!</f>
        <v>#REF!</v>
      </c>
      <c r="AH19" s="42" t="e">
        <f>'C завтраками| Bed and breakfast'!#REF!</f>
        <v>#REF!</v>
      </c>
      <c r="AI19" s="42" t="e">
        <f>'C завтраками| Bed and breakfast'!#REF!</f>
        <v>#REF!</v>
      </c>
      <c r="AJ19" s="42" t="e">
        <f>'C завтраками| Bed and breakfast'!#REF!</f>
        <v>#REF!</v>
      </c>
      <c r="AK19" s="42" t="e">
        <f>'C завтраками| Bed and breakfast'!#REF!</f>
        <v>#REF!</v>
      </c>
      <c r="AL19" s="42" t="e">
        <f>'C завтраками| Bed and breakfast'!#REF!</f>
        <v>#REF!</v>
      </c>
      <c r="AM19" s="42" t="e">
        <f>'C завтраками| Bed and breakfast'!#REF!</f>
        <v>#REF!</v>
      </c>
    </row>
    <row r="20" spans="1:39" s="53" customFormat="1" x14ac:dyDescent="0.2">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row>
    <row r="21" spans="1:39" ht="18.75" customHeight="1" x14ac:dyDescent="0.2">
      <c r="A21" s="111" t="s">
        <v>100</v>
      </c>
      <c r="B21" s="135" t="e">
        <f t="shared" ref="B21" si="0">B4</f>
        <v>#REF!</v>
      </c>
      <c r="C21" s="135" t="e">
        <f t="shared" ref="C21:AM21" si="1">C4</f>
        <v>#REF!</v>
      </c>
      <c r="D21" s="135" t="e">
        <f t="shared" si="1"/>
        <v>#REF!</v>
      </c>
      <c r="E21" s="135" t="e">
        <f t="shared" si="1"/>
        <v>#REF!</v>
      </c>
      <c r="F21" s="135" t="e">
        <f t="shared" si="1"/>
        <v>#REF!</v>
      </c>
      <c r="G21" s="135" t="e">
        <f t="shared" si="1"/>
        <v>#REF!</v>
      </c>
      <c r="H21" s="135" t="e">
        <f t="shared" si="1"/>
        <v>#REF!</v>
      </c>
      <c r="I21" s="135" t="e">
        <f t="shared" si="1"/>
        <v>#REF!</v>
      </c>
      <c r="J21" s="135" t="e">
        <f t="shared" si="1"/>
        <v>#REF!</v>
      </c>
      <c r="K21" s="135" t="e">
        <f t="shared" si="1"/>
        <v>#REF!</v>
      </c>
      <c r="L21" s="135" t="e">
        <f t="shared" si="1"/>
        <v>#REF!</v>
      </c>
      <c r="M21" s="135" t="e">
        <f t="shared" si="1"/>
        <v>#REF!</v>
      </c>
      <c r="N21" s="135" t="e">
        <f t="shared" si="1"/>
        <v>#REF!</v>
      </c>
      <c r="O21" s="135" t="e">
        <f t="shared" si="1"/>
        <v>#REF!</v>
      </c>
      <c r="P21" s="135" t="e">
        <f t="shared" si="1"/>
        <v>#REF!</v>
      </c>
      <c r="Q21" s="135" t="e">
        <f t="shared" si="1"/>
        <v>#REF!</v>
      </c>
      <c r="R21" s="135" t="e">
        <f t="shared" si="1"/>
        <v>#REF!</v>
      </c>
      <c r="S21" s="135" t="e">
        <f t="shared" si="1"/>
        <v>#REF!</v>
      </c>
      <c r="T21" s="135" t="e">
        <f t="shared" si="1"/>
        <v>#REF!</v>
      </c>
      <c r="U21" s="135" t="e">
        <f t="shared" si="1"/>
        <v>#REF!</v>
      </c>
      <c r="V21" s="135" t="e">
        <f t="shared" si="1"/>
        <v>#REF!</v>
      </c>
      <c r="W21" s="135" t="e">
        <f t="shared" si="1"/>
        <v>#REF!</v>
      </c>
      <c r="X21" s="135" t="e">
        <f t="shared" si="1"/>
        <v>#REF!</v>
      </c>
      <c r="Y21" s="135" t="e">
        <f t="shared" si="1"/>
        <v>#REF!</v>
      </c>
      <c r="Z21" s="135" t="e">
        <f t="shared" si="1"/>
        <v>#REF!</v>
      </c>
      <c r="AA21" s="135" t="e">
        <f t="shared" si="1"/>
        <v>#REF!</v>
      </c>
      <c r="AB21" s="135" t="e">
        <f t="shared" si="1"/>
        <v>#REF!</v>
      </c>
      <c r="AC21" s="135" t="e">
        <f t="shared" si="1"/>
        <v>#REF!</v>
      </c>
      <c r="AD21" s="135" t="e">
        <f t="shared" si="1"/>
        <v>#REF!</v>
      </c>
      <c r="AE21" s="135" t="e">
        <f t="shared" si="1"/>
        <v>#REF!</v>
      </c>
      <c r="AF21" s="135" t="e">
        <f t="shared" si="1"/>
        <v>#REF!</v>
      </c>
      <c r="AG21" s="135" t="e">
        <f t="shared" si="1"/>
        <v>#REF!</v>
      </c>
      <c r="AH21" s="135" t="e">
        <f t="shared" si="1"/>
        <v>#REF!</v>
      </c>
      <c r="AI21" s="135" t="e">
        <f t="shared" si="1"/>
        <v>#REF!</v>
      </c>
      <c r="AJ21" s="135" t="e">
        <f t="shared" si="1"/>
        <v>#REF!</v>
      </c>
      <c r="AK21" s="135" t="e">
        <f t="shared" si="1"/>
        <v>#REF!</v>
      </c>
      <c r="AL21" s="135" t="e">
        <f t="shared" si="1"/>
        <v>#REF!</v>
      </c>
      <c r="AM21" s="135" t="e">
        <f t="shared" si="1"/>
        <v>#REF!</v>
      </c>
    </row>
    <row r="22" spans="1:39" ht="17.25" customHeight="1" x14ac:dyDescent="0.2">
      <c r="A22" s="90" t="s">
        <v>64</v>
      </c>
      <c r="B22" s="135" t="e">
        <f t="shared" ref="B22" si="2">B5</f>
        <v>#REF!</v>
      </c>
      <c r="C22" s="135" t="e">
        <f t="shared" ref="C22:AM22" si="3">C5</f>
        <v>#REF!</v>
      </c>
      <c r="D22" s="135" t="e">
        <f t="shared" si="3"/>
        <v>#REF!</v>
      </c>
      <c r="E22" s="135" t="e">
        <f t="shared" si="3"/>
        <v>#REF!</v>
      </c>
      <c r="F22" s="135" t="e">
        <f t="shared" si="3"/>
        <v>#REF!</v>
      </c>
      <c r="G22" s="135" t="e">
        <f t="shared" si="3"/>
        <v>#REF!</v>
      </c>
      <c r="H22" s="135" t="e">
        <f t="shared" si="3"/>
        <v>#REF!</v>
      </c>
      <c r="I22" s="135" t="e">
        <f t="shared" si="3"/>
        <v>#REF!</v>
      </c>
      <c r="J22" s="135" t="e">
        <f t="shared" si="3"/>
        <v>#REF!</v>
      </c>
      <c r="K22" s="135" t="e">
        <f t="shared" si="3"/>
        <v>#REF!</v>
      </c>
      <c r="L22" s="135" t="e">
        <f t="shared" si="3"/>
        <v>#REF!</v>
      </c>
      <c r="M22" s="135" t="e">
        <f t="shared" si="3"/>
        <v>#REF!</v>
      </c>
      <c r="N22" s="135" t="e">
        <f t="shared" si="3"/>
        <v>#REF!</v>
      </c>
      <c r="O22" s="135" t="e">
        <f t="shared" si="3"/>
        <v>#REF!</v>
      </c>
      <c r="P22" s="135" t="e">
        <f t="shared" si="3"/>
        <v>#REF!</v>
      </c>
      <c r="Q22" s="135" t="e">
        <f t="shared" si="3"/>
        <v>#REF!</v>
      </c>
      <c r="R22" s="135" t="e">
        <f t="shared" si="3"/>
        <v>#REF!</v>
      </c>
      <c r="S22" s="135" t="e">
        <f t="shared" si="3"/>
        <v>#REF!</v>
      </c>
      <c r="T22" s="135" t="e">
        <f t="shared" si="3"/>
        <v>#REF!</v>
      </c>
      <c r="U22" s="135" t="e">
        <f t="shared" si="3"/>
        <v>#REF!</v>
      </c>
      <c r="V22" s="135" t="e">
        <f t="shared" si="3"/>
        <v>#REF!</v>
      </c>
      <c r="W22" s="135" t="e">
        <f t="shared" si="3"/>
        <v>#REF!</v>
      </c>
      <c r="X22" s="135" t="e">
        <f t="shared" si="3"/>
        <v>#REF!</v>
      </c>
      <c r="Y22" s="135" t="e">
        <f t="shared" si="3"/>
        <v>#REF!</v>
      </c>
      <c r="Z22" s="135" t="e">
        <f t="shared" si="3"/>
        <v>#REF!</v>
      </c>
      <c r="AA22" s="135" t="e">
        <f t="shared" si="3"/>
        <v>#REF!</v>
      </c>
      <c r="AB22" s="135" t="e">
        <f t="shared" si="3"/>
        <v>#REF!</v>
      </c>
      <c r="AC22" s="135" t="e">
        <f t="shared" si="3"/>
        <v>#REF!</v>
      </c>
      <c r="AD22" s="135" t="e">
        <f t="shared" si="3"/>
        <v>#REF!</v>
      </c>
      <c r="AE22" s="135" t="e">
        <f t="shared" si="3"/>
        <v>#REF!</v>
      </c>
      <c r="AF22" s="135" t="e">
        <f t="shared" si="3"/>
        <v>#REF!</v>
      </c>
      <c r="AG22" s="135" t="e">
        <f t="shared" si="3"/>
        <v>#REF!</v>
      </c>
      <c r="AH22" s="135" t="e">
        <f t="shared" si="3"/>
        <v>#REF!</v>
      </c>
      <c r="AI22" s="135" t="e">
        <f t="shared" si="3"/>
        <v>#REF!</v>
      </c>
      <c r="AJ22" s="135" t="e">
        <f t="shared" si="3"/>
        <v>#REF!</v>
      </c>
      <c r="AK22" s="135" t="e">
        <f t="shared" si="3"/>
        <v>#REF!</v>
      </c>
      <c r="AL22" s="135" t="e">
        <f t="shared" si="3"/>
        <v>#REF!</v>
      </c>
      <c r="AM22" s="135" t="e">
        <f t="shared" si="3"/>
        <v>#REF!</v>
      </c>
    </row>
    <row r="23" spans="1:39" s="44" customFormat="1" x14ac:dyDescent="0.2">
      <c r="A23" s="42" t="s">
        <v>83</v>
      </c>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row>
    <row r="24" spans="1:39" s="50" customFormat="1" x14ac:dyDescent="0.2">
      <c r="A24" s="88">
        <v>1</v>
      </c>
      <c r="B24" s="91" t="e">
        <f t="shared" ref="B24" si="4">ROUND(B7*0.8,)</f>
        <v>#REF!</v>
      </c>
      <c r="C24" s="91" t="e">
        <f t="shared" ref="C24:AM24" si="5">ROUND(C7*0.8,)</f>
        <v>#REF!</v>
      </c>
      <c r="D24" s="91" t="e">
        <f t="shared" si="5"/>
        <v>#REF!</v>
      </c>
      <c r="E24" s="91" t="e">
        <f t="shared" si="5"/>
        <v>#REF!</v>
      </c>
      <c r="F24" s="91" t="e">
        <f t="shared" si="5"/>
        <v>#REF!</v>
      </c>
      <c r="G24" s="91" t="e">
        <f t="shared" si="5"/>
        <v>#REF!</v>
      </c>
      <c r="H24" s="91" t="e">
        <f t="shared" si="5"/>
        <v>#REF!</v>
      </c>
      <c r="I24" s="91" t="e">
        <f t="shared" si="5"/>
        <v>#REF!</v>
      </c>
      <c r="J24" s="91" t="e">
        <f t="shared" si="5"/>
        <v>#REF!</v>
      </c>
      <c r="K24" s="91" t="e">
        <f t="shared" si="5"/>
        <v>#REF!</v>
      </c>
      <c r="L24" s="91" t="e">
        <f t="shared" si="5"/>
        <v>#REF!</v>
      </c>
      <c r="M24" s="91" t="e">
        <f t="shared" si="5"/>
        <v>#REF!</v>
      </c>
      <c r="N24" s="91" t="e">
        <f t="shared" si="5"/>
        <v>#REF!</v>
      </c>
      <c r="O24" s="91" t="e">
        <f t="shared" si="5"/>
        <v>#REF!</v>
      </c>
      <c r="P24" s="91" t="e">
        <f t="shared" si="5"/>
        <v>#REF!</v>
      </c>
      <c r="Q24" s="91" t="e">
        <f t="shared" si="5"/>
        <v>#REF!</v>
      </c>
      <c r="R24" s="91" t="e">
        <f t="shared" si="5"/>
        <v>#REF!</v>
      </c>
      <c r="S24" s="91" t="e">
        <f t="shared" si="5"/>
        <v>#REF!</v>
      </c>
      <c r="T24" s="91" t="e">
        <f t="shared" si="5"/>
        <v>#REF!</v>
      </c>
      <c r="U24" s="91" t="e">
        <f t="shared" si="5"/>
        <v>#REF!</v>
      </c>
      <c r="V24" s="91" t="e">
        <f t="shared" si="5"/>
        <v>#REF!</v>
      </c>
      <c r="W24" s="91" t="e">
        <f t="shared" si="5"/>
        <v>#REF!</v>
      </c>
      <c r="X24" s="91" t="e">
        <f t="shared" si="5"/>
        <v>#REF!</v>
      </c>
      <c r="Y24" s="91" t="e">
        <f t="shared" si="5"/>
        <v>#REF!</v>
      </c>
      <c r="Z24" s="91" t="e">
        <f t="shared" si="5"/>
        <v>#REF!</v>
      </c>
      <c r="AA24" s="91" t="e">
        <f t="shared" si="5"/>
        <v>#REF!</v>
      </c>
      <c r="AB24" s="91" t="e">
        <f t="shared" si="5"/>
        <v>#REF!</v>
      </c>
      <c r="AC24" s="91" t="e">
        <f t="shared" si="5"/>
        <v>#REF!</v>
      </c>
      <c r="AD24" s="91" t="e">
        <f t="shared" si="5"/>
        <v>#REF!</v>
      </c>
      <c r="AE24" s="91" t="e">
        <f t="shared" si="5"/>
        <v>#REF!</v>
      </c>
      <c r="AF24" s="91" t="e">
        <f t="shared" si="5"/>
        <v>#REF!</v>
      </c>
      <c r="AG24" s="91" t="e">
        <f t="shared" si="5"/>
        <v>#REF!</v>
      </c>
      <c r="AH24" s="91" t="e">
        <f t="shared" si="5"/>
        <v>#REF!</v>
      </c>
      <c r="AI24" s="91" t="e">
        <f t="shared" si="5"/>
        <v>#REF!</v>
      </c>
      <c r="AJ24" s="91" t="e">
        <f t="shared" si="5"/>
        <v>#REF!</v>
      </c>
      <c r="AK24" s="91" t="e">
        <f t="shared" si="5"/>
        <v>#REF!</v>
      </c>
      <c r="AL24" s="91" t="e">
        <f t="shared" si="5"/>
        <v>#REF!</v>
      </c>
      <c r="AM24" s="91" t="e">
        <f t="shared" si="5"/>
        <v>#REF!</v>
      </c>
    </row>
    <row r="25" spans="1:39" s="50" customFormat="1" x14ac:dyDescent="0.2">
      <c r="A25" s="88">
        <v>2</v>
      </c>
      <c r="B25" s="91" t="e">
        <f t="shared" ref="B25" si="6">ROUND(B8*0.8,)</f>
        <v>#REF!</v>
      </c>
      <c r="C25" s="91" t="e">
        <f t="shared" ref="C25:AM25" si="7">ROUND(C8*0.8,)</f>
        <v>#REF!</v>
      </c>
      <c r="D25" s="91" t="e">
        <f t="shared" si="7"/>
        <v>#REF!</v>
      </c>
      <c r="E25" s="91" t="e">
        <f t="shared" si="7"/>
        <v>#REF!</v>
      </c>
      <c r="F25" s="91" t="e">
        <f t="shared" si="7"/>
        <v>#REF!</v>
      </c>
      <c r="G25" s="91" t="e">
        <f t="shared" si="7"/>
        <v>#REF!</v>
      </c>
      <c r="H25" s="91" t="e">
        <f t="shared" si="7"/>
        <v>#REF!</v>
      </c>
      <c r="I25" s="91" t="e">
        <f t="shared" si="7"/>
        <v>#REF!</v>
      </c>
      <c r="J25" s="91" t="e">
        <f t="shared" si="7"/>
        <v>#REF!</v>
      </c>
      <c r="K25" s="91" t="e">
        <f t="shared" si="7"/>
        <v>#REF!</v>
      </c>
      <c r="L25" s="91" t="e">
        <f t="shared" si="7"/>
        <v>#REF!</v>
      </c>
      <c r="M25" s="91" t="e">
        <f t="shared" si="7"/>
        <v>#REF!</v>
      </c>
      <c r="N25" s="91" t="e">
        <f t="shared" si="7"/>
        <v>#REF!</v>
      </c>
      <c r="O25" s="91" t="e">
        <f t="shared" si="7"/>
        <v>#REF!</v>
      </c>
      <c r="P25" s="91" t="e">
        <f t="shared" si="7"/>
        <v>#REF!</v>
      </c>
      <c r="Q25" s="91" t="e">
        <f t="shared" si="7"/>
        <v>#REF!</v>
      </c>
      <c r="R25" s="91" t="e">
        <f t="shared" si="7"/>
        <v>#REF!</v>
      </c>
      <c r="S25" s="91" t="e">
        <f t="shared" si="7"/>
        <v>#REF!</v>
      </c>
      <c r="T25" s="91" t="e">
        <f t="shared" si="7"/>
        <v>#REF!</v>
      </c>
      <c r="U25" s="91" t="e">
        <f t="shared" si="7"/>
        <v>#REF!</v>
      </c>
      <c r="V25" s="91" t="e">
        <f t="shared" si="7"/>
        <v>#REF!</v>
      </c>
      <c r="W25" s="91" t="e">
        <f t="shared" si="7"/>
        <v>#REF!</v>
      </c>
      <c r="X25" s="91" t="e">
        <f t="shared" si="7"/>
        <v>#REF!</v>
      </c>
      <c r="Y25" s="91" t="e">
        <f t="shared" si="7"/>
        <v>#REF!</v>
      </c>
      <c r="Z25" s="91" t="e">
        <f t="shared" si="7"/>
        <v>#REF!</v>
      </c>
      <c r="AA25" s="91" t="e">
        <f t="shared" si="7"/>
        <v>#REF!</v>
      </c>
      <c r="AB25" s="91" t="e">
        <f t="shared" si="7"/>
        <v>#REF!</v>
      </c>
      <c r="AC25" s="91" t="e">
        <f t="shared" si="7"/>
        <v>#REF!</v>
      </c>
      <c r="AD25" s="91" t="e">
        <f t="shared" si="7"/>
        <v>#REF!</v>
      </c>
      <c r="AE25" s="91" t="e">
        <f t="shared" si="7"/>
        <v>#REF!</v>
      </c>
      <c r="AF25" s="91" t="e">
        <f t="shared" si="7"/>
        <v>#REF!</v>
      </c>
      <c r="AG25" s="91" t="e">
        <f t="shared" si="7"/>
        <v>#REF!</v>
      </c>
      <c r="AH25" s="91" t="e">
        <f t="shared" si="7"/>
        <v>#REF!</v>
      </c>
      <c r="AI25" s="91" t="e">
        <f t="shared" si="7"/>
        <v>#REF!</v>
      </c>
      <c r="AJ25" s="91" t="e">
        <f t="shared" si="7"/>
        <v>#REF!</v>
      </c>
      <c r="AK25" s="91" t="e">
        <f t="shared" si="7"/>
        <v>#REF!</v>
      </c>
      <c r="AL25" s="91" t="e">
        <f t="shared" si="7"/>
        <v>#REF!</v>
      </c>
      <c r="AM25" s="91" t="e">
        <f t="shared" si="7"/>
        <v>#REF!</v>
      </c>
    </row>
    <row r="26" spans="1:39" s="50" customFormat="1" x14ac:dyDescent="0.2">
      <c r="A26" s="42" t="s">
        <v>84</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row>
    <row r="27" spans="1:39" s="50" customFormat="1" x14ac:dyDescent="0.2">
      <c r="A27" s="88">
        <f>A24</f>
        <v>1</v>
      </c>
      <c r="B27" s="91" t="e">
        <f t="shared" ref="B27" si="8">ROUND(B10*0.8,)</f>
        <v>#REF!</v>
      </c>
      <c r="C27" s="91" t="e">
        <f t="shared" ref="C27:AM27" si="9">ROUND(C10*0.8,)</f>
        <v>#REF!</v>
      </c>
      <c r="D27" s="91" t="e">
        <f t="shared" si="9"/>
        <v>#REF!</v>
      </c>
      <c r="E27" s="91" t="e">
        <f t="shared" si="9"/>
        <v>#REF!</v>
      </c>
      <c r="F27" s="91" t="e">
        <f t="shared" si="9"/>
        <v>#REF!</v>
      </c>
      <c r="G27" s="91" t="e">
        <f t="shared" si="9"/>
        <v>#REF!</v>
      </c>
      <c r="H27" s="91" t="e">
        <f t="shared" si="9"/>
        <v>#REF!</v>
      </c>
      <c r="I27" s="91" t="e">
        <f t="shared" si="9"/>
        <v>#REF!</v>
      </c>
      <c r="J27" s="91" t="e">
        <f t="shared" si="9"/>
        <v>#REF!</v>
      </c>
      <c r="K27" s="91" t="e">
        <f t="shared" si="9"/>
        <v>#REF!</v>
      </c>
      <c r="L27" s="91" t="e">
        <f t="shared" si="9"/>
        <v>#REF!</v>
      </c>
      <c r="M27" s="91" t="e">
        <f t="shared" si="9"/>
        <v>#REF!</v>
      </c>
      <c r="N27" s="91" t="e">
        <f t="shared" si="9"/>
        <v>#REF!</v>
      </c>
      <c r="O27" s="91" t="e">
        <f t="shared" si="9"/>
        <v>#REF!</v>
      </c>
      <c r="P27" s="91" t="e">
        <f t="shared" si="9"/>
        <v>#REF!</v>
      </c>
      <c r="Q27" s="91" t="e">
        <f t="shared" si="9"/>
        <v>#REF!</v>
      </c>
      <c r="R27" s="91" t="e">
        <f t="shared" si="9"/>
        <v>#REF!</v>
      </c>
      <c r="S27" s="91" t="e">
        <f t="shared" si="9"/>
        <v>#REF!</v>
      </c>
      <c r="T27" s="91" t="e">
        <f t="shared" si="9"/>
        <v>#REF!</v>
      </c>
      <c r="U27" s="91" t="e">
        <f t="shared" si="9"/>
        <v>#REF!</v>
      </c>
      <c r="V27" s="91" t="e">
        <f t="shared" si="9"/>
        <v>#REF!</v>
      </c>
      <c r="W27" s="91" t="e">
        <f t="shared" si="9"/>
        <v>#REF!</v>
      </c>
      <c r="X27" s="91" t="e">
        <f t="shared" si="9"/>
        <v>#REF!</v>
      </c>
      <c r="Y27" s="91" t="e">
        <f t="shared" si="9"/>
        <v>#REF!</v>
      </c>
      <c r="Z27" s="91" t="e">
        <f t="shared" si="9"/>
        <v>#REF!</v>
      </c>
      <c r="AA27" s="91" t="e">
        <f t="shared" si="9"/>
        <v>#REF!</v>
      </c>
      <c r="AB27" s="91" t="e">
        <f t="shared" si="9"/>
        <v>#REF!</v>
      </c>
      <c r="AC27" s="91" t="e">
        <f t="shared" si="9"/>
        <v>#REF!</v>
      </c>
      <c r="AD27" s="91" t="e">
        <f t="shared" si="9"/>
        <v>#REF!</v>
      </c>
      <c r="AE27" s="91" t="e">
        <f t="shared" si="9"/>
        <v>#REF!</v>
      </c>
      <c r="AF27" s="91" t="e">
        <f t="shared" si="9"/>
        <v>#REF!</v>
      </c>
      <c r="AG27" s="91" t="e">
        <f t="shared" si="9"/>
        <v>#REF!</v>
      </c>
      <c r="AH27" s="91" t="e">
        <f t="shared" si="9"/>
        <v>#REF!</v>
      </c>
      <c r="AI27" s="91" t="e">
        <f t="shared" si="9"/>
        <v>#REF!</v>
      </c>
      <c r="AJ27" s="91" t="e">
        <f t="shared" si="9"/>
        <v>#REF!</v>
      </c>
      <c r="AK27" s="91" t="e">
        <f t="shared" si="9"/>
        <v>#REF!</v>
      </c>
      <c r="AL27" s="91" t="e">
        <f t="shared" si="9"/>
        <v>#REF!</v>
      </c>
      <c r="AM27" s="91" t="e">
        <f t="shared" si="9"/>
        <v>#REF!</v>
      </c>
    </row>
    <row r="28" spans="1:39" s="50" customFormat="1" x14ac:dyDescent="0.2">
      <c r="A28" s="88">
        <f>A25</f>
        <v>2</v>
      </c>
      <c r="B28" s="91" t="e">
        <f t="shared" ref="B28" si="10">ROUND(B11*0.8,)</f>
        <v>#REF!</v>
      </c>
      <c r="C28" s="91" t="e">
        <f t="shared" ref="C28:AM28" si="11">ROUND(C11*0.8,)</f>
        <v>#REF!</v>
      </c>
      <c r="D28" s="91" t="e">
        <f t="shared" si="11"/>
        <v>#REF!</v>
      </c>
      <c r="E28" s="91" t="e">
        <f t="shared" si="11"/>
        <v>#REF!</v>
      </c>
      <c r="F28" s="91" t="e">
        <f t="shared" si="11"/>
        <v>#REF!</v>
      </c>
      <c r="G28" s="91" t="e">
        <f t="shared" si="11"/>
        <v>#REF!</v>
      </c>
      <c r="H28" s="91" t="e">
        <f t="shared" si="11"/>
        <v>#REF!</v>
      </c>
      <c r="I28" s="91" t="e">
        <f t="shared" si="11"/>
        <v>#REF!</v>
      </c>
      <c r="J28" s="91" t="e">
        <f t="shared" si="11"/>
        <v>#REF!</v>
      </c>
      <c r="K28" s="91" t="e">
        <f t="shared" si="11"/>
        <v>#REF!</v>
      </c>
      <c r="L28" s="91" t="e">
        <f t="shared" si="11"/>
        <v>#REF!</v>
      </c>
      <c r="M28" s="91" t="e">
        <f t="shared" si="11"/>
        <v>#REF!</v>
      </c>
      <c r="N28" s="91" t="e">
        <f t="shared" si="11"/>
        <v>#REF!</v>
      </c>
      <c r="O28" s="91" t="e">
        <f t="shared" si="11"/>
        <v>#REF!</v>
      </c>
      <c r="P28" s="91" t="e">
        <f t="shared" si="11"/>
        <v>#REF!</v>
      </c>
      <c r="Q28" s="91" t="e">
        <f t="shared" si="11"/>
        <v>#REF!</v>
      </c>
      <c r="R28" s="91" t="e">
        <f t="shared" si="11"/>
        <v>#REF!</v>
      </c>
      <c r="S28" s="91" t="e">
        <f t="shared" si="11"/>
        <v>#REF!</v>
      </c>
      <c r="T28" s="91" t="e">
        <f t="shared" si="11"/>
        <v>#REF!</v>
      </c>
      <c r="U28" s="91" t="e">
        <f t="shared" si="11"/>
        <v>#REF!</v>
      </c>
      <c r="V28" s="91" t="e">
        <f t="shared" si="11"/>
        <v>#REF!</v>
      </c>
      <c r="W28" s="91" t="e">
        <f t="shared" si="11"/>
        <v>#REF!</v>
      </c>
      <c r="X28" s="91" t="e">
        <f t="shared" si="11"/>
        <v>#REF!</v>
      </c>
      <c r="Y28" s="91" t="e">
        <f t="shared" si="11"/>
        <v>#REF!</v>
      </c>
      <c r="Z28" s="91" t="e">
        <f t="shared" si="11"/>
        <v>#REF!</v>
      </c>
      <c r="AA28" s="91" t="e">
        <f t="shared" si="11"/>
        <v>#REF!</v>
      </c>
      <c r="AB28" s="91" t="e">
        <f t="shared" si="11"/>
        <v>#REF!</v>
      </c>
      <c r="AC28" s="91" t="e">
        <f t="shared" si="11"/>
        <v>#REF!</v>
      </c>
      <c r="AD28" s="91" t="e">
        <f t="shared" si="11"/>
        <v>#REF!</v>
      </c>
      <c r="AE28" s="91" t="e">
        <f t="shared" si="11"/>
        <v>#REF!</v>
      </c>
      <c r="AF28" s="91" t="e">
        <f t="shared" si="11"/>
        <v>#REF!</v>
      </c>
      <c r="AG28" s="91" t="e">
        <f t="shared" si="11"/>
        <v>#REF!</v>
      </c>
      <c r="AH28" s="91" t="e">
        <f t="shared" si="11"/>
        <v>#REF!</v>
      </c>
      <c r="AI28" s="91" t="e">
        <f t="shared" si="11"/>
        <v>#REF!</v>
      </c>
      <c r="AJ28" s="91" t="e">
        <f t="shared" si="11"/>
        <v>#REF!</v>
      </c>
      <c r="AK28" s="91" t="e">
        <f t="shared" si="11"/>
        <v>#REF!</v>
      </c>
      <c r="AL28" s="91" t="e">
        <f t="shared" si="11"/>
        <v>#REF!</v>
      </c>
      <c r="AM28" s="91" t="e">
        <f t="shared" si="11"/>
        <v>#REF!</v>
      </c>
    </row>
    <row r="29" spans="1:39" s="50" customFormat="1" x14ac:dyDescent="0.2">
      <c r="A29" s="42" t="s">
        <v>85</v>
      </c>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row>
    <row r="30" spans="1:39" s="50" customFormat="1" x14ac:dyDescent="0.2">
      <c r="A30" s="88">
        <f>A24</f>
        <v>1</v>
      </c>
      <c r="B30" s="91" t="e">
        <f t="shared" ref="B30" si="12">ROUND(B13*0.8,)</f>
        <v>#REF!</v>
      </c>
      <c r="C30" s="91" t="e">
        <f t="shared" ref="C30:AM30" si="13">ROUND(C13*0.8,)</f>
        <v>#REF!</v>
      </c>
      <c r="D30" s="91" t="e">
        <f t="shared" si="13"/>
        <v>#REF!</v>
      </c>
      <c r="E30" s="91" t="e">
        <f t="shared" si="13"/>
        <v>#REF!</v>
      </c>
      <c r="F30" s="91" t="e">
        <f t="shared" si="13"/>
        <v>#REF!</v>
      </c>
      <c r="G30" s="91" t="e">
        <f t="shared" si="13"/>
        <v>#REF!</v>
      </c>
      <c r="H30" s="91" t="e">
        <f t="shared" si="13"/>
        <v>#REF!</v>
      </c>
      <c r="I30" s="91" t="e">
        <f t="shared" si="13"/>
        <v>#REF!</v>
      </c>
      <c r="J30" s="91" t="e">
        <f t="shared" si="13"/>
        <v>#REF!</v>
      </c>
      <c r="K30" s="91" t="e">
        <f t="shared" si="13"/>
        <v>#REF!</v>
      </c>
      <c r="L30" s="91" t="e">
        <f t="shared" si="13"/>
        <v>#REF!</v>
      </c>
      <c r="M30" s="91" t="e">
        <f t="shared" si="13"/>
        <v>#REF!</v>
      </c>
      <c r="N30" s="91" t="e">
        <f t="shared" si="13"/>
        <v>#REF!</v>
      </c>
      <c r="O30" s="91" t="e">
        <f t="shared" si="13"/>
        <v>#REF!</v>
      </c>
      <c r="P30" s="91" t="e">
        <f t="shared" si="13"/>
        <v>#REF!</v>
      </c>
      <c r="Q30" s="91" t="e">
        <f t="shared" si="13"/>
        <v>#REF!</v>
      </c>
      <c r="R30" s="91" t="e">
        <f t="shared" si="13"/>
        <v>#REF!</v>
      </c>
      <c r="S30" s="91" t="e">
        <f t="shared" si="13"/>
        <v>#REF!</v>
      </c>
      <c r="T30" s="91" t="e">
        <f t="shared" si="13"/>
        <v>#REF!</v>
      </c>
      <c r="U30" s="91" t="e">
        <f t="shared" si="13"/>
        <v>#REF!</v>
      </c>
      <c r="V30" s="91" t="e">
        <f t="shared" si="13"/>
        <v>#REF!</v>
      </c>
      <c r="W30" s="91" t="e">
        <f t="shared" si="13"/>
        <v>#REF!</v>
      </c>
      <c r="X30" s="91" t="e">
        <f t="shared" si="13"/>
        <v>#REF!</v>
      </c>
      <c r="Y30" s="91" t="e">
        <f t="shared" si="13"/>
        <v>#REF!</v>
      </c>
      <c r="Z30" s="91" t="e">
        <f t="shared" si="13"/>
        <v>#REF!</v>
      </c>
      <c r="AA30" s="91" t="e">
        <f t="shared" si="13"/>
        <v>#REF!</v>
      </c>
      <c r="AB30" s="91" t="e">
        <f t="shared" si="13"/>
        <v>#REF!</v>
      </c>
      <c r="AC30" s="91" t="e">
        <f t="shared" si="13"/>
        <v>#REF!</v>
      </c>
      <c r="AD30" s="91" t="e">
        <f t="shared" si="13"/>
        <v>#REF!</v>
      </c>
      <c r="AE30" s="91" t="e">
        <f t="shared" si="13"/>
        <v>#REF!</v>
      </c>
      <c r="AF30" s="91" t="e">
        <f t="shared" si="13"/>
        <v>#REF!</v>
      </c>
      <c r="AG30" s="91" t="e">
        <f t="shared" si="13"/>
        <v>#REF!</v>
      </c>
      <c r="AH30" s="91" t="e">
        <f t="shared" si="13"/>
        <v>#REF!</v>
      </c>
      <c r="AI30" s="91" t="e">
        <f t="shared" si="13"/>
        <v>#REF!</v>
      </c>
      <c r="AJ30" s="91" t="e">
        <f t="shared" si="13"/>
        <v>#REF!</v>
      </c>
      <c r="AK30" s="91" t="e">
        <f t="shared" si="13"/>
        <v>#REF!</v>
      </c>
      <c r="AL30" s="91" t="e">
        <f t="shared" si="13"/>
        <v>#REF!</v>
      </c>
      <c r="AM30" s="91" t="e">
        <f t="shared" si="13"/>
        <v>#REF!</v>
      </c>
    </row>
    <row r="31" spans="1:39" s="50" customFormat="1" x14ac:dyDescent="0.2">
      <c r="A31" s="88">
        <f>A25</f>
        <v>2</v>
      </c>
      <c r="B31" s="91" t="e">
        <f t="shared" ref="B31" si="14">ROUND(B14*0.8,)</f>
        <v>#REF!</v>
      </c>
      <c r="C31" s="91" t="e">
        <f t="shared" ref="C31:AM31" si="15">ROUND(C14*0.8,)</f>
        <v>#REF!</v>
      </c>
      <c r="D31" s="91" t="e">
        <f t="shared" si="15"/>
        <v>#REF!</v>
      </c>
      <c r="E31" s="91" t="e">
        <f t="shared" si="15"/>
        <v>#REF!</v>
      </c>
      <c r="F31" s="91" t="e">
        <f t="shared" si="15"/>
        <v>#REF!</v>
      </c>
      <c r="G31" s="91" t="e">
        <f t="shared" si="15"/>
        <v>#REF!</v>
      </c>
      <c r="H31" s="91" t="e">
        <f t="shared" si="15"/>
        <v>#REF!</v>
      </c>
      <c r="I31" s="91" t="e">
        <f t="shared" si="15"/>
        <v>#REF!</v>
      </c>
      <c r="J31" s="91" t="e">
        <f t="shared" si="15"/>
        <v>#REF!</v>
      </c>
      <c r="K31" s="91" t="e">
        <f t="shared" si="15"/>
        <v>#REF!</v>
      </c>
      <c r="L31" s="91" t="e">
        <f t="shared" si="15"/>
        <v>#REF!</v>
      </c>
      <c r="M31" s="91" t="e">
        <f t="shared" si="15"/>
        <v>#REF!</v>
      </c>
      <c r="N31" s="91" t="e">
        <f t="shared" si="15"/>
        <v>#REF!</v>
      </c>
      <c r="O31" s="91" t="e">
        <f t="shared" si="15"/>
        <v>#REF!</v>
      </c>
      <c r="P31" s="91" t="e">
        <f t="shared" si="15"/>
        <v>#REF!</v>
      </c>
      <c r="Q31" s="91" t="e">
        <f t="shared" si="15"/>
        <v>#REF!</v>
      </c>
      <c r="R31" s="91" t="e">
        <f t="shared" si="15"/>
        <v>#REF!</v>
      </c>
      <c r="S31" s="91" t="e">
        <f t="shared" si="15"/>
        <v>#REF!</v>
      </c>
      <c r="T31" s="91" t="e">
        <f t="shared" si="15"/>
        <v>#REF!</v>
      </c>
      <c r="U31" s="91" t="e">
        <f t="shared" si="15"/>
        <v>#REF!</v>
      </c>
      <c r="V31" s="91" t="e">
        <f t="shared" si="15"/>
        <v>#REF!</v>
      </c>
      <c r="W31" s="91" t="e">
        <f t="shared" si="15"/>
        <v>#REF!</v>
      </c>
      <c r="X31" s="91" t="e">
        <f t="shared" si="15"/>
        <v>#REF!</v>
      </c>
      <c r="Y31" s="91" t="e">
        <f t="shared" si="15"/>
        <v>#REF!</v>
      </c>
      <c r="Z31" s="91" t="e">
        <f t="shared" si="15"/>
        <v>#REF!</v>
      </c>
      <c r="AA31" s="91" t="e">
        <f t="shared" si="15"/>
        <v>#REF!</v>
      </c>
      <c r="AB31" s="91" t="e">
        <f t="shared" si="15"/>
        <v>#REF!</v>
      </c>
      <c r="AC31" s="91" t="e">
        <f t="shared" si="15"/>
        <v>#REF!</v>
      </c>
      <c r="AD31" s="91" t="e">
        <f t="shared" si="15"/>
        <v>#REF!</v>
      </c>
      <c r="AE31" s="91" t="e">
        <f t="shared" si="15"/>
        <v>#REF!</v>
      </c>
      <c r="AF31" s="91" t="e">
        <f t="shared" si="15"/>
        <v>#REF!</v>
      </c>
      <c r="AG31" s="91" t="e">
        <f t="shared" si="15"/>
        <v>#REF!</v>
      </c>
      <c r="AH31" s="91" t="e">
        <f t="shared" si="15"/>
        <v>#REF!</v>
      </c>
      <c r="AI31" s="91" t="e">
        <f t="shared" si="15"/>
        <v>#REF!</v>
      </c>
      <c r="AJ31" s="91" t="e">
        <f t="shared" si="15"/>
        <v>#REF!</v>
      </c>
      <c r="AK31" s="91" t="e">
        <f t="shared" si="15"/>
        <v>#REF!</v>
      </c>
      <c r="AL31" s="91" t="e">
        <f t="shared" si="15"/>
        <v>#REF!</v>
      </c>
      <c r="AM31" s="91" t="e">
        <f t="shared" si="15"/>
        <v>#REF!</v>
      </c>
    </row>
    <row r="32" spans="1:39" s="50" customFormat="1" x14ac:dyDescent="0.2">
      <c r="A32" s="42" t="s">
        <v>86</v>
      </c>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row>
    <row r="33" spans="1:39" s="50" customFormat="1" x14ac:dyDescent="0.2">
      <c r="A33" s="88">
        <f>A24</f>
        <v>1</v>
      </c>
      <c r="B33" s="91" t="e">
        <f t="shared" ref="B33" si="16">ROUND(B16*0.8,)</f>
        <v>#REF!</v>
      </c>
      <c r="C33" s="91" t="e">
        <f t="shared" ref="C33:AM33" si="17">ROUND(C16*0.8,)</f>
        <v>#REF!</v>
      </c>
      <c r="D33" s="91" t="e">
        <f t="shared" si="17"/>
        <v>#REF!</v>
      </c>
      <c r="E33" s="91" t="e">
        <f t="shared" si="17"/>
        <v>#REF!</v>
      </c>
      <c r="F33" s="91" t="e">
        <f t="shared" si="17"/>
        <v>#REF!</v>
      </c>
      <c r="G33" s="91" t="e">
        <f t="shared" si="17"/>
        <v>#REF!</v>
      </c>
      <c r="H33" s="91" t="e">
        <f t="shared" si="17"/>
        <v>#REF!</v>
      </c>
      <c r="I33" s="91" t="e">
        <f t="shared" si="17"/>
        <v>#REF!</v>
      </c>
      <c r="J33" s="91" t="e">
        <f t="shared" si="17"/>
        <v>#REF!</v>
      </c>
      <c r="K33" s="91" t="e">
        <f t="shared" si="17"/>
        <v>#REF!</v>
      </c>
      <c r="L33" s="91" t="e">
        <f t="shared" si="17"/>
        <v>#REF!</v>
      </c>
      <c r="M33" s="91" t="e">
        <f t="shared" si="17"/>
        <v>#REF!</v>
      </c>
      <c r="N33" s="91" t="e">
        <f t="shared" si="17"/>
        <v>#REF!</v>
      </c>
      <c r="O33" s="91" t="e">
        <f t="shared" si="17"/>
        <v>#REF!</v>
      </c>
      <c r="P33" s="91" t="e">
        <f t="shared" si="17"/>
        <v>#REF!</v>
      </c>
      <c r="Q33" s="91" t="e">
        <f t="shared" si="17"/>
        <v>#REF!</v>
      </c>
      <c r="R33" s="91" t="e">
        <f t="shared" si="17"/>
        <v>#REF!</v>
      </c>
      <c r="S33" s="91" t="e">
        <f t="shared" si="17"/>
        <v>#REF!</v>
      </c>
      <c r="T33" s="91" t="e">
        <f t="shared" si="17"/>
        <v>#REF!</v>
      </c>
      <c r="U33" s="91" t="e">
        <f t="shared" si="17"/>
        <v>#REF!</v>
      </c>
      <c r="V33" s="91" t="e">
        <f t="shared" si="17"/>
        <v>#REF!</v>
      </c>
      <c r="W33" s="91" t="e">
        <f t="shared" si="17"/>
        <v>#REF!</v>
      </c>
      <c r="X33" s="91" t="e">
        <f t="shared" si="17"/>
        <v>#REF!</v>
      </c>
      <c r="Y33" s="91" t="e">
        <f t="shared" si="17"/>
        <v>#REF!</v>
      </c>
      <c r="Z33" s="91" t="e">
        <f t="shared" si="17"/>
        <v>#REF!</v>
      </c>
      <c r="AA33" s="91" t="e">
        <f t="shared" si="17"/>
        <v>#REF!</v>
      </c>
      <c r="AB33" s="91" t="e">
        <f t="shared" si="17"/>
        <v>#REF!</v>
      </c>
      <c r="AC33" s="91" t="e">
        <f t="shared" si="17"/>
        <v>#REF!</v>
      </c>
      <c r="AD33" s="91" t="e">
        <f t="shared" si="17"/>
        <v>#REF!</v>
      </c>
      <c r="AE33" s="91" t="e">
        <f t="shared" si="17"/>
        <v>#REF!</v>
      </c>
      <c r="AF33" s="91" t="e">
        <f t="shared" si="17"/>
        <v>#REF!</v>
      </c>
      <c r="AG33" s="91" t="e">
        <f t="shared" si="17"/>
        <v>#REF!</v>
      </c>
      <c r="AH33" s="91" t="e">
        <f t="shared" si="17"/>
        <v>#REF!</v>
      </c>
      <c r="AI33" s="91" t="e">
        <f t="shared" si="17"/>
        <v>#REF!</v>
      </c>
      <c r="AJ33" s="91" t="e">
        <f t="shared" si="17"/>
        <v>#REF!</v>
      </c>
      <c r="AK33" s="91" t="e">
        <f t="shared" si="17"/>
        <v>#REF!</v>
      </c>
      <c r="AL33" s="91" t="e">
        <f t="shared" si="17"/>
        <v>#REF!</v>
      </c>
      <c r="AM33" s="91" t="e">
        <f t="shared" si="17"/>
        <v>#REF!</v>
      </c>
    </row>
    <row r="34" spans="1:39" s="50" customFormat="1" x14ac:dyDescent="0.2">
      <c r="A34" s="88">
        <f>A25</f>
        <v>2</v>
      </c>
      <c r="B34" s="91" t="e">
        <f t="shared" ref="B34" si="18">ROUND(B17*0.8,)</f>
        <v>#REF!</v>
      </c>
      <c r="C34" s="91" t="e">
        <f t="shared" ref="C34:AM34" si="19">ROUND(C17*0.8,)</f>
        <v>#REF!</v>
      </c>
      <c r="D34" s="91" t="e">
        <f t="shared" si="19"/>
        <v>#REF!</v>
      </c>
      <c r="E34" s="91" t="e">
        <f t="shared" si="19"/>
        <v>#REF!</v>
      </c>
      <c r="F34" s="91" t="e">
        <f t="shared" si="19"/>
        <v>#REF!</v>
      </c>
      <c r="G34" s="91" t="e">
        <f t="shared" si="19"/>
        <v>#REF!</v>
      </c>
      <c r="H34" s="91" t="e">
        <f t="shared" si="19"/>
        <v>#REF!</v>
      </c>
      <c r="I34" s="91" t="e">
        <f t="shared" si="19"/>
        <v>#REF!</v>
      </c>
      <c r="J34" s="91" t="e">
        <f t="shared" si="19"/>
        <v>#REF!</v>
      </c>
      <c r="K34" s="91" t="e">
        <f t="shared" si="19"/>
        <v>#REF!</v>
      </c>
      <c r="L34" s="91" t="e">
        <f t="shared" si="19"/>
        <v>#REF!</v>
      </c>
      <c r="M34" s="91" t="e">
        <f t="shared" si="19"/>
        <v>#REF!</v>
      </c>
      <c r="N34" s="91" t="e">
        <f t="shared" si="19"/>
        <v>#REF!</v>
      </c>
      <c r="O34" s="91" t="e">
        <f t="shared" si="19"/>
        <v>#REF!</v>
      </c>
      <c r="P34" s="91" t="e">
        <f t="shared" si="19"/>
        <v>#REF!</v>
      </c>
      <c r="Q34" s="91" t="e">
        <f t="shared" si="19"/>
        <v>#REF!</v>
      </c>
      <c r="R34" s="91" t="e">
        <f t="shared" si="19"/>
        <v>#REF!</v>
      </c>
      <c r="S34" s="91" t="e">
        <f t="shared" si="19"/>
        <v>#REF!</v>
      </c>
      <c r="T34" s="91" t="e">
        <f t="shared" si="19"/>
        <v>#REF!</v>
      </c>
      <c r="U34" s="91" t="e">
        <f t="shared" si="19"/>
        <v>#REF!</v>
      </c>
      <c r="V34" s="91" t="e">
        <f t="shared" si="19"/>
        <v>#REF!</v>
      </c>
      <c r="W34" s="91" t="e">
        <f t="shared" si="19"/>
        <v>#REF!</v>
      </c>
      <c r="X34" s="91" t="e">
        <f t="shared" si="19"/>
        <v>#REF!</v>
      </c>
      <c r="Y34" s="91" t="e">
        <f t="shared" si="19"/>
        <v>#REF!</v>
      </c>
      <c r="Z34" s="91" t="e">
        <f t="shared" si="19"/>
        <v>#REF!</v>
      </c>
      <c r="AA34" s="91" t="e">
        <f t="shared" si="19"/>
        <v>#REF!</v>
      </c>
      <c r="AB34" s="91" t="e">
        <f t="shared" si="19"/>
        <v>#REF!</v>
      </c>
      <c r="AC34" s="91" t="e">
        <f t="shared" si="19"/>
        <v>#REF!</v>
      </c>
      <c r="AD34" s="91" t="e">
        <f t="shared" si="19"/>
        <v>#REF!</v>
      </c>
      <c r="AE34" s="91" t="e">
        <f t="shared" si="19"/>
        <v>#REF!</v>
      </c>
      <c r="AF34" s="91" t="e">
        <f t="shared" si="19"/>
        <v>#REF!</v>
      </c>
      <c r="AG34" s="91" t="e">
        <f t="shared" si="19"/>
        <v>#REF!</v>
      </c>
      <c r="AH34" s="91" t="e">
        <f t="shared" si="19"/>
        <v>#REF!</v>
      </c>
      <c r="AI34" s="91" t="e">
        <f t="shared" si="19"/>
        <v>#REF!</v>
      </c>
      <c r="AJ34" s="91" t="e">
        <f t="shared" si="19"/>
        <v>#REF!</v>
      </c>
      <c r="AK34" s="91" t="e">
        <f t="shared" si="19"/>
        <v>#REF!</v>
      </c>
      <c r="AL34" s="91" t="e">
        <f t="shared" si="19"/>
        <v>#REF!</v>
      </c>
      <c r="AM34" s="91" t="e">
        <f t="shared" si="19"/>
        <v>#REF!</v>
      </c>
    </row>
    <row r="35" spans="1:39" s="50" customFormat="1" x14ac:dyDescent="0.2">
      <c r="A35" s="42" t="s">
        <v>87</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row>
    <row r="36" spans="1:39" s="50" customFormat="1" x14ac:dyDescent="0.2">
      <c r="A36" s="88" t="s">
        <v>88</v>
      </c>
      <c r="B36" s="91" t="e">
        <f t="shared" ref="B36" si="20">ROUND(B19*0.8,)</f>
        <v>#REF!</v>
      </c>
      <c r="C36" s="91" t="e">
        <f t="shared" ref="C36:AM36" si="21">ROUND(C19*0.8,)</f>
        <v>#REF!</v>
      </c>
      <c r="D36" s="91" t="e">
        <f t="shared" si="21"/>
        <v>#REF!</v>
      </c>
      <c r="E36" s="91" t="e">
        <f t="shared" si="21"/>
        <v>#REF!</v>
      </c>
      <c r="F36" s="91" t="e">
        <f t="shared" si="21"/>
        <v>#REF!</v>
      </c>
      <c r="G36" s="91" t="e">
        <f t="shared" si="21"/>
        <v>#REF!</v>
      </c>
      <c r="H36" s="91" t="e">
        <f t="shared" si="21"/>
        <v>#REF!</v>
      </c>
      <c r="I36" s="91" t="e">
        <f t="shared" si="21"/>
        <v>#REF!</v>
      </c>
      <c r="J36" s="91" t="e">
        <f t="shared" si="21"/>
        <v>#REF!</v>
      </c>
      <c r="K36" s="91" t="e">
        <f t="shared" si="21"/>
        <v>#REF!</v>
      </c>
      <c r="L36" s="91" t="e">
        <f t="shared" si="21"/>
        <v>#REF!</v>
      </c>
      <c r="M36" s="91" t="e">
        <f t="shared" si="21"/>
        <v>#REF!</v>
      </c>
      <c r="N36" s="91" t="e">
        <f t="shared" si="21"/>
        <v>#REF!</v>
      </c>
      <c r="O36" s="91" t="e">
        <f t="shared" si="21"/>
        <v>#REF!</v>
      </c>
      <c r="P36" s="91" t="e">
        <f t="shared" si="21"/>
        <v>#REF!</v>
      </c>
      <c r="Q36" s="91" t="e">
        <f t="shared" si="21"/>
        <v>#REF!</v>
      </c>
      <c r="R36" s="91" t="e">
        <f t="shared" si="21"/>
        <v>#REF!</v>
      </c>
      <c r="S36" s="91" t="e">
        <f t="shared" si="21"/>
        <v>#REF!</v>
      </c>
      <c r="T36" s="91" t="e">
        <f t="shared" si="21"/>
        <v>#REF!</v>
      </c>
      <c r="U36" s="91" t="e">
        <f t="shared" si="21"/>
        <v>#REF!</v>
      </c>
      <c r="V36" s="91" t="e">
        <f t="shared" si="21"/>
        <v>#REF!</v>
      </c>
      <c r="W36" s="91" t="e">
        <f t="shared" si="21"/>
        <v>#REF!</v>
      </c>
      <c r="X36" s="91" t="e">
        <f t="shared" si="21"/>
        <v>#REF!</v>
      </c>
      <c r="Y36" s="91" t="e">
        <f t="shared" si="21"/>
        <v>#REF!</v>
      </c>
      <c r="Z36" s="91" t="e">
        <f t="shared" si="21"/>
        <v>#REF!</v>
      </c>
      <c r="AA36" s="91" t="e">
        <f t="shared" si="21"/>
        <v>#REF!</v>
      </c>
      <c r="AB36" s="91" t="e">
        <f t="shared" si="21"/>
        <v>#REF!</v>
      </c>
      <c r="AC36" s="91" t="e">
        <f t="shared" si="21"/>
        <v>#REF!</v>
      </c>
      <c r="AD36" s="91" t="e">
        <f t="shared" si="21"/>
        <v>#REF!</v>
      </c>
      <c r="AE36" s="91" t="e">
        <f t="shared" si="21"/>
        <v>#REF!</v>
      </c>
      <c r="AF36" s="91" t="e">
        <f t="shared" si="21"/>
        <v>#REF!</v>
      </c>
      <c r="AG36" s="91" t="e">
        <f t="shared" si="21"/>
        <v>#REF!</v>
      </c>
      <c r="AH36" s="91" t="e">
        <f t="shared" si="21"/>
        <v>#REF!</v>
      </c>
      <c r="AI36" s="91" t="e">
        <f t="shared" si="21"/>
        <v>#REF!</v>
      </c>
      <c r="AJ36" s="91" t="e">
        <f t="shared" si="21"/>
        <v>#REF!</v>
      </c>
      <c r="AK36" s="91" t="e">
        <f t="shared" si="21"/>
        <v>#REF!</v>
      </c>
      <c r="AL36" s="91" t="e">
        <f t="shared" si="21"/>
        <v>#REF!</v>
      </c>
      <c r="AM36" s="91" t="e">
        <f t="shared" si="21"/>
        <v>#REF!</v>
      </c>
    </row>
    <row r="37" spans="1:39" s="50" customFormat="1" x14ac:dyDescent="0.2">
      <c r="A37" s="100"/>
    </row>
    <row r="38" spans="1:39" s="50" customFormat="1" ht="12.75" hidden="1" thickBot="1" x14ac:dyDescent="0.25">
      <c r="A38" s="163" t="s">
        <v>182</v>
      </c>
    </row>
    <row r="39" spans="1:39" s="50" customFormat="1" ht="12.75" hidden="1" x14ac:dyDescent="0.2">
      <c r="A39" s="161" t="s">
        <v>181</v>
      </c>
    </row>
    <row r="40" spans="1:39" s="50" customFormat="1" hidden="1" x14ac:dyDescent="0.2">
      <c r="A40" s="48"/>
    </row>
    <row r="41" spans="1:39" s="50" customFormat="1" hidden="1" x14ac:dyDescent="0.2">
      <c r="A41" s="164" t="s">
        <v>183</v>
      </c>
    </row>
    <row r="42" spans="1:39" ht="25.5" hidden="1" x14ac:dyDescent="0.2">
      <c r="A42" s="162" t="s">
        <v>184</v>
      </c>
    </row>
    <row r="43" spans="1:39" hidden="1" x14ac:dyDescent="0.2">
      <c r="A43" s="164" t="s">
        <v>185</v>
      </c>
    </row>
    <row r="44" spans="1:39" x14ac:dyDescent="0.2">
      <c r="A44" s="165"/>
    </row>
    <row r="45" spans="1:39" x14ac:dyDescent="0.2">
      <c r="A45" s="71" t="s">
        <v>66</v>
      </c>
    </row>
    <row r="46" spans="1:39" x14ac:dyDescent="0.2">
      <c r="A46" s="63" t="s">
        <v>78</v>
      </c>
    </row>
    <row r="47" spans="1:39" ht="10.7" customHeight="1" x14ac:dyDescent="0.2">
      <c r="A47" s="43" t="s">
        <v>67</v>
      </c>
    </row>
    <row r="48" spans="1:39" x14ac:dyDescent="0.2">
      <c r="A48" s="43" t="s">
        <v>89</v>
      </c>
    </row>
    <row r="49" spans="1:1" ht="13.35" customHeight="1" x14ac:dyDescent="0.2">
      <c r="A49" s="43" t="s">
        <v>68</v>
      </c>
    </row>
    <row r="50" spans="1:1" ht="13.35" customHeight="1" x14ac:dyDescent="0.2">
      <c r="A50" s="43" t="s">
        <v>69</v>
      </c>
    </row>
    <row r="51" spans="1:1" ht="12.6" customHeight="1" x14ac:dyDescent="0.2">
      <c r="A51" s="159" t="s">
        <v>162</v>
      </c>
    </row>
    <row r="52" spans="1:1" ht="13.35" customHeight="1" thickBot="1" x14ac:dyDescent="0.25"/>
    <row r="53" spans="1:1" ht="11.45" customHeight="1" thickBot="1" x14ac:dyDescent="0.25">
      <c r="A53" s="99" t="s">
        <v>70</v>
      </c>
    </row>
    <row r="54" spans="1:1" ht="163.5" thickBot="1" x14ac:dyDescent="0.25">
      <c r="A54" s="167" t="s">
        <v>186</v>
      </c>
    </row>
  </sheetData>
  <mergeCells count="1">
    <mergeCell ref="A1:A2"/>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37"/>
  <sheetViews>
    <sheetView zoomScale="80" zoomScaleNormal="80" workbookViewId="0">
      <pane xSplit="1" topLeftCell="B1" activePane="topRight" state="frozen"/>
      <selection activeCell="C36" sqref="C36"/>
      <selection pane="topRight" activeCell="C36" sqref="C36"/>
    </sheetView>
  </sheetViews>
  <sheetFormatPr defaultColWidth="9" defaultRowHeight="12" x14ac:dyDescent="0.2"/>
  <cols>
    <col min="1" max="1" width="84.5703125" style="48" customWidth="1"/>
    <col min="2" max="16384" width="9" style="48"/>
  </cols>
  <sheetData>
    <row r="1" spans="1:54" s="51" customFormat="1" ht="12" customHeight="1" x14ac:dyDescent="0.2">
      <c r="A1" s="207" t="s">
        <v>82</v>
      </c>
    </row>
    <row r="2" spans="1:54" s="51" customFormat="1" ht="12" customHeight="1" x14ac:dyDescent="0.2">
      <c r="A2" s="207"/>
    </row>
    <row r="3" spans="1:54" ht="18" customHeight="1" x14ac:dyDescent="0.2">
      <c r="A3" s="111" t="s">
        <v>100</v>
      </c>
      <c r="B3" s="192">
        <f>'РБ ВВ 10(2025)| FIT15'!B24</f>
        <v>45770</v>
      </c>
      <c r="C3" s="192">
        <f>'РБ ВВ 10(2025)| FIT15'!C24</f>
        <v>45772</v>
      </c>
      <c r="D3" s="192">
        <f>'РБ ВВ 10(2025)| FIT15'!D24</f>
        <v>45774</v>
      </c>
      <c r="E3" s="192">
        <f>'РБ ВВ 10(2025)| FIT15'!E24</f>
        <v>45776</v>
      </c>
      <c r="F3" s="192">
        <f>'РБ ВВ 10(2025)| FIT15'!F24</f>
        <v>45777</v>
      </c>
      <c r="G3" s="192">
        <f>'РБ ВВ 10(2025)| FIT15'!G24</f>
        <v>45778</v>
      </c>
      <c r="H3" s="192">
        <f>'РБ ВВ 10(2025)| FIT15'!H24</f>
        <v>45781</v>
      </c>
      <c r="I3" s="192">
        <f>'РБ ВВ 10(2025)| FIT15'!I24</f>
        <v>45783</v>
      </c>
      <c r="J3" s="192">
        <f>'РБ ВВ 10(2025)| FIT15'!J24</f>
        <v>45784</v>
      </c>
      <c r="K3" s="192">
        <f>'РБ ВВ 10(2025)| FIT15'!K24</f>
        <v>45785</v>
      </c>
      <c r="L3" s="192">
        <f>'РБ ВВ 10(2025)| FIT15'!L24</f>
        <v>45786</v>
      </c>
      <c r="M3" s="192">
        <f>'РБ ВВ 10(2025)| FIT15'!M24</f>
        <v>45787</v>
      </c>
      <c r="N3" s="192">
        <f>'РБ ВВ 10(2025)| FIT15'!N24</f>
        <v>45788</v>
      </c>
      <c r="O3" s="192">
        <f>'РБ ВВ 10(2025)| FIT15'!O24</f>
        <v>45793</v>
      </c>
      <c r="P3" s="192">
        <f>'РБ ВВ 10(2025)| FIT15'!P24</f>
        <v>45795</v>
      </c>
      <c r="Q3" s="192">
        <f>'РБ ВВ 10(2025)| FIT15'!Q24</f>
        <v>45799</v>
      </c>
      <c r="R3" s="192">
        <f>'РБ ВВ 10(2025)| FIT15'!R24</f>
        <v>45802</v>
      </c>
      <c r="S3" s="192">
        <f>'РБ ВВ 10(2025)| FIT15'!S24</f>
        <v>45803</v>
      </c>
      <c r="T3" s="192">
        <f>'РБ ВВ 10(2025)| FIT15'!T24</f>
        <v>45806</v>
      </c>
      <c r="U3" s="192">
        <f>'РБ ВВ 10(2025)| FIT15'!U24</f>
        <v>45807</v>
      </c>
      <c r="V3" s="192">
        <f>'РБ ВВ 10(2025)| FIT15'!V24</f>
        <v>45808</v>
      </c>
      <c r="W3" s="192">
        <f>'РБ ВВ 10(2025)| FIT15'!W24</f>
        <v>45809</v>
      </c>
      <c r="X3" s="192">
        <f>'РБ ВВ 10(2025)| FIT15'!X24</f>
        <v>45810</v>
      </c>
      <c r="Y3" s="192">
        <f>'РБ ВВ 10(2025)| FIT15'!Y24</f>
        <v>45817</v>
      </c>
      <c r="Z3" s="192">
        <f>'РБ ВВ 10(2025)| FIT15'!Z24</f>
        <v>45818</v>
      </c>
      <c r="AA3" s="192">
        <f>'РБ ВВ 10(2025)| FIT15'!AA24</f>
        <v>45820</v>
      </c>
      <c r="AB3" s="192">
        <f>'РБ ВВ 10(2025)| FIT15'!AB24</f>
        <v>45822</v>
      </c>
      <c r="AC3" s="192">
        <f>'РБ ВВ 10(2025)| FIT15'!AC24</f>
        <v>45825</v>
      </c>
      <c r="AD3" s="192">
        <f>'РБ ВВ 10(2025)| FIT15'!AD24</f>
        <v>45831</v>
      </c>
      <c r="AE3" s="192">
        <f>'РБ ВВ 10(2025)| FIT15'!AE24</f>
        <v>45834</v>
      </c>
      <c r="AF3" s="192">
        <f>'РБ ВВ 10(2025)| FIT15'!AF24</f>
        <v>45836</v>
      </c>
      <c r="AG3" s="192">
        <f>'РБ ВВ 10(2025)| FIT15'!AG24</f>
        <v>45839</v>
      </c>
      <c r="AH3" s="192">
        <f>'РБ ВВ 10(2025)| FIT15'!AH24</f>
        <v>45849</v>
      </c>
      <c r="AI3" s="192">
        <f>'РБ ВВ 10(2025)| FIT15'!AI24</f>
        <v>45850</v>
      </c>
      <c r="AJ3" s="192">
        <f>'РБ ВВ 10(2025)| FIT15'!AJ24</f>
        <v>45852</v>
      </c>
      <c r="AK3" s="192">
        <f>'РБ ВВ 10(2025)| FIT15'!AK24</f>
        <v>45853</v>
      </c>
      <c r="AL3" s="192">
        <f>'РБ ВВ 10(2025)| FIT15'!AL24</f>
        <v>45857</v>
      </c>
      <c r="AM3" s="192">
        <f>'РБ ВВ 10(2025)| FIT15'!AM24</f>
        <v>45858</v>
      </c>
      <c r="AN3" s="192">
        <f>'РБ ВВ 10(2025)| FIT15'!AN24</f>
        <v>45863</v>
      </c>
      <c r="AO3" s="192">
        <f>'РБ ВВ 10(2025)| FIT15'!AO24</f>
        <v>45867</v>
      </c>
      <c r="AP3" s="192">
        <f>'РБ ВВ 10(2025)| FIT15'!AP24</f>
        <v>45870</v>
      </c>
      <c r="AQ3" s="192">
        <f>'РБ ВВ 10(2025)| FIT15'!AQ24</f>
        <v>45872</v>
      </c>
      <c r="AR3" s="192">
        <f>'РБ ВВ 10(2025)| FIT15'!AR24</f>
        <v>45877</v>
      </c>
      <c r="AS3" s="192">
        <f>'РБ ВВ 10(2025)| FIT15'!AS24</f>
        <v>45878</v>
      </c>
      <c r="AT3" s="192">
        <f>'РБ ВВ 10(2025)| FIT15'!AT24</f>
        <v>45880</v>
      </c>
      <c r="AU3" s="192">
        <f>'РБ ВВ 10(2025)| FIT15'!AU24</f>
        <v>45885</v>
      </c>
      <c r="AV3" s="192">
        <f>'РБ ВВ 10(2025)| FIT15'!AV24</f>
        <v>45886</v>
      </c>
      <c r="AW3" s="192">
        <f>'РБ ВВ 10(2025)| FIT15'!AW24</f>
        <v>45891</v>
      </c>
      <c r="AX3" s="192">
        <f>'РБ ВВ 10(2025)| FIT15'!AX24</f>
        <v>45894</v>
      </c>
      <c r="AY3" s="192">
        <f>'РБ ВВ 10(2025)| FIT15'!AY24</f>
        <v>45895</v>
      </c>
      <c r="AZ3" s="192">
        <f>'РБ ВВ 10(2025)| FIT15'!AZ24</f>
        <v>45901</v>
      </c>
      <c r="BA3" s="192">
        <f>'РБ ВВ 10(2025)| FIT15'!BA24</f>
        <v>45909</v>
      </c>
      <c r="BB3" s="192">
        <f>'РБ ВВ 10(2025)| FIT15'!BB24</f>
        <v>45921</v>
      </c>
    </row>
    <row r="4" spans="1:54" ht="20.25" customHeight="1" x14ac:dyDescent="0.2">
      <c r="A4" s="90" t="s">
        <v>64</v>
      </c>
      <c r="B4" s="192">
        <f>'РБ ВВ 10(2025)| FIT15'!B25</f>
        <v>45771</v>
      </c>
      <c r="C4" s="192">
        <f>'РБ ВВ 10(2025)| FIT15'!C25</f>
        <v>45773</v>
      </c>
      <c r="D4" s="192">
        <f>'РБ ВВ 10(2025)| FIT15'!D25</f>
        <v>45775</v>
      </c>
      <c r="E4" s="192">
        <f>'РБ ВВ 10(2025)| FIT15'!E25</f>
        <v>45776</v>
      </c>
      <c r="F4" s="192">
        <f>'РБ ВВ 10(2025)| FIT15'!F25</f>
        <v>45777</v>
      </c>
      <c r="G4" s="192">
        <f>'РБ ВВ 10(2025)| FIT15'!G25</f>
        <v>45780</v>
      </c>
      <c r="H4" s="192">
        <f>'РБ ВВ 10(2025)| FIT15'!H25</f>
        <v>45782</v>
      </c>
      <c r="I4" s="192">
        <f>'РБ ВВ 10(2025)| FIT15'!I25</f>
        <v>45783</v>
      </c>
      <c r="J4" s="192">
        <f>'РБ ВВ 10(2025)| FIT15'!J25</f>
        <v>45784</v>
      </c>
      <c r="K4" s="192">
        <f>'РБ ВВ 10(2025)| FIT15'!K25</f>
        <v>45785</v>
      </c>
      <c r="L4" s="192">
        <f>'РБ ВВ 10(2025)| FIT15'!L25</f>
        <v>45786</v>
      </c>
      <c r="M4" s="192">
        <f>'РБ ВВ 10(2025)| FIT15'!M25</f>
        <v>45787</v>
      </c>
      <c r="N4" s="192">
        <f>'РБ ВВ 10(2025)| FIT15'!N25</f>
        <v>45792</v>
      </c>
      <c r="O4" s="192">
        <f>'РБ ВВ 10(2025)| FIT15'!O25</f>
        <v>45794</v>
      </c>
      <c r="P4" s="192">
        <f>'РБ ВВ 10(2025)| FIT15'!P25</f>
        <v>45798</v>
      </c>
      <c r="Q4" s="192">
        <f>'РБ ВВ 10(2025)| FIT15'!Q25</f>
        <v>45801</v>
      </c>
      <c r="R4" s="192">
        <f>'РБ ВВ 10(2025)| FIT15'!R25</f>
        <v>45802</v>
      </c>
      <c r="S4" s="192">
        <f>'РБ ВВ 10(2025)| FIT15'!S25</f>
        <v>45805</v>
      </c>
      <c r="T4" s="192">
        <f>'РБ ВВ 10(2025)| FIT15'!T25</f>
        <v>45806</v>
      </c>
      <c r="U4" s="192">
        <f>'РБ ВВ 10(2025)| FIT15'!U25</f>
        <v>45807</v>
      </c>
      <c r="V4" s="192">
        <f>'РБ ВВ 10(2025)| FIT15'!V25</f>
        <v>45808</v>
      </c>
      <c r="W4" s="192">
        <f>'РБ ВВ 10(2025)| FIT15'!W25</f>
        <v>45809</v>
      </c>
      <c r="X4" s="192">
        <f>'РБ ВВ 10(2025)| FIT15'!X25</f>
        <v>45816</v>
      </c>
      <c r="Y4" s="192">
        <f>'РБ ВВ 10(2025)| FIT15'!Y25</f>
        <v>45817</v>
      </c>
      <c r="Z4" s="192">
        <f>'РБ ВВ 10(2025)| FIT15'!Z25</f>
        <v>45819</v>
      </c>
      <c r="AA4" s="192">
        <f>'РБ ВВ 10(2025)| FIT15'!AA25</f>
        <v>45821</v>
      </c>
      <c r="AB4" s="192">
        <f>'РБ ВВ 10(2025)| FIT15'!AB25</f>
        <v>45824</v>
      </c>
      <c r="AC4" s="192">
        <f>'РБ ВВ 10(2025)| FIT15'!AC25</f>
        <v>45830</v>
      </c>
      <c r="AD4" s="192">
        <f>'РБ ВВ 10(2025)| FIT15'!AD25</f>
        <v>45833</v>
      </c>
      <c r="AE4" s="192">
        <f>'РБ ВВ 10(2025)| FIT15'!AE25</f>
        <v>45835</v>
      </c>
      <c r="AF4" s="192">
        <f>'РБ ВВ 10(2025)| FIT15'!AF25</f>
        <v>45838</v>
      </c>
      <c r="AG4" s="192">
        <f>'РБ ВВ 10(2025)| FIT15'!AG25</f>
        <v>45848</v>
      </c>
      <c r="AH4" s="192">
        <f>'РБ ВВ 10(2025)| FIT15'!AH25</f>
        <v>45849</v>
      </c>
      <c r="AI4" s="192">
        <f>'РБ ВВ 10(2025)| FIT15'!AI25</f>
        <v>45851</v>
      </c>
      <c r="AJ4" s="192">
        <f>'РБ ВВ 10(2025)| FIT15'!AJ25</f>
        <v>45852</v>
      </c>
      <c r="AK4" s="192">
        <f>'РБ ВВ 10(2025)| FIT15'!AK25</f>
        <v>45856</v>
      </c>
      <c r="AL4" s="192">
        <f>'РБ ВВ 10(2025)| FIT15'!AL25</f>
        <v>45857</v>
      </c>
      <c r="AM4" s="192">
        <f>'РБ ВВ 10(2025)| FIT15'!AM25</f>
        <v>45862</v>
      </c>
      <c r="AN4" s="192">
        <f>'РБ ВВ 10(2025)| FIT15'!AN25</f>
        <v>45866</v>
      </c>
      <c r="AO4" s="192">
        <f>'РБ ВВ 10(2025)| FIT15'!AO25</f>
        <v>45869</v>
      </c>
      <c r="AP4" s="192">
        <f>'РБ ВВ 10(2025)| FIT15'!AP25</f>
        <v>45871</v>
      </c>
      <c r="AQ4" s="192">
        <f>'РБ ВВ 10(2025)| FIT15'!AQ25</f>
        <v>45876</v>
      </c>
      <c r="AR4" s="192">
        <f>'РБ ВВ 10(2025)| FIT15'!AR25</f>
        <v>45877</v>
      </c>
      <c r="AS4" s="192">
        <f>'РБ ВВ 10(2025)| FIT15'!AS25</f>
        <v>45879</v>
      </c>
      <c r="AT4" s="192">
        <f>'РБ ВВ 10(2025)| FIT15'!AT25</f>
        <v>45884</v>
      </c>
      <c r="AU4" s="192">
        <f>'РБ ВВ 10(2025)| FIT15'!AU25</f>
        <v>45885</v>
      </c>
      <c r="AV4" s="192">
        <f>'РБ ВВ 10(2025)| FIT15'!AV25</f>
        <v>45890</v>
      </c>
      <c r="AW4" s="192">
        <f>'РБ ВВ 10(2025)| FIT15'!AW25</f>
        <v>45893</v>
      </c>
      <c r="AX4" s="192">
        <f>'РБ ВВ 10(2025)| FIT15'!AX25</f>
        <v>45894</v>
      </c>
      <c r="AY4" s="192">
        <f>'РБ ВВ 10(2025)| FIT15'!AY25</f>
        <v>45900</v>
      </c>
      <c r="AZ4" s="192">
        <f>'РБ ВВ 10(2025)| FIT15'!AZ25</f>
        <v>45908</v>
      </c>
      <c r="BA4" s="192">
        <f>'РБ ВВ 10(2025)| FIT15'!BA25</f>
        <v>45920</v>
      </c>
      <c r="BB4" s="192">
        <f>'РБ ВВ 10(2025)| FIT15'!BB25</f>
        <v>45930</v>
      </c>
    </row>
    <row r="5" spans="1:54" s="44" customFormat="1" x14ac:dyDescent="0.2">
      <c r="A5" s="42" t="s">
        <v>83</v>
      </c>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row>
    <row r="6" spans="1:54" s="50" customFormat="1" x14ac:dyDescent="0.2">
      <c r="A6" s="88">
        <v>1</v>
      </c>
      <c r="B6" s="201">
        <f>'РБ ВВ 10(2025)| FIT18'!B27+25</f>
        <v>9735</v>
      </c>
      <c r="C6" s="201">
        <f>'РБ ВВ 10(2025)| FIT18'!C27+25</f>
        <v>11301</v>
      </c>
      <c r="D6" s="201">
        <f>'РБ ВВ 10(2025)| FIT18'!D27+25</f>
        <v>9735</v>
      </c>
      <c r="E6" s="201">
        <f>'РБ ВВ 10(2025)| FIT18'!E27+25</f>
        <v>11301</v>
      </c>
      <c r="F6" s="201">
        <f>'РБ ВВ 10(2025)| FIT18'!F27+25</f>
        <v>11301</v>
      </c>
      <c r="G6" s="201">
        <f>'РБ ВВ 10(2025)| FIT18'!G27+25</f>
        <v>12319</v>
      </c>
      <c r="H6" s="201">
        <f>'РБ ВВ 10(2025)| FIT18'!H27+25</f>
        <v>9735</v>
      </c>
      <c r="I6" s="201">
        <f>'РБ ВВ 10(2025)| FIT18'!I27+25</f>
        <v>9735</v>
      </c>
      <c r="J6" s="201">
        <f>'РБ ВВ 10(2025)| FIT18'!J27+25</f>
        <v>12319</v>
      </c>
      <c r="K6" s="201">
        <f>'РБ ВВ 10(2025)| FIT18'!K27+25</f>
        <v>12319</v>
      </c>
      <c r="L6" s="201">
        <f>'РБ ВВ 10(2025)| FIT18'!L27+25</f>
        <v>12319</v>
      </c>
      <c r="M6" s="201">
        <f>'РБ ВВ 10(2025)| FIT18'!M27+25</f>
        <v>9735</v>
      </c>
      <c r="N6" s="201">
        <f>'РБ ВВ 10(2025)| FIT18'!N27+25</f>
        <v>8404</v>
      </c>
      <c r="O6" s="201">
        <f>'РБ ВВ 10(2025)| FIT18'!O27+25</f>
        <v>8404</v>
      </c>
      <c r="P6" s="201">
        <f>'РБ ВВ 10(2025)| FIT18'!P27+25</f>
        <v>7855</v>
      </c>
      <c r="Q6" s="201">
        <f>'РБ ВВ 10(2025)| FIT18'!Q27+25</f>
        <v>8404</v>
      </c>
      <c r="R6" s="201">
        <f>'РБ ВВ 10(2025)| FIT18'!R27+25</f>
        <v>7855</v>
      </c>
      <c r="S6" s="201">
        <f>'РБ ВВ 10(2025)| FIT18'!S27+25</f>
        <v>8952</v>
      </c>
      <c r="T6" s="201">
        <f>'РБ ВВ 10(2025)| FIT18'!T27+25</f>
        <v>8404</v>
      </c>
      <c r="U6" s="201">
        <f>'РБ ВВ 10(2025)| FIT18'!U27+25</f>
        <v>7855</v>
      </c>
      <c r="V6" s="201">
        <f>'РБ ВВ 10(2025)| FIT18'!V27+25</f>
        <v>12319</v>
      </c>
      <c r="W6" s="201">
        <f>'РБ ВВ 10(2025)| FIT18'!W27+25</f>
        <v>13258</v>
      </c>
      <c r="X6" s="201">
        <f>'РБ ВВ 10(2025)| FIT18'!X27+25</f>
        <v>13258</v>
      </c>
      <c r="Y6" s="201">
        <f>'РБ ВВ 10(2025)| FIT18'!Y27+25</f>
        <v>8560</v>
      </c>
      <c r="Z6" s="201">
        <f>'РБ ВВ 10(2025)| FIT18'!Z27+25</f>
        <v>10596</v>
      </c>
      <c r="AA6" s="201">
        <f>'РБ ВВ 10(2025)| FIT18'!AA27+25</f>
        <v>11536</v>
      </c>
      <c r="AB6" s="201">
        <f>'РБ ВВ 10(2025)| FIT18'!AB27+25</f>
        <v>9656</v>
      </c>
      <c r="AC6" s="201">
        <f>'РБ ВВ 10(2025)| FIT18'!AC27+25</f>
        <v>10596</v>
      </c>
      <c r="AD6" s="201">
        <f>'РБ ВВ 10(2025)| FIT18'!AD27+25</f>
        <v>14589</v>
      </c>
      <c r="AE6" s="201">
        <f>'РБ ВВ 10(2025)| FIT18'!AE27+25</f>
        <v>13258</v>
      </c>
      <c r="AF6" s="201">
        <f>'РБ ВВ 10(2025)| FIT18'!AF27+25</f>
        <v>9656</v>
      </c>
      <c r="AG6" s="201">
        <f>'РБ ВВ 10(2025)| FIT18'!AG27+25</f>
        <v>14589</v>
      </c>
      <c r="AH6" s="201">
        <f>'РБ ВВ 10(2025)| FIT18'!AH27+25</f>
        <v>9656</v>
      </c>
      <c r="AI6" s="201">
        <f>'РБ ВВ 10(2025)| FIT18'!AI27+25</f>
        <v>10596</v>
      </c>
      <c r="AJ6" s="201">
        <f>'РБ ВВ 10(2025)| FIT18'!AJ27+25</f>
        <v>12475</v>
      </c>
      <c r="AK6" s="201">
        <f>'РБ ВВ 10(2025)| FIT18'!AK27+25</f>
        <v>13258</v>
      </c>
      <c r="AL6" s="201">
        <f>'РБ ВВ 10(2025)| FIT18'!AL27+25</f>
        <v>12475</v>
      </c>
      <c r="AM6" s="201">
        <f>'РБ ВВ 10(2025)| FIT18'!AM27+25</f>
        <v>11536</v>
      </c>
      <c r="AN6" s="201">
        <f>'РБ ВВ 10(2025)| FIT18'!AN27+25</f>
        <v>13258</v>
      </c>
      <c r="AO6" s="201">
        <f>'РБ ВВ 10(2025)| FIT18'!AO27+25</f>
        <v>11536</v>
      </c>
      <c r="AP6" s="201">
        <f>'РБ ВВ 10(2025)| FIT18'!AP27+25</f>
        <v>12475</v>
      </c>
      <c r="AQ6" s="201">
        <f>'РБ ВВ 10(2025)| FIT18'!AQ27+25</f>
        <v>13258</v>
      </c>
      <c r="AR6" s="201">
        <f>'РБ ВВ 10(2025)| FIT18'!AR27+25</f>
        <v>12475</v>
      </c>
      <c r="AS6" s="201">
        <f>'РБ ВВ 10(2025)| FIT18'!AS27+25</f>
        <v>13258</v>
      </c>
      <c r="AT6" s="201">
        <f>'РБ ВВ 10(2025)| FIT18'!AT27+25</f>
        <v>12475</v>
      </c>
      <c r="AU6" s="201">
        <f>'РБ ВВ 10(2025)| FIT18'!AU27+25</f>
        <v>13258</v>
      </c>
      <c r="AV6" s="201">
        <f>'РБ ВВ 10(2025)| FIT18'!AV27+25</f>
        <v>11536</v>
      </c>
      <c r="AW6" s="201">
        <f>'РБ ВВ 10(2025)| FIT18'!AW27+25</f>
        <v>9656</v>
      </c>
      <c r="AX6" s="201">
        <f>'РБ ВВ 10(2025)| FIT18'!AX27+25</f>
        <v>11536</v>
      </c>
      <c r="AY6" s="201">
        <f>'РБ ВВ 10(2025)| FIT18'!AY27+25</f>
        <v>9656</v>
      </c>
      <c r="AZ6" s="201">
        <f>'РБ ВВ 10(2025)| FIT18'!AZ27+25</f>
        <v>9656</v>
      </c>
      <c r="BA6" s="201">
        <f>'РБ ВВ 10(2025)| FIT18'!BA27+25</f>
        <v>11536</v>
      </c>
      <c r="BB6" s="201">
        <f>'РБ ВВ 10(2025)| FIT18'!BB27+25</f>
        <v>9656</v>
      </c>
    </row>
    <row r="7" spans="1:54" s="50" customFormat="1" x14ac:dyDescent="0.2">
      <c r="A7" s="88">
        <v>2</v>
      </c>
      <c r="B7" s="201">
        <f>'РБ ВВ 10(2025)| FIT18'!B28+25</f>
        <v>11066</v>
      </c>
      <c r="C7" s="201">
        <f>'РБ ВВ 10(2025)| FIT18'!C28+25</f>
        <v>12632</v>
      </c>
      <c r="D7" s="201">
        <f>'РБ ВВ 10(2025)| FIT18'!D28+25</f>
        <v>11066</v>
      </c>
      <c r="E7" s="201">
        <f>'РБ ВВ 10(2025)| FIT18'!E28+25</f>
        <v>12632</v>
      </c>
      <c r="F7" s="201">
        <f>'РБ ВВ 10(2025)| FIT18'!F28+25</f>
        <v>12632</v>
      </c>
      <c r="G7" s="201">
        <f>'РБ ВВ 10(2025)| FIT18'!G28+25</f>
        <v>13650</v>
      </c>
      <c r="H7" s="201">
        <f>'РБ ВВ 10(2025)| FIT18'!H28+25</f>
        <v>11066</v>
      </c>
      <c r="I7" s="201">
        <f>'РБ ВВ 10(2025)| FIT18'!I28+25</f>
        <v>11066</v>
      </c>
      <c r="J7" s="201">
        <f>'РБ ВВ 10(2025)| FIT18'!J28+25</f>
        <v>13650</v>
      </c>
      <c r="K7" s="201">
        <f>'РБ ВВ 10(2025)| FIT18'!K28+25</f>
        <v>13650</v>
      </c>
      <c r="L7" s="201">
        <f>'РБ ВВ 10(2025)| FIT18'!L28+25</f>
        <v>13650</v>
      </c>
      <c r="M7" s="201">
        <f>'РБ ВВ 10(2025)| FIT18'!M28+25</f>
        <v>11066</v>
      </c>
      <c r="N7" s="201">
        <f>'РБ ВВ 10(2025)| FIT18'!N28+25</f>
        <v>9735</v>
      </c>
      <c r="O7" s="201">
        <f>'РБ ВВ 10(2025)| FIT18'!O28+25</f>
        <v>9735</v>
      </c>
      <c r="P7" s="201">
        <f>'РБ ВВ 10(2025)| FIT18'!P28+25</f>
        <v>9187</v>
      </c>
      <c r="Q7" s="201">
        <f>'РБ ВВ 10(2025)| FIT18'!Q28+25</f>
        <v>9735</v>
      </c>
      <c r="R7" s="201">
        <f>'РБ ВВ 10(2025)| FIT18'!R28+25</f>
        <v>9187</v>
      </c>
      <c r="S7" s="201">
        <f>'РБ ВВ 10(2025)| FIT18'!S28+25</f>
        <v>10283</v>
      </c>
      <c r="T7" s="201">
        <f>'РБ ВВ 10(2025)| FIT18'!T28+25</f>
        <v>9735</v>
      </c>
      <c r="U7" s="201">
        <f>'РБ ВВ 10(2025)| FIT18'!U28+25</f>
        <v>9187</v>
      </c>
      <c r="V7" s="201">
        <f>'РБ ВВ 10(2025)| FIT18'!V28+25</f>
        <v>13650</v>
      </c>
      <c r="W7" s="201">
        <f>'РБ ВВ 10(2025)| FIT18'!W28+25</f>
        <v>14589</v>
      </c>
      <c r="X7" s="201">
        <f>'РБ ВВ 10(2025)| FIT18'!X28+25</f>
        <v>14589</v>
      </c>
      <c r="Y7" s="201">
        <f>'РБ ВВ 10(2025)| FIT18'!Y28+25</f>
        <v>9891</v>
      </c>
      <c r="Z7" s="201">
        <f>'РБ ВВ 10(2025)| FIT18'!Z28+25</f>
        <v>11927</v>
      </c>
      <c r="AA7" s="201">
        <f>'РБ ВВ 10(2025)| FIT18'!AA28+25</f>
        <v>12867</v>
      </c>
      <c r="AB7" s="201">
        <f>'РБ ВВ 10(2025)| FIT18'!AB28+25</f>
        <v>10987</v>
      </c>
      <c r="AC7" s="201">
        <f>'РБ ВВ 10(2025)| FIT18'!AC28+25</f>
        <v>11927</v>
      </c>
      <c r="AD7" s="201">
        <f>'РБ ВВ 10(2025)| FIT18'!AD28+25</f>
        <v>15920</v>
      </c>
      <c r="AE7" s="201">
        <f>'РБ ВВ 10(2025)| FIT18'!AE28+25</f>
        <v>14589</v>
      </c>
      <c r="AF7" s="201">
        <f>'РБ ВВ 10(2025)| FIT18'!AF28+25</f>
        <v>10987</v>
      </c>
      <c r="AG7" s="201">
        <f>'РБ ВВ 10(2025)| FIT18'!AG28+25</f>
        <v>15920</v>
      </c>
      <c r="AH7" s="201">
        <f>'РБ ВВ 10(2025)| FIT18'!AH28+25</f>
        <v>10987</v>
      </c>
      <c r="AI7" s="201">
        <f>'РБ ВВ 10(2025)| FIT18'!AI28+25</f>
        <v>11927</v>
      </c>
      <c r="AJ7" s="201">
        <f>'РБ ВВ 10(2025)| FIT18'!AJ28+25</f>
        <v>13806</v>
      </c>
      <c r="AK7" s="201">
        <f>'РБ ВВ 10(2025)| FIT18'!AK28+25</f>
        <v>14589</v>
      </c>
      <c r="AL7" s="201">
        <f>'РБ ВВ 10(2025)| FIT18'!AL28+25</f>
        <v>13806</v>
      </c>
      <c r="AM7" s="201">
        <f>'РБ ВВ 10(2025)| FIT18'!AM28+25</f>
        <v>12867</v>
      </c>
      <c r="AN7" s="201">
        <f>'РБ ВВ 10(2025)| FIT18'!AN28+25</f>
        <v>14589</v>
      </c>
      <c r="AO7" s="201">
        <f>'РБ ВВ 10(2025)| FIT18'!AO28+25</f>
        <v>12867</v>
      </c>
      <c r="AP7" s="201">
        <f>'РБ ВВ 10(2025)| FIT18'!AP28+25</f>
        <v>13806</v>
      </c>
      <c r="AQ7" s="201">
        <f>'РБ ВВ 10(2025)| FIT18'!AQ28+25</f>
        <v>14589</v>
      </c>
      <c r="AR7" s="201">
        <f>'РБ ВВ 10(2025)| FIT18'!AR28+25</f>
        <v>13806</v>
      </c>
      <c r="AS7" s="201">
        <f>'РБ ВВ 10(2025)| FIT18'!AS28+25</f>
        <v>14589</v>
      </c>
      <c r="AT7" s="201">
        <f>'РБ ВВ 10(2025)| FIT18'!AT28+25</f>
        <v>13806</v>
      </c>
      <c r="AU7" s="201">
        <f>'РБ ВВ 10(2025)| FIT18'!AU28+25</f>
        <v>14589</v>
      </c>
      <c r="AV7" s="201">
        <f>'РБ ВВ 10(2025)| FIT18'!AV28+25</f>
        <v>12867</v>
      </c>
      <c r="AW7" s="201">
        <f>'РБ ВВ 10(2025)| FIT18'!AW28+25</f>
        <v>10987</v>
      </c>
      <c r="AX7" s="201">
        <f>'РБ ВВ 10(2025)| FIT18'!AX28+25</f>
        <v>12867</v>
      </c>
      <c r="AY7" s="201">
        <f>'РБ ВВ 10(2025)| FIT18'!AY28+25</f>
        <v>10987</v>
      </c>
      <c r="AZ7" s="201">
        <f>'РБ ВВ 10(2025)| FIT18'!AZ28+25</f>
        <v>10987</v>
      </c>
      <c r="BA7" s="201">
        <f>'РБ ВВ 10(2025)| FIT18'!BA28+25</f>
        <v>12867</v>
      </c>
      <c r="BB7" s="201">
        <f>'РБ ВВ 10(2025)| FIT18'!BB28+25</f>
        <v>10987</v>
      </c>
    </row>
    <row r="8" spans="1:54" s="50" customFormat="1" x14ac:dyDescent="0.2">
      <c r="A8" s="42" t="s">
        <v>234</v>
      </c>
      <c r="B8" s="201"/>
      <c r="C8" s="201"/>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201"/>
      <c r="AV8" s="201"/>
      <c r="AW8" s="201"/>
      <c r="AX8" s="201"/>
      <c r="AY8" s="201"/>
      <c r="AZ8" s="201"/>
      <c r="BA8" s="201"/>
      <c r="BB8" s="201"/>
    </row>
    <row r="9" spans="1:54" s="50" customFormat="1" x14ac:dyDescent="0.2">
      <c r="A9" s="180">
        <v>1</v>
      </c>
      <c r="B9" s="201">
        <f>'РБ ВВ 10(2025)| FIT18'!B30+25</f>
        <v>10518</v>
      </c>
      <c r="C9" s="201">
        <f>'РБ ВВ 10(2025)| FIT18'!C30+25</f>
        <v>12084</v>
      </c>
      <c r="D9" s="201">
        <f>'РБ ВВ 10(2025)| FIT18'!D30+25</f>
        <v>10518</v>
      </c>
      <c r="E9" s="201">
        <f>'РБ ВВ 10(2025)| FIT18'!E30+25</f>
        <v>12084</v>
      </c>
      <c r="F9" s="201">
        <f>'РБ ВВ 10(2025)| FIT18'!F30+25</f>
        <v>12084</v>
      </c>
      <c r="G9" s="201">
        <f>'РБ ВВ 10(2025)| FIT18'!G30+25</f>
        <v>13102</v>
      </c>
      <c r="H9" s="201">
        <f>'РБ ВВ 10(2025)| FIT18'!H30+25</f>
        <v>10518</v>
      </c>
      <c r="I9" s="201">
        <f>'РБ ВВ 10(2025)| FIT18'!I30+25</f>
        <v>10518</v>
      </c>
      <c r="J9" s="201">
        <f>'РБ ВВ 10(2025)| FIT18'!J30+25</f>
        <v>13102</v>
      </c>
      <c r="K9" s="201">
        <f>'РБ ВВ 10(2025)| FIT18'!K30+25</f>
        <v>13102</v>
      </c>
      <c r="L9" s="201">
        <f>'РБ ВВ 10(2025)| FIT18'!L30+25</f>
        <v>13102</v>
      </c>
      <c r="M9" s="201">
        <f>'РБ ВВ 10(2025)| FIT18'!M30+25</f>
        <v>10518</v>
      </c>
      <c r="N9" s="201">
        <f>'РБ ВВ 10(2025)| FIT18'!N30+25</f>
        <v>9187</v>
      </c>
      <c r="O9" s="201">
        <f>'РБ ВВ 10(2025)| FIT18'!O30+25</f>
        <v>9187</v>
      </c>
      <c r="P9" s="201">
        <f>'РБ ВВ 10(2025)| FIT18'!P30+25</f>
        <v>8638</v>
      </c>
      <c r="Q9" s="201">
        <f>'РБ ВВ 10(2025)| FIT18'!Q30+25</f>
        <v>9187</v>
      </c>
      <c r="R9" s="201">
        <f>'РБ ВВ 10(2025)| FIT18'!R30+25</f>
        <v>8638</v>
      </c>
      <c r="S9" s="201">
        <f>'РБ ВВ 10(2025)| FIT18'!S30+25</f>
        <v>9735</v>
      </c>
      <c r="T9" s="201">
        <f>'РБ ВВ 10(2025)| FIT18'!T30+25</f>
        <v>9187</v>
      </c>
      <c r="U9" s="201">
        <f>'РБ ВВ 10(2025)| FIT18'!U30+25</f>
        <v>8638</v>
      </c>
      <c r="V9" s="201">
        <f>'РБ ВВ 10(2025)| FIT18'!V30+25</f>
        <v>13102</v>
      </c>
      <c r="W9" s="201">
        <f>'РБ ВВ 10(2025)| FIT18'!W30+25</f>
        <v>14824</v>
      </c>
      <c r="X9" s="201">
        <f>'РБ ВВ 10(2025)| FIT18'!X30+25</f>
        <v>14824</v>
      </c>
      <c r="Y9" s="201">
        <f>'РБ ВВ 10(2025)| FIT18'!Y30+25</f>
        <v>10126</v>
      </c>
      <c r="Z9" s="201">
        <f>'РБ ВВ 10(2025)| FIT18'!Z30+25</f>
        <v>12162</v>
      </c>
      <c r="AA9" s="201">
        <f>'РБ ВВ 10(2025)| FIT18'!AA30+25</f>
        <v>13102</v>
      </c>
      <c r="AB9" s="201">
        <f>'РБ ВВ 10(2025)| FIT18'!AB30+25</f>
        <v>11222</v>
      </c>
      <c r="AC9" s="201">
        <f>'РБ ВВ 10(2025)| FIT18'!AC30+25</f>
        <v>12162</v>
      </c>
      <c r="AD9" s="201">
        <f>'РБ ВВ 10(2025)| FIT18'!AD30+25</f>
        <v>16155</v>
      </c>
      <c r="AE9" s="201">
        <f>'РБ ВВ 10(2025)| FIT18'!AE30+25</f>
        <v>14824</v>
      </c>
      <c r="AF9" s="201">
        <f>'РБ ВВ 10(2025)| FIT18'!AF30+25</f>
        <v>11222</v>
      </c>
      <c r="AG9" s="201">
        <f>'РБ ВВ 10(2025)| FIT18'!AG30+25</f>
        <v>16155</v>
      </c>
      <c r="AH9" s="201">
        <f>'РБ ВВ 10(2025)| FIT18'!AH30+25</f>
        <v>11222</v>
      </c>
      <c r="AI9" s="201">
        <f>'РБ ВВ 10(2025)| FIT18'!AI30+25</f>
        <v>12162</v>
      </c>
      <c r="AJ9" s="201">
        <f>'РБ ВВ 10(2025)| FIT18'!AJ30+25</f>
        <v>14041</v>
      </c>
      <c r="AK9" s="201">
        <f>'РБ ВВ 10(2025)| FIT18'!AK30+25</f>
        <v>14824</v>
      </c>
      <c r="AL9" s="201">
        <f>'РБ ВВ 10(2025)| FIT18'!AL30+25</f>
        <v>14041</v>
      </c>
      <c r="AM9" s="201">
        <f>'РБ ВВ 10(2025)| FIT18'!AM30+25</f>
        <v>13102</v>
      </c>
      <c r="AN9" s="201">
        <f>'РБ ВВ 10(2025)| FIT18'!AN30+25</f>
        <v>14824</v>
      </c>
      <c r="AO9" s="201">
        <f>'РБ ВВ 10(2025)| FIT18'!AO30+25</f>
        <v>13102</v>
      </c>
      <c r="AP9" s="201">
        <f>'РБ ВВ 10(2025)| FIT18'!AP30+25</f>
        <v>14041</v>
      </c>
      <c r="AQ9" s="201">
        <f>'РБ ВВ 10(2025)| FIT18'!AQ30+25</f>
        <v>14824</v>
      </c>
      <c r="AR9" s="201">
        <f>'РБ ВВ 10(2025)| FIT18'!AR30+25</f>
        <v>14041</v>
      </c>
      <c r="AS9" s="201">
        <f>'РБ ВВ 10(2025)| FIT18'!AS30+25</f>
        <v>14824</v>
      </c>
      <c r="AT9" s="201">
        <f>'РБ ВВ 10(2025)| FIT18'!AT30+25</f>
        <v>14041</v>
      </c>
      <c r="AU9" s="201">
        <f>'РБ ВВ 10(2025)| FIT18'!AU30+25</f>
        <v>14824</v>
      </c>
      <c r="AV9" s="201">
        <f>'РБ ВВ 10(2025)| FIT18'!AV30+25</f>
        <v>13102</v>
      </c>
      <c r="AW9" s="201">
        <f>'РБ ВВ 10(2025)| FIT18'!AW30+25</f>
        <v>11222</v>
      </c>
      <c r="AX9" s="201">
        <f>'РБ ВВ 10(2025)| FIT18'!AX30+25</f>
        <v>13102</v>
      </c>
      <c r="AY9" s="201">
        <f>'РБ ВВ 10(2025)| FIT18'!AY30+25</f>
        <v>11222</v>
      </c>
      <c r="AZ9" s="201">
        <f>'РБ ВВ 10(2025)| FIT18'!AZ30+25</f>
        <v>11222</v>
      </c>
      <c r="BA9" s="201">
        <f>'РБ ВВ 10(2025)| FIT18'!BA30+25</f>
        <v>13102</v>
      </c>
      <c r="BB9" s="201">
        <f>'РБ ВВ 10(2025)| FIT18'!BB30+25</f>
        <v>11222</v>
      </c>
    </row>
    <row r="10" spans="1:54" s="50" customFormat="1" x14ac:dyDescent="0.2">
      <c r="A10" s="180">
        <v>2</v>
      </c>
      <c r="B10" s="201">
        <f>'РБ ВВ 10(2025)| FIT18'!B31+25</f>
        <v>11849</v>
      </c>
      <c r="C10" s="201">
        <f>'РБ ВВ 10(2025)| FIT18'!C31+25</f>
        <v>13415</v>
      </c>
      <c r="D10" s="201">
        <f>'РБ ВВ 10(2025)| FIT18'!D31+25</f>
        <v>11849</v>
      </c>
      <c r="E10" s="201">
        <f>'РБ ВВ 10(2025)| FIT18'!E31+25</f>
        <v>13415</v>
      </c>
      <c r="F10" s="201">
        <f>'РБ ВВ 10(2025)| FIT18'!F31+25</f>
        <v>13415</v>
      </c>
      <c r="G10" s="201">
        <f>'РБ ВВ 10(2025)| FIT18'!G31+25</f>
        <v>14433</v>
      </c>
      <c r="H10" s="201">
        <f>'РБ ВВ 10(2025)| FIT18'!H31+25</f>
        <v>11849</v>
      </c>
      <c r="I10" s="201">
        <f>'РБ ВВ 10(2025)| FIT18'!I31+25</f>
        <v>11849</v>
      </c>
      <c r="J10" s="201">
        <f>'РБ ВВ 10(2025)| FIT18'!J31+25</f>
        <v>14433</v>
      </c>
      <c r="K10" s="201">
        <f>'РБ ВВ 10(2025)| FIT18'!K31+25</f>
        <v>14433</v>
      </c>
      <c r="L10" s="201">
        <f>'РБ ВВ 10(2025)| FIT18'!L31+25</f>
        <v>14433</v>
      </c>
      <c r="M10" s="201">
        <f>'РБ ВВ 10(2025)| FIT18'!M31+25</f>
        <v>11849</v>
      </c>
      <c r="N10" s="201">
        <f>'РБ ВВ 10(2025)| FIT18'!N31+25</f>
        <v>10518</v>
      </c>
      <c r="O10" s="201">
        <f>'РБ ВВ 10(2025)| FIT18'!O31+25</f>
        <v>10518</v>
      </c>
      <c r="P10" s="201">
        <f>'РБ ВВ 10(2025)| FIT18'!P31+25</f>
        <v>9970</v>
      </c>
      <c r="Q10" s="201">
        <f>'РБ ВВ 10(2025)| FIT18'!Q31+25</f>
        <v>10518</v>
      </c>
      <c r="R10" s="201">
        <f>'РБ ВВ 10(2025)| FIT18'!R31+25</f>
        <v>9970</v>
      </c>
      <c r="S10" s="201">
        <f>'РБ ВВ 10(2025)| FIT18'!S31+25</f>
        <v>11066</v>
      </c>
      <c r="T10" s="201">
        <f>'РБ ВВ 10(2025)| FIT18'!T31+25</f>
        <v>10518</v>
      </c>
      <c r="U10" s="201">
        <f>'РБ ВВ 10(2025)| FIT18'!U31+25</f>
        <v>9970</v>
      </c>
      <c r="V10" s="201">
        <f>'РБ ВВ 10(2025)| FIT18'!V31+25</f>
        <v>14433</v>
      </c>
      <c r="W10" s="201">
        <f>'РБ ВВ 10(2025)| FIT18'!W31+25</f>
        <v>16155</v>
      </c>
      <c r="X10" s="201">
        <f>'РБ ВВ 10(2025)| FIT18'!X31+25</f>
        <v>16155</v>
      </c>
      <c r="Y10" s="201">
        <f>'РБ ВВ 10(2025)| FIT18'!Y31+25</f>
        <v>11457</v>
      </c>
      <c r="Z10" s="201">
        <f>'РБ ВВ 10(2025)| FIT18'!Z31+25</f>
        <v>13493</v>
      </c>
      <c r="AA10" s="201">
        <f>'РБ ВВ 10(2025)| FIT18'!AA31+25</f>
        <v>14433</v>
      </c>
      <c r="AB10" s="201">
        <f>'РБ ВВ 10(2025)| FIT18'!AB31+25</f>
        <v>12553</v>
      </c>
      <c r="AC10" s="201">
        <f>'РБ ВВ 10(2025)| FIT18'!AC31+25</f>
        <v>13493</v>
      </c>
      <c r="AD10" s="201">
        <f>'РБ ВВ 10(2025)| FIT18'!AD31+25</f>
        <v>17486</v>
      </c>
      <c r="AE10" s="201">
        <f>'РБ ВВ 10(2025)| FIT18'!AE31+25</f>
        <v>16155</v>
      </c>
      <c r="AF10" s="201">
        <f>'РБ ВВ 10(2025)| FIT18'!AF31+25</f>
        <v>12553</v>
      </c>
      <c r="AG10" s="201">
        <f>'РБ ВВ 10(2025)| FIT18'!AG31+25</f>
        <v>17486</v>
      </c>
      <c r="AH10" s="201">
        <f>'РБ ВВ 10(2025)| FIT18'!AH31+25</f>
        <v>12553</v>
      </c>
      <c r="AI10" s="201">
        <f>'РБ ВВ 10(2025)| FIT18'!AI31+25</f>
        <v>13493</v>
      </c>
      <c r="AJ10" s="201">
        <f>'РБ ВВ 10(2025)| FIT18'!AJ31+25</f>
        <v>15372</v>
      </c>
      <c r="AK10" s="201">
        <f>'РБ ВВ 10(2025)| FIT18'!AK31+25</f>
        <v>16155</v>
      </c>
      <c r="AL10" s="201">
        <f>'РБ ВВ 10(2025)| FIT18'!AL31+25</f>
        <v>15372</v>
      </c>
      <c r="AM10" s="201">
        <f>'РБ ВВ 10(2025)| FIT18'!AM31+25</f>
        <v>14433</v>
      </c>
      <c r="AN10" s="201">
        <f>'РБ ВВ 10(2025)| FIT18'!AN31+25</f>
        <v>16155</v>
      </c>
      <c r="AO10" s="201">
        <f>'РБ ВВ 10(2025)| FIT18'!AO31+25</f>
        <v>14433</v>
      </c>
      <c r="AP10" s="201">
        <f>'РБ ВВ 10(2025)| FIT18'!AP31+25</f>
        <v>15372</v>
      </c>
      <c r="AQ10" s="201">
        <f>'РБ ВВ 10(2025)| FIT18'!AQ31+25</f>
        <v>16155</v>
      </c>
      <c r="AR10" s="201">
        <f>'РБ ВВ 10(2025)| FIT18'!AR31+25</f>
        <v>15372</v>
      </c>
      <c r="AS10" s="201">
        <f>'РБ ВВ 10(2025)| FIT18'!AS31+25</f>
        <v>16155</v>
      </c>
      <c r="AT10" s="201">
        <f>'РБ ВВ 10(2025)| FIT18'!AT31+25</f>
        <v>15372</v>
      </c>
      <c r="AU10" s="201">
        <f>'РБ ВВ 10(2025)| FIT18'!AU31+25</f>
        <v>16155</v>
      </c>
      <c r="AV10" s="201">
        <f>'РБ ВВ 10(2025)| FIT18'!AV31+25</f>
        <v>14433</v>
      </c>
      <c r="AW10" s="201">
        <f>'РБ ВВ 10(2025)| FIT18'!AW31+25</f>
        <v>12553</v>
      </c>
      <c r="AX10" s="201">
        <f>'РБ ВВ 10(2025)| FIT18'!AX31+25</f>
        <v>14433</v>
      </c>
      <c r="AY10" s="201">
        <f>'РБ ВВ 10(2025)| FIT18'!AY31+25</f>
        <v>12553</v>
      </c>
      <c r="AZ10" s="201">
        <f>'РБ ВВ 10(2025)| FIT18'!AZ31+25</f>
        <v>12553</v>
      </c>
      <c r="BA10" s="201">
        <f>'РБ ВВ 10(2025)| FIT18'!BA31+25</f>
        <v>14433</v>
      </c>
      <c r="BB10" s="201">
        <f>'РБ ВВ 10(2025)| FIT18'!BB31+25</f>
        <v>12553</v>
      </c>
    </row>
    <row r="11" spans="1:54" s="50" customFormat="1" x14ac:dyDescent="0.2">
      <c r="A11" s="42" t="s">
        <v>84</v>
      </c>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201"/>
      <c r="AZ11" s="201"/>
      <c r="BA11" s="201"/>
      <c r="BB11" s="201"/>
    </row>
    <row r="12" spans="1:54" s="50" customFormat="1" x14ac:dyDescent="0.2">
      <c r="A12" s="88">
        <f>A6</f>
        <v>1</v>
      </c>
      <c r="B12" s="201">
        <f>'РБ ВВ 10(2025)| FIT18'!B33+25</f>
        <v>11301</v>
      </c>
      <c r="C12" s="201">
        <f>'РБ ВВ 10(2025)| FIT18'!C33+25</f>
        <v>12867</v>
      </c>
      <c r="D12" s="201">
        <f>'РБ ВВ 10(2025)| FIT18'!D33+25</f>
        <v>11301</v>
      </c>
      <c r="E12" s="201">
        <f>'РБ ВВ 10(2025)| FIT18'!E33+25</f>
        <v>12867</v>
      </c>
      <c r="F12" s="201">
        <f>'РБ ВВ 10(2025)| FIT18'!F33+25</f>
        <v>12867</v>
      </c>
      <c r="G12" s="201">
        <f>'РБ ВВ 10(2025)| FIT18'!G33+25</f>
        <v>13885</v>
      </c>
      <c r="H12" s="201">
        <f>'РБ ВВ 10(2025)| FIT18'!H33+25</f>
        <v>11301</v>
      </c>
      <c r="I12" s="201">
        <f>'РБ ВВ 10(2025)| FIT18'!I33+25</f>
        <v>11301</v>
      </c>
      <c r="J12" s="201">
        <f>'РБ ВВ 10(2025)| FIT18'!J33+25</f>
        <v>13885</v>
      </c>
      <c r="K12" s="201">
        <f>'РБ ВВ 10(2025)| FIT18'!K33+25</f>
        <v>13885</v>
      </c>
      <c r="L12" s="201">
        <f>'РБ ВВ 10(2025)| FIT18'!L33+25</f>
        <v>13885</v>
      </c>
      <c r="M12" s="201">
        <f>'РБ ВВ 10(2025)| FIT18'!M33+25</f>
        <v>11301</v>
      </c>
      <c r="N12" s="201">
        <f>'РБ ВВ 10(2025)| FIT18'!N33+25</f>
        <v>9970</v>
      </c>
      <c r="O12" s="201">
        <f>'РБ ВВ 10(2025)| FIT18'!O33+25</f>
        <v>9970</v>
      </c>
      <c r="P12" s="201">
        <f>'РБ ВВ 10(2025)| FIT18'!P33+25</f>
        <v>9421</v>
      </c>
      <c r="Q12" s="201">
        <f>'РБ ВВ 10(2025)| FIT18'!Q33+25</f>
        <v>9970</v>
      </c>
      <c r="R12" s="201">
        <f>'РБ ВВ 10(2025)| FIT18'!R33+25</f>
        <v>9421</v>
      </c>
      <c r="S12" s="201">
        <f>'РБ ВВ 10(2025)| FIT18'!S33+25</f>
        <v>10518</v>
      </c>
      <c r="T12" s="201">
        <f>'РБ ВВ 10(2025)| FIT18'!T33+25</f>
        <v>9970</v>
      </c>
      <c r="U12" s="201">
        <f>'РБ ВВ 10(2025)| FIT18'!U33+25</f>
        <v>9421</v>
      </c>
      <c r="V12" s="201">
        <f>'РБ ВВ 10(2025)| FIT18'!V33+25</f>
        <v>13885</v>
      </c>
      <c r="W12" s="201">
        <f>'РБ ВВ 10(2025)| FIT18'!W33+25</f>
        <v>15607</v>
      </c>
      <c r="X12" s="201">
        <f>'РБ ВВ 10(2025)| FIT18'!X33+25</f>
        <v>15607</v>
      </c>
      <c r="Y12" s="201">
        <f>'РБ ВВ 10(2025)| FIT18'!Y33+25</f>
        <v>10909</v>
      </c>
      <c r="Z12" s="201">
        <f>'РБ ВВ 10(2025)| FIT18'!Z33+25</f>
        <v>12945</v>
      </c>
      <c r="AA12" s="201">
        <f>'РБ ВВ 10(2025)| FIT18'!AA33+25</f>
        <v>13885</v>
      </c>
      <c r="AB12" s="201">
        <f>'РБ ВВ 10(2025)| FIT18'!AB33+25</f>
        <v>12005</v>
      </c>
      <c r="AC12" s="201">
        <f>'РБ ВВ 10(2025)| FIT18'!AC33+25</f>
        <v>12945</v>
      </c>
      <c r="AD12" s="201">
        <f>'РБ ВВ 10(2025)| FIT18'!AD33+25</f>
        <v>16938</v>
      </c>
      <c r="AE12" s="201">
        <f>'РБ ВВ 10(2025)| FIT18'!AE33+25</f>
        <v>15607</v>
      </c>
      <c r="AF12" s="201">
        <f>'РБ ВВ 10(2025)| FIT18'!AF33+25</f>
        <v>12005</v>
      </c>
      <c r="AG12" s="201">
        <f>'РБ ВВ 10(2025)| FIT18'!AG33+25</f>
        <v>16938</v>
      </c>
      <c r="AH12" s="201">
        <f>'РБ ВВ 10(2025)| FIT18'!AH33+25</f>
        <v>12005</v>
      </c>
      <c r="AI12" s="201">
        <f>'РБ ВВ 10(2025)| FIT18'!AI33+25</f>
        <v>12945</v>
      </c>
      <c r="AJ12" s="201">
        <f>'РБ ВВ 10(2025)| FIT18'!AJ33+25</f>
        <v>14824</v>
      </c>
      <c r="AK12" s="201">
        <f>'РБ ВВ 10(2025)| FIT18'!AK33+25</f>
        <v>15607</v>
      </c>
      <c r="AL12" s="201">
        <f>'РБ ВВ 10(2025)| FIT18'!AL33+25</f>
        <v>14824</v>
      </c>
      <c r="AM12" s="201">
        <f>'РБ ВВ 10(2025)| FIT18'!AM33+25</f>
        <v>13885</v>
      </c>
      <c r="AN12" s="201">
        <f>'РБ ВВ 10(2025)| FIT18'!AN33+25</f>
        <v>15607</v>
      </c>
      <c r="AO12" s="201">
        <f>'РБ ВВ 10(2025)| FIT18'!AO33+25</f>
        <v>13885</v>
      </c>
      <c r="AP12" s="201">
        <f>'РБ ВВ 10(2025)| FIT18'!AP33+25</f>
        <v>14824</v>
      </c>
      <c r="AQ12" s="201">
        <f>'РБ ВВ 10(2025)| FIT18'!AQ33+25</f>
        <v>15607</v>
      </c>
      <c r="AR12" s="201">
        <f>'РБ ВВ 10(2025)| FIT18'!AR33+25</f>
        <v>14824</v>
      </c>
      <c r="AS12" s="201">
        <f>'РБ ВВ 10(2025)| FIT18'!AS33+25</f>
        <v>15607</v>
      </c>
      <c r="AT12" s="201">
        <f>'РБ ВВ 10(2025)| FIT18'!AT33+25</f>
        <v>14824</v>
      </c>
      <c r="AU12" s="201">
        <f>'РБ ВВ 10(2025)| FIT18'!AU33+25</f>
        <v>15607</v>
      </c>
      <c r="AV12" s="201">
        <f>'РБ ВВ 10(2025)| FIT18'!AV33+25</f>
        <v>13885</v>
      </c>
      <c r="AW12" s="201">
        <f>'РБ ВВ 10(2025)| FIT18'!AW33+25</f>
        <v>12005</v>
      </c>
      <c r="AX12" s="201">
        <f>'РБ ВВ 10(2025)| FIT18'!AX33+25</f>
        <v>13885</v>
      </c>
      <c r="AY12" s="201">
        <f>'РБ ВВ 10(2025)| FIT18'!AY33+25</f>
        <v>12005</v>
      </c>
      <c r="AZ12" s="201">
        <f>'РБ ВВ 10(2025)| FIT18'!AZ33+25</f>
        <v>12005</v>
      </c>
      <c r="BA12" s="201">
        <f>'РБ ВВ 10(2025)| FIT18'!BA33+25</f>
        <v>13885</v>
      </c>
      <c r="BB12" s="201">
        <f>'РБ ВВ 10(2025)| FIT18'!BB33+25</f>
        <v>12005</v>
      </c>
    </row>
    <row r="13" spans="1:54" s="50" customFormat="1" x14ac:dyDescent="0.2">
      <c r="A13" s="88">
        <f>A7</f>
        <v>2</v>
      </c>
      <c r="B13" s="201">
        <f>'РБ ВВ 10(2025)| FIT18'!B34+25</f>
        <v>12632</v>
      </c>
      <c r="C13" s="201">
        <f>'РБ ВВ 10(2025)| FIT18'!C34+25</f>
        <v>14198</v>
      </c>
      <c r="D13" s="201">
        <f>'РБ ВВ 10(2025)| FIT18'!D34+25</f>
        <v>12632</v>
      </c>
      <c r="E13" s="201">
        <f>'РБ ВВ 10(2025)| FIT18'!E34+25</f>
        <v>14198</v>
      </c>
      <c r="F13" s="201">
        <f>'РБ ВВ 10(2025)| FIT18'!F34+25</f>
        <v>14198</v>
      </c>
      <c r="G13" s="201">
        <f>'РБ ВВ 10(2025)| FIT18'!G34+25</f>
        <v>15216</v>
      </c>
      <c r="H13" s="201">
        <f>'РБ ВВ 10(2025)| FIT18'!H34+25</f>
        <v>12632</v>
      </c>
      <c r="I13" s="201">
        <f>'РБ ВВ 10(2025)| FIT18'!I34+25</f>
        <v>12632</v>
      </c>
      <c r="J13" s="201">
        <f>'РБ ВВ 10(2025)| FIT18'!J34+25</f>
        <v>15216</v>
      </c>
      <c r="K13" s="201">
        <f>'РБ ВВ 10(2025)| FIT18'!K34+25</f>
        <v>15216</v>
      </c>
      <c r="L13" s="201">
        <f>'РБ ВВ 10(2025)| FIT18'!L34+25</f>
        <v>15216</v>
      </c>
      <c r="M13" s="201">
        <f>'РБ ВВ 10(2025)| FIT18'!M34+25</f>
        <v>12632</v>
      </c>
      <c r="N13" s="201">
        <f>'РБ ВВ 10(2025)| FIT18'!N34+25</f>
        <v>11301</v>
      </c>
      <c r="O13" s="201">
        <f>'РБ ВВ 10(2025)| FIT18'!O34+25</f>
        <v>11301</v>
      </c>
      <c r="P13" s="201">
        <f>'РБ ВВ 10(2025)| FIT18'!P34+25</f>
        <v>10753</v>
      </c>
      <c r="Q13" s="201">
        <f>'РБ ВВ 10(2025)| FIT18'!Q34+25</f>
        <v>11301</v>
      </c>
      <c r="R13" s="201">
        <f>'РБ ВВ 10(2025)| FIT18'!R34+25</f>
        <v>10753</v>
      </c>
      <c r="S13" s="201">
        <f>'РБ ВВ 10(2025)| FIT18'!S34+25</f>
        <v>11849</v>
      </c>
      <c r="T13" s="201">
        <f>'РБ ВВ 10(2025)| FIT18'!T34+25</f>
        <v>11301</v>
      </c>
      <c r="U13" s="201">
        <f>'РБ ВВ 10(2025)| FIT18'!U34+25</f>
        <v>10753</v>
      </c>
      <c r="V13" s="201">
        <f>'РБ ВВ 10(2025)| FIT18'!V34+25</f>
        <v>15216</v>
      </c>
      <c r="W13" s="201">
        <f>'РБ ВВ 10(2025)| FIT18'!W34+25</f>
        <v>16938</v>
      </c>
      <c r="X13" s="201">
        <f>'РБ ВВ 10(2025)| FIT18'!X34+25</f>
        <v>16938</v>
      </c>
      <c r="Y13" s="201">
        <f>'РБ ВВ 10(2025)| FIT18'!Y34+25</f>
        <v>12240</v>
      </c>
      <c r="Z13" s="201">
        <f>'РБ ВВ 10(2025)| FIT18'!Z34+25</f>
        <v>14276</v>
      </c>
      <c r="AA13" s="201">
        <f>'РБ ВВ 10(2025)| FIT18'!AA34+25</f>
        <v>15216</v>
      </c>
      <c r="AB13" s="201">
        <f>'РБ ВВ 10(2025)| FIT18'!AB34+25</f>
        <v>13336</v>
      </c>
      <c r="AC13" s="201">
        <f>'РБ ВВ 10(2025)| FIT18'!AC34+25</f>
        <v>14276</v>
      </c>
      <c r="AD13" s="201">
        <f>'РБ ВВ 10(2025)| FIT18'!AD34+25</f>
        <v>18269</v>
      </c>
      <c r="AE13" s="201">
        <f>'РБ ВВ 10(2025)| FIT18'!AE34+25</f>
        <v>16938</v>
      </c>
      <c r="AF13" s="201">
        <f>'РБ ВВ 10(2025)| FIT18'!AF34+25</f>
        <v>13336</v>
      </c>
      <c r="AG13" s="201">
        <f>'РБ ВВ 10(2025)| FIT18'!AG34+25</f>
        <v>18269</v>
      </c>
      <c r="AH13" s="201">
        <f>'РБ ВВ 10(2025)| FIT18'!AH34+25</f>
        <v>13336</v>
      </c>
      <c r="AI13" s="201">
        <f>'РБ ВВ 10(2025)| FIT18'!AI34+25</f>
        <v>14276</v>
      </c>
      <c r="AJ13" s="201">
        <f>'РБ ВВ 10(2025)| FIT18'!AJ34+25</f>
        <v>16155</v>
      </c>
      <c r="AK13" s="201">
        <f>'РБ ВВ 10(2025)| FIT18'!AK34+25</f>
        <v>16938</v>
      </c>
      <c r="AL13" s="201">
        <f>'РБ ВВ 10(2025)| FIT18'!AL34+25</f>
        <v>16155</v>
      </c>
      <c r="AM13" s="201">
        <f>'РБ ВВ 10(2025)| FIT18'!AM34+25</f>
        <v>15216</v>
      </c>
      <c r="AN13" s="201">
        <f>'РБ ВВ 10(2025)| FIT18'!AN34+25</f>
        <v>16938</v>
      </c>
      <c r="AO13" s="201">
        <f>'РБ ВВ 10(2025)| FIT18'!AO34+25</f>
        <v>15216</v>
      </c>
      <c r="AP13" s="201">
        <f>'РБ ВВ 10(2025)| FIT18'!AP34+25</f>
        <v>16155</v>
      </c>
      <c r="AQ13" s="201">
        <f>'РБ ВВ 10(2025)| FIT18'!AQ34+25</f>
        <v>16938</v>
      </c>
      <c r="AR13" s="201">
        <f>'РБ ВВ 10(2025)| FIT18'!AR34+25</f>
        <v>16155</v>
      </c>
      <c r="AS13" s="201">
        <f>'РБ ВВ 10(2025)| FIT18'!AS34+25</f>
        <v>16938</v>
      </c>
      <c r="AT13" s="201">
        <f>'РБ ВВ 10(2025)| FIT18'!AT34+25</f>
        <v>16155</v>
      </c>
      <c r="AU13" s="201">
        <f>'РБ ВВ 10(2025)| FIT18'!AU34+25</f>
        <v>16938</v>
      </c>
      <c r="AV13" s="201">
        <f>'РБ ВВ 10(2025)| FIT18'!AV34+25</f>
        <v>15216</v>
      </c>
      <c r="AW13" s="201">
        <f>'РБ ВВ 10(2025)| FIT18'!AW34+25</f>
        <v>13336</v>
      </c>
      <c r="AX13" s="201">
        <f>'РБ ВВ 10(2025)| FIT18'!AX34+25</f>
        <v>15216</v>
      </c>
      <c r="AY13" s="201">
        <f>'РБ ВВ 10(2025)| FIT18'!AY34+25</f>
        <v>13336</v>
      </c>
      <c r="AZ13" s="201">
        <f>'РБ ВВ 10(2025)| FIT18'!AZ34+25</f>
        <v>13336</v>
      </c>
      <c r="BA13" s="201">
        <f>'РБ ВВ 10(2025)| FIT18'!BA34+25</f>
        <v>15216</v>
      </c>
      <c r="BB13" s="201">
        <f>'РБ ВВ 10(2025)| FIT18'!BB34+25</f>
        <v>13336</v>
      </c>
    </row>
    <row r="14" spans="1:54" s="50" customFormat="1" x14ac:dyDescent="0.2">
      <c r="A14" s="42" t="s">
        <v>85</v>
      </c>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row>
    <row r="15" spans="1:54" s="50" customFormat="1" x14ac:dyDescent="0.2">
      <c r="A15" s="88">
        <f>A6</f>
        <v>1</v>
      </c>
      <c r="B15" s="201">
        <f>'РБ ВВ 10(2025)| FIT18'!B36+25</f>
        <v>12632</v>
      </c>
      <c r="C15" s="201">
        <f>'РБ ВВ 10(2025)| FIT18'!C36+25</f>
        <v>14198</v>
      </c>
      <c r="D15" s="201">
        <f>'РБ ВВ 10(2025)| FIT18'!D36+25</f>
        <v>12632</v>
      </c>
      <c r="E15" s="201">
        <f>'РБ ВВ 10(2025)| FIT18'!E36+25</f>
        <v>14198</v>
      </c>
      <c r="F15" s="201">
        <f>'РБ ВВ 10(2025)| FIT18'!F36+25</f>
        <v>14198</v>
      </c>
      <c r="G15" s="201">
        <f>'РБ ВВ 10(2025)| FIT18'!G36+25</f>
        <v>15216</v>
      </c>
      <c r="H15" s="201">
        <f>'РБ ВВ 10(2025)| FIT18'!H36+25</f>
        <v>12632</v>
      </c>
      <c r="I15" s="201">
        <f>'РБ ВВ 10(2025)| FIT18'!I36+25</f>
        <v>12632</v>
      </c>
      <c r="J15" s="201">
        <f>'РБ ВВ 10(2025)| FIT18'!J36+25</f>
        <v>15216</v>
      </c>
      <c r="K15" s="201">
        <f>'РБ ВВ 10(2025)| FIT18'!K36+25</f>
        <v>15216</v>
      </c>
      <c r="L15" s="201">
        <f>'РБ ВВ 10(2025)| FIT18'!L36+25</f>
        <v>15216</v>
      </c>
      <c r="M15" s="201">
        <f>'РБ ВВ 10(2025)| FIT18'!M36+25</f>
        <v>12632</v>
      </c>
      <c r="N15" s="201">
        <f>'РБ ВВ 10(2025)| FIT18'!N36+25</f>
        <v>11301</v>
      </c>
      <c r="O15" s="201">
        <f>'РБ ВВ 10(2025)| FIT18'!O36+25</f>
        <v>11301</v>
      </c>
      <c r="P15" s="201">
        <f>'РБ ВВ 10(2025)| FIT18'!P36+25</f>
        <v>10753</v>
      </c>
      <c r="Q15" s="201">
        <f>'РБ ВВ 10(2025)| FIT18'!Q36+25</f>
        <v>11301</v>
      </c>
      <c r="R15" s="201">
        <f>'РБ ВВ 10(2025)| FIT18'!R36+25</f>
        <v>10753</v>
      </c>
      <c r="S15" s="201">
        <f>'РБ ВВ 10(2025)| FIT18'!S36+25</f>
        <v>11849</v>
      </c>
      <c r="T15" s="201">
        <f>'РБ ВВ 10(2025)| FIT18'!T36+25</f>
        <v>11301</v>
      </c>
      <c r="U15" s="201">
        <f>'РБ ВВ 10(2025)| FIT18'!U36+25</f>
        <v>10753</v>
      </c>
      <c r="V15" s="201">
        <f>'РБ ВВ 10(2025)| FIT18'!V36+25</f>
        <v>15216</v>
      </c>
      <c r="W15" s="201">
        <f>'РБ ВВ 10(2025)| FIT18'!W36+25</f>
        <v>16938</v>
      </c>
      <c r="X15" s="201">
        <f>'РБ ВВ 10(2025)| FIT18'!X36+25</f>
        <v>16938</v>
      </c>
      <c r="Y15" s="201">
        <f>'РБ ВВ 10(2025)| FIT18'!Y36+25</f>
        <v>12240</v>
      </c>
      <c r="Z15" s="201">
        <f>'РБ ВВ 10(2025)| FIT18'!Z36+25</f>
        <v>14276</v>
      </c>
      <c r="AA15" s="201">
        <f>'РБ ВВ 10(2025)| FIT18'!AA36+25</f>
        <v>15216</v>
      </c>
      <c r="AB15" s="201">
        <f>'РБ ВВ 10(2025)| FIT18'!AB36+25</f>
        <v>13336</v>
      </c>
      <c r="AC15" s="201">
        <f>'РБ ВВ 10(2025)| FIT18'!AC36+25</f>
        <v>14276</v>
      </c>
      <c r="AD15" s="201">
        <f>'РБ ВВ 10(2025)| FIT18'!AD36+25</f>
        <v>18269</v>
      </c>
      <c r="AE15" s="201">
        <f>'РБ ВВ 10(2025)| FIT18'!AE36+25</f>
        <v>16938</v>
      </c>
      <c r="AF15" s="201">
        <f>'РБ ВВ 10(2025)| FIT18'!AF36+25</f>
        <v>13336</v>
      </c>
      <c r="AG15" s="201">
        <f>'РБ ВВ 10(2025)| FIT18'!AG36+25</f>
        <v>18269</v>
      </c>
      <c r="AH15" s="201">
        <f>'РБ ВВ 10(2025)| FIT18'!AH36+25</f>
        <v>13336</v>
      </c>
      <c r="AI15" s="201">
        <f>'РБ ВВ 10(2025)| FIT18'!AI36+25</f>
        <v>14276</v>
      </c>
      <c r="AJ15" s="201">
        <f>'РБ ВВ 10(2025)| FIT18'!AJ36+25</f>
        <v>16155</v>
      </c>
      <c r="AK15" s="201">
        <f>'РБ ВВ 10(2025)| FIT18'!AK36+25</f>
        <v>16938</v>
      </c>
      <c r="AL15" s="201">
        <f>'РБ ВВ 10(2025)| FIT18'!AL36+25</f>
        <v>16155</v>
      </c>
      <c r="AM15" s="201">
        <f>'РБ ВВ 10(2025)| FIT18'!AM36+25</f>
        <v>15216</v>
      </c>
      <c r="AN15" s="201">
        <f>'РБ ВВ 10(2025)| FIT18'!AN36+25</f>
        <v>16938</v>
      </c>
      <c r="AO15" s="201">
        <f>'РБ ВВ 10(2025)| FIT18'!AO36+25</f>
        <v>15216</v>
      </c>
      <c r="AP15" s="201">
        <f>'РБ ВВ 10(2025)| FIT18'!AP36+25</f>
        <v>16155</v>
      </c>
      <c r="AQ15" s="201">
        <f>'РБ ВВ 10(2025)| FIT18'!AQ36+25</f>
        <v>16938</v>
      </c>
      <c r="AR15" s="201">
        <f>'РБ ВВ 10(2025)| FIT18'!AR36+25</f>
        <v>16155</v>
      </c>
      <c r="AS15" s="201">
        <f>'РБ ВВ 10(2025)| FIT18'!AS36+25</f>
        <v>16938</v>
      </c>
      <c r="AT15" s="201">
        <f>'РБ ВВ 10(2025)| FIT18'!AT36+25</f>
        <v>16155</v>
      </c>
      <c r="AU15" s="201">
        <f>'РБ ВВ 10(2025)| FIT18'!AU36+25</f>
        <v>16938</v>
      </c>
      <c r="AV15" s="201">
        <f>'РБ ВВ 10(2025)| FIT18'!AV36+25</f>
        <v>15216</v>
      </c>
      <c r="AW15" s="201">
        <f>'РБ ВВ 10(2025)| FIT18'!AW36+25</f>
        <v>13336</v>
      </c>
      <c r="AX15" s="201">
        <f>'РБ ВВ 10(2025)| FIT18'!AX36+25</f>
        <v>15216</v>
      </c>
      <c r="AY15" s="201">
        <f>'РБ ВВ 10(2025)| FIT18'!AY36+25</f>
        <v>13336</v>
      </c>
      <c r="AZ15" s="201">
        <f>'РБ ВВ 10(2025)| FIT18'!AZ36+25</f>
        <v>13336</v>
      </c>
      <c r="BA15" s="201">
        <f>'РБ ВВ 10(2025)| FIT18'!BA36+25</f>
        <v>15216</v>
      </c>
      <c r="BB15" s="201">
        <f>'РБ ВВ 10(2025)| FIT18'!BB36+25</f>
        <v>13336</v>
      </c>
    </row>
    <row r="16" spans="1:54" s="50" customFormat="1" x14ac:dyDescent="0.2">
      <c r="A16" s="88">
        <f>A7</f>
        <v>2</v>
      </c>
      <c r="B16" s="201">
        <f>'РБ ВВ 10(2025)| FIT18'!B37+25</f>
        <v>13963</v>
      </c>
      <c r="C16" s="201">
        <f>'РБ ВВ 10(2025)| FIT18'!C37+25</f>
        <v>15529</v>
      </c>
      <c r="D16" s="201">
        <f>'РБ ВВ 10(2025)| FIT18'!D37+25</f>
        <v>13963</v>
      </c>
      <c r="E16" s="201">
        <f>'РБ ВВ 10(2025)| FIT18'!E37+25</f>
        <v>15529</v>
      </c>
      <c r="F16" s="201">
        <f>'РБ ВВ 10(2025)| FIT18'!F37+25</f>
        <v>15529</v>
      </c>
      <c r="G16" s="201">
        <f>'РБ ВВ 10(2025)| FIT18'!G37+25</f>
        <v>16547</v>
      </c>
      <c r="H16" s="201">
        <f>'РБ ВВ 10(2025)| FIT18'!H37+25</f>
        <v>13963</v>
      </c>
      <c r="I16" s="201">
        <f>'РБ ВВ 10(2025)| FIT18'!I37+25</f>
        <v>13963</v>
      </c>
      <c r="J16" s="201">
        <f>'РБ ВВ 10(2025)| FIT18'!J37+25</f>
        <v>16547</v>
      </c>
      <c r="K16" s="201">
        <f>'РБ ВВ 10(2025)| FIT18'!K37+25</f>
        <v>16547</v>
      </c>
      <c r="L16" s="201">
        <f>'РБ ВВ 10(2025)| FIT18'!L37+25</f>
        <v>16547</v>
      </c>
      <c r="M16" s="201">
        <f>'РБ ВВ 10(2025)| FIT18'!M37+25</f>
        <v>13963</v>
      </c>
      <c r="N16" s="201">
        <f>'РБ ВВ 10(2025)| FIT18'!N37+25</f>
        <v>12632</v>
      </c>
      <c r="O16" s="201">
        <f>'РБ ВВ 10(2025)| FIT18'!O37+25</f>
        <v>12632</v>
      </c>
      <c r="P16" s="201">
        <f>'РБ ВВ 10(2025)| FIT18'!P37+25</f>
        <v>12084</v>
      </c>
      <c r="Q16" s="201">
        <f>'РБ ВВ 10(2025)| FIT18'!Q37+25</f>
        <v>12632</v>
      </c>
      <c r="R16" s="201">
        <f>'РБ ВВ 10(2025)| FIT18'!R37+25</f>
        <v>12084</v>
      </c>
      <c r="S16" s="201">
        <f>'РБ ВВ 10(2025)| FIT18'!S37+25</f>
        <v>13180</v>
      </c>
      <c r="T16" s="201">
        <f>'РБ ВВ 10(2025)| FIT18'!T37+25</f>
        <v>12632</v>
      </c>
      <c r="U16" s="201">
        <f>'РБ ВВ 10(2025)| FIT18'!U37+25</f>
        <v>12084</v>
      </c>
      <c r="V16" s="201">
        <f>'РБ ВВ 10(2025)| FIT18'!V37+25</f>
        <v>16547</v>
      </c>
      <c r="W16" s="201">
        <f>'РБ ВВ 10(2025)| FIT18'!W37+25</f>
        <v>18269</v>
      </c>
      <c r="X16" s="201">
        <f>'РБ ВВ 10(2025)| FIT18'!X37+25</f>
        <v>18269</v>
      </c>
      <c r="Y16" s="201">
        <f>'РБ ВВ 10(2025)| FIT18'!Y37+25</f>
        <v>13571</v>
      </c>
      <c r="Z16" s="201">
        <f>'РБ ВВ 10(2025)| FIT18'!Z37+25</f>
        <v>15607</v>
      </c>
      <c r="AA16" s="201">
        <f>'РБ ВВ 10(2025)| FIT18'!AA37+25</f>
        <v>16547</v>
      </c>
      <c r="AB16" s="201">
        <f>'РБ ВВ 10(2025)| FIT18'!AB37+25</f>
        <v>14668</v>
      </c>
      <c r="AC16" s="201">
        <f>'РБ ВВ 10(2025)| FIT18'!AC37+25</f>
        <v>15607</v>
      </c>
      <c r="AD16" s="201">
        <f>'РБ ВВ 10(2025)| FIT18'!AD37+25</f>
        <v>19600</v>
      </c>
      <c r="AE16" s="201">
        <f>'РБ ВВ 10(2025)| FIT18'!AE37+25</f>
        <v>18269</v>
      </c>
      <c r="AF16" s="201">
        <f>'РБ ВВ 10(2025)| FIT18'!AF37+25</f>
        <v>14668</v>
      </c>
      <c r="AG16" s="201">
        <f>'РБ ВВ 10(2025)| FIT18'!AG37+25</f>
        <v>19600</v>
      </c>
      <c r="AH16" s="201">
        <f>'РБ ВВ 10(2025)| FIT18'!AH37+25</f>
        <v>14668</v>
      </c>
      <c r="AI16" s="201">
        <f>'РБ ВВ 10(2025)| FIT18'!AI37+25</f>
        <v>15607</v>
      </c>
      <c r="AJ16" s="201">
        <f>'РБ ВВ 10(2025)| FIT18'!AJ37+25</f>
        <v>17486</v>
      </c>
      <c r="AK16" s="201">
        <f>'РБ ВВ 10(2025)| FIT18'!AK37+25</f>
        <v>18269</v>
      </c>
      <c r="AL16" s="201">
        <f>'РБ ВВ 10(2025)| FIT18'!AL37+25</f>
        <v>17486</v>
      </c>
      <c r="AM16" s="201">
        <f>'РБ ВВ 10(2025)| FIT18'!AM37+25</f>
        <v>16547</v>
      </c>
      <c r="AN16" s="201">
        <f>'РБ ВВ 10(2025)| FIT18'!AN37+25</f>
        <v>18269</v>
      </c>
      <c r="AO16" s="201">
        <f>'РБ ВВ 10(2025)| FIT18'!AO37+25</f>
        <v>16547</v>
      </c>
      <c r="AP16" s="201">
        <f>'РБ ВВ 10(2025)| FIT18'!AP37+25</f>
        <v>17486</v>
      </c>
      <c r="AQ16" s="201">
        <f>'РБ ВВ 10(2025)| FIT18'!AQ37+25</f>
        <v>18269</v>
      </c>
      <c r="AR16" s="201">
        <f>'РБ ВВ 10(2025)| FIT18'!AR37+25</f>
        <v>17486</v>
      </c>
      <c r="AS16" s="201">
        <f>'РБ ВВ 10(2025)| FIT18'!AS37+25</f>
        <v>18269</v>
      </c>
      <c r="AT16" s="201">
        <f>'РБ ВВ 10(2025)| FIT18'!AT37+25</f>
        <v>17486</v>
      </c>
      <c r="AU16" s="201">
        <f>'РБ ВВ 10(2025)| FIT18'!AU37+25</f>
        <v>18269</v>
      </c>
      <c r="AV16" s="201">
        <f>'РБ ВВ 10(2025)| FIT18'!AV37+25</f>
        <v>16547</v>
      </c>
      <c r="AW16" s="201">
        <f>'РБ ВВ 10(2025)| FIT18'!AW37+25</f>
        <v>14668</v>
      </c>
      <c r="AX16" s="201">
        <f>'РБ ВВ 10(2025)| FIT18'!AX37+25</f>
        <v>16547</v>
      </c>
      <c r="AY16" s="201">
        <f>'РБ ВВ 10(2025)| FIT18'!AY37+25</f>
        <v>14668</v>
      </c>
      <c r="AZ16" s="201">
        <f>'РБ ВВ 10(2025)| FIT18'!AZ37+25</f>
        <v>14668</v>
      </c>
      <c r="BA16" s="201">
        <f>'РБ ВВ 10(2025)| FIT18'!BA37+25</f>
        <v>16547</v>
      </c>
      <c r="BB16" s="201">
        <f>'РБ ВВ 10(2025)| FIT18'!BB37+25</f>
        <v>14668</v>
      </c>
    </row>
    <row r="17" spans="1:54" s="50" customFormat="1" x14ac:dyDescent="0.2">
      <c r="A17" s="42" t="s">
        <v>86</v>
      </c>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1"/>
      <c r="BB17" s="201"/>
    </row>
    <row r="18" spans="1:54" s="50" customFormat="1" x14ac:dyDescent="0.2">
      <c r="A18" s="88">
        <f>A6</f>
        <v>1</v>
      </c>
      <c r="B18" s="201">
        <f>'РБ ВВ 10(2025)| FIT18'!B39+25</f>
        <v>29310</v>
      </c>
      <c r="C18" s="201">
        <f>'РБ ВВ 10(2025)| FIT18'!C39+25</f>
        <v>30876</v>
      </c>
      <c r="D18" s="201">
        <f>'РБ ВВ 10(2025)| FIT18'!D39+25</f>
        <v>29310</v>
      </c>
      <c r="E18" s="201">
        <f>'РБ ВВ 10(2025)| FIT18'!E39+25</f>
        <v>30876</v>
      </c>
      <c r="F18" s="201">
        <f>'РБ ВВ 10(2025)| FIT18'!F39+25</f>
        <v>30876</v>
      </c>
      <c r="G18" s="201">
        <f>'РБ ВВ 10(2025)| FIT18'!G39+25</f>
        <v>31894</v>
      </c>
      <c r="H18" s="201">
        <f>'РБ ВВ 10(2025)| FIT18'!H39+25</f>
        <v>29310</v>
      </c>
      <c r="I18" s="201">
        <f>'РБ ВВ 10(2025)| FIT18'!I39+25</f>
        <v>29310</v>
      </c>
      <c r="J18" s="201">
        <f>'РБ ВВ 10(2025)| FIT18'!J39+25</f>
        <v>31894</v>
      </c>
      <c r="K18" s="201">
        <f>'РБ ВВ 10(2025)| FIT18'!K39+25</f>
        <v>31894</v>
      </c>
      <c r="L18" s="201">
        <f>'РБ ВВ 10(2025)| FIT18'!L39+25</f>
        <v>31894</v>
      </c>
      <c r="M18" s="201">
        <f>'РБ ВВ 10(2025)| FIT18'!M39+25</f>
        <v>29310</v>
      </c>
      <c r="N18" s="201">
        <f>'РБ ВВ 10(2025)| FIT18'!N39+25</f>
        <v>27979</v>
      </c>
      <c r="O18" s="201">
        <f>'РБ ВВ 10(2025)| FIT18'!O39+25</f>
        <v>27979</v>
      </c>
      <c r="P18" s="201">
        <f>'РБ ВВ 10(2025)| FIT18'!P39+25</f>
        <v>27430</v>
      </c>
      <c r="Q18" s="201">
        <f>'РБ ВВ 10(2025)| FIT18'!Q39+25</f>
        <v>27979</v>
      </c>
      <c r="R18" s="201">
        <f>'РБ ВВ 10(2025)| FIT18'!R39+25</f>
        <v>27430</v>
      </c>
      <c r="S18" s="201">
        <f>'РБ ВВ 10(2025)| FIT18'!S39+25</f>
        <v>28527</v>
      </c>
      <c r="T18" s="201">
        <f>'РБ ВВ 10(2025)| FIT18'!T39+25</f>
        <v>27979</v>
      </c>
      <c r="U18" s="201">
        <f>'РБ ВВ 10(2025)| FIT18'!U39+25</f>
        <v>27430</v>
      </c>
      <c r="V18" s="201">
        <f>'РБ ВВ 10(2025)| FIT18'!V39+25</f>
        <v>31894</v>
      </c>
      <c r="W18" s="201">
        <f>'РБ ВВ 10(2025)| FIT18'!W39+25</f>
        <v>32833</v>
      </c>
      <c r="X18" s="201">
        <f>'РБ ВВ 10(2025)| FIT18'!X39+25</f>
        <v>32833</v>
      </c>
      <c r="Y18" s="201">
        <f>'РБ ВВ 10(2025)| FIT18'!Y39+25</f>
        <v>28135</v>
      </c>
      <c r="Z18" s="201">
        <f>'РБ ВВ 10(2025)| FIT18'!Z39+25</f>
        <v>30171</v>
      </c>
      <c r="AA18" s="201">
        <f>'РБ ВВ 10(2025)| FIT18'!AA39+25</f>
        <v>31111</v>
      </c>
      <c r="AB18" s="201">
        <f>'РБ ВВ 10(2025)| FIT18'!AB39+25</f>
        <v>29231</v>
      </c>
      <c r="AC18" s="201">
        <f>'РБ ВВ 10(2025)| FIT18'!AC39+25</f>
        <v>30171</v>
      </c>
      <c r="AD18" s="201">
        <f>'РБ ВВ 10(2025)| FIT18'!AD39+25</f>
        <v>34164</v>
      </c>
      <c r="AE18" s="201">
        <f>'РБ ВВ 10(2025)| FIT18'!AE39+25</f>
        <v>32833</v>
      </c>
      <c r="AF18" s="201">
        <f>'РБ ВВ 10(2025)| FIT18'!AF39+25</f>
        <v>29231</v>
      </c>
      <c r="AG18" s="201">
        <f>'РБ ВВ 10(2025)| FIT18'!AG39+25</f>
        <v>34164</v>
      </c>
      <c r="AH18" s="201">
        <f>'РБ ВВ 10(2025)| FIT18'!AH39+25</f>
        <v>29231</v>
      </c>
      <c r="AI18" s="201">
        <f>'РБ ВВ 10(2025)| FIT18'!AI39+25</f>
        <v>30171</v>
      </c>
      <c r="AJ18" s="201">
        <f>'РБ ВВ 10(2025)| FIT18'!AJ39+25</f>
        <v>32050</v>
      </c>
      <c r="AK18" s="201">
        <f>'РБ ВВ 10(2025)| FIT18'!AK39+25</f>
        <v>32833</v>
      </c>
      <c r="AL18" s="201">
        <f>'РБ ВВ 10(2025)| FIT18'!AL39+25</f>
        <v>32050</v>
      </c>
      <c r="AM18" s="201">
        <f>'РБ ВВ 10(2025)| FIT18'!AM39+25</f>
        <v>31111</v>
      </c>
      <c r="AN18" s="201">
        <f>'РБ ВВ 10(2025)| FIT18'!AN39+25</f>
        <v>32833</v>
      </c>
      <c r="AO18" s="201">
        <f>'РБ ВВ 10(2025)| FIT18'!AO39+25</f>
        <v>31111</v>
      </c>
      <c r="AP18" s="201">
        <f>'РБ ВВ 10(2025)| FIT18'!AP39+25</f>
        <v>32050</v>
      </c>
      <c r="AQ18" s="201">
        <f>'РБ ВВ 10(2025)| FIT18'!AQ39+25</f>
        <v>32833</v>
      </c>
      <c r="AR18" s="201">
        <f>'РБ ВВ 10(2025)| FIT18'!AR39+25</f>
        <v>32050</v>
      </c>
      <c r="AS18" s="201">
        <f>'РБ ВВ 10(2025)| FIT18'!AS39+25</f>
        <v>32833</v>
      </c>
      <c r="AT18" s="201">
        <f>'РБ ВВ 10(2025)| FIT18'!AT39+25</f>
        <v>32050</v>
      </c>
      <c r="AU18" s="201">
        <f>'РБ ВВ 10(2025)| FIT18'!AU39+25</f>
        <v>32833</v>
      </c>
      <c r="AV18" s="201">
        <f>'РБ ВВ 10(2025)| FIT18'!AV39+25</f>
        <v>31111</v>
      </c>
      <c r="AW18" s="201">
        <f>'РБ ВВ 10(2025)| FIT18'!AW39+25</f>
        <v>29231</v>
      </c>
      <c r="AX18" s="201">
        <f>'РБ ВВ 10(2025)| FIT18'!AX39+25</f>
        <v>31111</v>
      </c>
      <c r="AY18" s="201">
        <f>'РБ ВВ 10(2025)| FIT18'!AY39+25</f>
        <v>29231</v>
      </c>
      <c r="AZ18" s="201">
        <f>'РБ ВВ 10(2025)| FIT18'!AZ39+25</f>
        <v>29231</v>
      </c>
      <c r="BA18" s="201">
        <f>'РБ ВВ 10(2025)| FIT18'!BA39+25</f>
        <v>31111</v>
      </c>
      <c r="BB18" s="201">
        <f>'РБ ВВ 10(2025)| FIT18'!BB39+25</f>
        <v>29231</v>
      </c>
    </row>
    <row r="19" spans="1:54" s="50" customFormat="1" x14ac:dyDescent="0.2">
      <c r="A19" s="88">
        <f>A7</f>
        <v>2</v>
      </c>
      <c r="B19" s="201">
        <f>'РБ ВВ 10(2025)| FIT18'!B40+25</f>
        <v>30641</v>
      </c>
      <c r="C19" s="201">
        <f>'РБ ВВ 10(2025)| FIT18'!C40+25</f>
        <v>32207</v>
      </c>
      <c r="D19" s="201">
        <f>'РБ ВВ 10(2025)| FIT18'!D40+25</f>
        <v>30641</v>
      </c>
      <c r="E19" s="201">
        <f>'РБ ВВ 10(2025)| FIT18'!E40+25</f>
        <v>32207</v>
      </c>
      <c r="F19" s="201">
        <f>'РБ ВВ 10(2025)| FIT18'!F40+25</f>
        <v>32207</v>
      </c>
      <c r="G19" s="201">
        <f>'РБ ВВ 10(2025)| FIT18'!G40+25</f>
        <v>33225</v>
      </c>
      <c r="H19" s="201">
        <f>'РБ ВВ 10(2025)| FIT18'!H40+25</f>
        <v>30641</v>
      </c>
      <c r="I19" s="201">
        <f>'РБ ВВ 10(2025)| FIT18'!I40+25</f>
        <v>30641</v>
      </c>
      <c r="J19" s="201">
        <f>'РБ ВВ 10(2025)| FIT18'!J40+25</f>
        <v>33225</v>
      </c>
      <c r="K19" s="201">
        <f>'РБ ВВ 10(2025)| FIT18'!K40+25</f>
        <v>33225</v>
      </c>
      <c r="L19" s="201">
        <f>'РБ ВВ 10(2025)| FIT18'!L40+25</f>
        <v>33225</v>
      </c>
      <c r="M19" s="201">
        <f>'РБ ВВ 10(2025)| FIT18'!M40+25</f>
        <v>30641</v>
      </c>
      <c r="N19" s="201">
        <f>'РБ ВВ 10(2025)| FIT18'!N40+25</f>
        <v>29310</v>
      </c>
      <c r="O19" s="201">
        <f>'РБ ВВ 10(2025)| FIT18'!O40+25</f>
        <v>29310</v>
      </c>
      <c r="P19" s="201">
        <f>'РБ ВВ 10(2025)| FIT18'!P40+25</f>
        <v>28762</v>
      </c>
      <c r="Q19" s="201">
        <f>'РБ ВВ 10(2025)| FIT18'!Q40+25</f>
        <v>29310</v>
      </c>
      <c r="R19" s="201">
        <f>'РБ ВВ 10(2025)| FIT18'!R40+25</f>
        <v>28762</v>
      </c>
      <c r="S19" s="201">
        <f>'РБ ВВ 10(2025)| FIT18'!S40+25</f>
        <v>29858</v>
      </c>
      <c r="T19" s="201">
        <f>'РБ ВВ 10(2025)| FIT18'!T40+25</f>
        <v>29310</v>
      </c>
      <c r="U19" s="201">
        <f>'РБ ВВ 10(2025)| FIT18'!U40+25</f>
        <v>28762</v>
      </c>
      <c r="V19" s="201">
        <f>'РБ ВВ 10(2025)| FIT18'!V40+25</f>
        <v>33225</v>
      </c>
      <c r="W19" s="201">
        <f>'РБ ВВ 10(2025)| FIT18'!W40+25</f>
        <v>34164</v>
      </c>
      <c r="X19" s="201">
        <f>'РБ ВВ 10(2025)| FIT18'!X40+25</f>
        <v>34164</v>
      </c>
      <c r="Y19" s="201">
        <f>'РБ ВВ 10(2025)| FIT18'!Y40+25</f>
        <v>29466</v>
      </c>
      <c r="Z19" s="201">
        <f>'РБ ВВ 10(2025)| FIT18'!Z40+25</f>
        <v>31502</v>
      </c>
      <c r="AA19" s="201">
        <f>'РБ ВВ 10(2025)| FIT18'!AA40+25</f>
        <v>32442</v>
      </c>
      <c r="AB19" s="201">
        <f>'РБ ВВ 10(2025)| FIT18'!AB40+25</f>
        <v>30562</v>
      </c>
      <c r="AC19" s="201">
        <f>'РБ ВВ 10(2025)| FIT18'!AC40+25</f>
        <v>31502</v>
      </c>
      <c r="AD19" s="201">
        <f>'РБ ВВ 10(2025)| FIT18'!AD40+25</f>
        <v>35495</v>
      </c>
      <c r="AE19" s="201">
        <f>'РБ ВВ 10(2025)| FIT18'!AE40+25</f>
        <v>34164</v>
      </c>
      <c r="AF19" s="201">
        <f>'РБ ВВ 10(2025)| FIT18'!AF40+25</f>
        <v>30562</v>
      </c>
      <c r="AG19" s="201">
        <f>'РБ ВВ 10(2025)| FIT18'!AG40+25</f>
        <v>35495</v>
      </c>
      <c r="AH19" s="201">
        <f>'РБ ВВ 10(2025)| FIT18'!AH40+25</f>
        <v>30562</v>
      </c>
      <c r="AI19" s="201">
        <f>'РБ ВВ 10(2025)| FIT18'!AI40+25</f>
        <v>31502</v>
      </c>
      <c r="AJ19" s="201">
        <f>'РБ ВВ 10(2025)| FIT18'!AJ40+25</f>
        <v>33381</v>
      </c>
      <c r="AK19" s="201">
        <f>'РБ ВВ 10(2025)| FIT18'!AK40+25</f>
        <v>34164</v>
      </c>
      <c r="AL19" s="201">
        <f>'РБ ВВ 10(2025)| FIT18'!AL40+25</f>
        <v>33381</v>
      </c>
      <c r="AM19" s="201">
        <f>'РБ ВВ 10(2025)| FIT18'!AM40+25</f>
        <v>32442</v>
      </c>
      <c r="AN19" s="201">
        <f>'РБ ВВ 10(2025)| FIT18'!AN40+25</f>
        <v>34164</v>
      </c>
      <c r="AO19" s="201">
        <f>'РБ ВВ 10(2025)| FIT18'!AO40+25</f>
        <v>32442</v>
      </c>
      <c r="AP19" s="201">
        <f>'РБ ВВ 10(2025)| FIT18'!AP40+25</f>
        <v>33381</v>
      </c>
      <c r="AQ19" s="201">
        <f>'РБ ВВ 10(2025)| FIT18'!AQ40+25</f>
        <v>34164</v>
      </c>
      <c r="AR19" s="201">
        <f>'РБ ВВ 10(2025)| FIT18'!AR40+25</f>
        <v>33381</v>
      </c>
      <c r="AS19" s="201">
        <f>'РБ ВВ 10(2025)| FIT18'!AS40+25</f>
        <v>34164</v>
      </c>
      <c r="AT19" s="201">
        <f>'РБ ВВ 10(2025)| FIT18'!AT40+25</f>
        <v>33381</v>
      </c>
      <c r="AU19" s="201">
        <f>'РБ ВВ 10(2025)| FIT18'!AU40+25</f>
        <v>34164</v>
      </c>
      <c r="AV19" s="201">
        <f>'РБ ВВ 10(2025)| FIT18'!AV40+25</f>
        <v>32442</v>
      </c>
      <c r="AW19" s="201">
        <f>'РБ ВВ 10(2025)| FIT18'!AW40+25</f>
        <v>30562</v>
      </c>
      <c r="AX19" s="201">
        <f>'РБ ВВ 10(2025)| FIT18'!AX40+25</f>
        <v>32442</v>
      </c>
      <c r="AY19" s="201">
        <f>'РБ ВВ 10(2025)| FIT18'!AY40+25</f>
        <v>30562</v>
      </c>
      <c r="AZ19" s="201">
        <f>'РБ ВВ 10(2025)| FIT18'!AZ40+25</f>
        <v>30562</v>
      </c>
      <c r="BA19" s="201">
        <f>'РБ ВВ 10(2025)| FIT18'!BA40+25</f>
        <v>32442</v>
      </c>
      <c r="BB19" s="201">
        <f>'РБ ВВ 10(2025)| FIT18'!BB40+25</f>
        <v>30562</v>
      </c>
    </row>
    <row r="20" spans="1:54" s="50" customFormat="1" x14ac:dyDescent="0.2">
      <c r="A20" s="42" t="s">
        <v>87</v>
      </c>
      <c r="B20" s="201"/>
      <c r="C20" s="201"/>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1"/>
      <c r="BA20" s="201"/>
      <c r="BB20" s="201"/>
    </row>
    <row r="21" spans="1:54" s="50" customFormat="1" x14ac:dyDescent="0.2">
      <c r="A21" s="88" t="s">
        <v>88</v>
      </c>
      <c r="B21" s="201">
        <f>'РБ ВВ 10(2025)| FIT18'!B42+25</f>
        <v>42386</v>
      </c>
      <c r="C21" s="201">
        <f>'РБ ВВ 10(2025)| FIT18'!C42+25</f>
        <v>43952</v>
      </c>
      <c r="D21" s="201">
        <f>'РБ ВВ 10(2025)| FIT18'!D42+25</f>
        <v>42386</v>
      </c>
      <c r="E21" s="201">
        <f>'РБ ВВ 10(2025)| FIT18'!E42+25</f>
        <v>43952</v>
      </c>
      <c r="F21" s="201">
        <f>'РБ ВВ 10(2025)| FIT18'!F42+25</f>
        <v>43952</v>
      </c>
      <c r="G21" s="201">
        <f>'РБ ВВ 10(2025)| FIT18'!G42+25</f>
        <v>44970</v>
      </c>
      <c r="H21" s="201">
        <f>'РБ ВВ 10(2025)| FIT18'!H42+25</f>
        <v>42386</v>
      </c>
      <c r="I21" s="201">
        <f>'РБ ВВ 10(2025)| FIT18'!I42+25</f>
        <v>42386</v>
      </c>
      <c r="J21" s="201">
        <f>'РБ ВВ 10(2025)| FIT18'!J42+25</f>
        <v>44970</v>
      </c>
      <c r="K21" s="201">
        <f>'РБ ВВ 10(2025)| FIT18'!K42+25</f>
        <v>44970</v>
      </c>
      <c r="L21" s="201">
        <f>'РБ ВВ 10(2025)| FIT18'!L42+25</f>
        <v>44970</v>
      </c>
      <c r="M21" s="201">
        <f>'РБ ВВ 10(2025)| FIT18'!M42+25</f>
        <v>42386</v>
      </c>
      <c r="N21" s="201">
        <f>'РБ ВВ 10(2025)| FIT18'!N42+25</f>
        <v>41055</v>
      </c>
      <c r="O21" s="201">
        <f>'РБ ВВ 10(2025)| FIT18'!O42+25</f>
        <v>41055</v>
      </c>
      <c r="P21" s="201">
        <f>'РБ ВВ 10(2025)| FIT18'!P42+25</f>
        <v>40507</v>
      </c>
      <c r="Q21" s="201">
        <f>'РБ ВВ 10(2025)| FIT18'!Q42+25</f>
        <v>41055</v>
      </c>
      <c r="R21" s="201">
        <f>'РБ ВВ 10(2025)| FIT18'!R42+25</f>
        <v>40507</v>
      </c>
      <c r="S21" s="201">
        <f>'РБ ВВ 10(2025)| FIT18'!S42+25</f>
        <v>41603</v>
      </c>
      <c r="T21" s="201">
        <f>'РБ ВВ 10(2025)| FIT18'!T42+25</f>
        <v>41055</v>
      </c>
      <c r="U21" s="201">
        <f>'РБ ВВ 10(2025)| FIT18'!U42+25</f>
        <v>40507</v>
      </c>
      <c r="V21" s="201">
        <f>'РБ ВВ 10(2025)| FIT18'!V42+25</f>
        <v>50686</v>
      </c>
      <c r="W21" s="201">
        <f>'РБ ВВ 10(2025)| FIT18'!W42+25</f>
        <v>51625</v>
      </c>
      <c r="X21" s="201">
        <f>'РБ ВВ 10(2025)| FIT18'!X42+25</f>
        <v>51625</v>
      </c>
      <c r="Y21" s="201">
        <f>'РБ ВВ 10(2025)| FIT18'!Y42+25</f>
        <v>45126</v>
      </c>
      <c r="Z21" s="201">
        <f>'РБ ВВ 10(2025)| FIT18'!Z42+25</f>
        <v>47162</v>
      </c>
      <c r="AA21" s="201">
        <f>'РБ ВВ 10(2025)| FIT18'!AA42+25</f>
        <v>48102</v>
      </c>
      <c r="AB21" s="201">
        <f>'РБ ВВ 10(2025)| FIT18'!AB42+25</f>
        <v>46222</v>
      </c>
      <c r="AC21" s="201">
        <f>'РБ ВВ 10(2025)| FIT18'!AC42+25</f>
        <v>47162</v>
      </c>
      <c r="AD21" s="201">
        <f>'РБ ВВ 10(2025)| FIT18'!AD42+25</f>
        <v>51155</v>
      </c>
      <c r="AE21" s="201">
        <f>'РБ ВВ 10(2025)| FIT18'!AE42+25</f>
        <v>49824</v>
      </c>
      <c r="AF21" s="201">
        <f>'РБ ВВ 10(2025)| FIT18'!AF42+25</f>
        <v>46222</v>
      </c>
      <c r="AG21" s="201">
        <f>'РБ ВВ 10(2025)| FIT18'!AG42+25</f>
        <v>51155</v>
      </c>
      <c r="AH21" s="201">
        <f>'РБ ВВ 10(2025)| FIT18'!AH42+25</f>
        <v>46222</v>
      </c>
      <c r="AI21" s="201">
        <f>'РБ ВВ 10(2025)| FIT18'!AI42+25</f>
        <v>47162</v>
      </c>
      <c r="AJ21" s="201">
        <f>'РБ ВВ 10(2025)| FIT18'!AJ42+25</f>
        <v>49041</v>
      </c>
      <c r="AK21" s="201">
        <f>'РБ ВВ 10(2025)| FIT18'!AK42+25</f>
        <v>49824</v>
      </c>
      <c r="AL21" s="201">
        <f>'РБ ВВ 10(2025)| FIT18'!AL42+25</f>
        <v>49041</v>
      </c>
      <c r="AM21" s="201">
        <f>'РБ ВВ 10(2025)| FIT18'!AM42+25</f>
        <v>48102</v>
      </c>
      <c r="AN21" s="201">
        <f>'РБ ВВ 10(2025)| FIT18'!AN42+25</f>
        <v>49824</v>
      </c>
      <c r="AO21" s="201">
        <f>'РБ ВВ 10(2025)| FIT18'!AO42+25</f>
        <v>48102</v>
      </c>
      <c r="AP21" s="201">
        <f>'РБ ВВ 10(2025)| FIT18'!AP42+25</f>
        <v>49041</v>
      </c>
      <c r="AQ21" s="201">
        <f>'РБ ВВ 10(2025)| FIT18'!AQ42+25</f>
        <v>49824</v>
      </c>
      <c r="AR21" s="201">
        <f>'РБ ВВ 10(2025)| FIT18'!AR42+25</f>
        <v>49041</v>
      </c>
      <c r="AS21" s="201">
        <f>'РБ ВВ 10(2025)| FIT18'!AS42+25</f>
        <v>49824</v>
      </c>
      <c r="AT21" s="201">
        <f>'РБ ВВ 10(2025)| FIT18'!AT42+25</f>
        <v>49041</v>
      </c>
      <c r="AU21" s="201">
        <f>'РБ ВВ 10(2025)| FIT18'!AU42+25</f>
        <v>49824</v>
      </c>
      <c r="AV21" s="201">
        <f>'РБ ВВ 10(2025)| FIT18'!AV42+25</f>
        <v>48102</v>
      </c>
      <c r="AW21" s="201">
        <f>'РБ ВВ 10(2025)| FIT18'!AW42+25</f>
        <v>46222</v>
      </c>
      <c r="AX21" s="201">
        <f>'РБ ВВ 10(2025)| FIT18'!AX42+25</f>
        <v>48102</v>
      </c>
      <c r="AY21" s="201">
        <f>'РБ ВВ 10(2025)| FIT18'!AY42+25</f>
        <v>46222</v>
      </c>
      <c r="AZ21" s="201">
        <f>'РБ ВВ 10(2025)| FIT18'!AZ42+25</f>
        <v>46222</v>
      </c>
      <c r="BA21" s="201">
        <f>'РБ ВВ 10(2025)| FIT18'!BA42+25</f>
        <v>48102</v>
      </c>
      <c r="BB21" s="201">
        <f>'РБ ВВ 10(2025)| FIT18'!BB42+25</f>
        <v>46222</v>
      </c>
    </row>
    <row r="22" spans="1:54" s="50" customFormat="1" x14ac:dyDescent="0.2">
      <c r="A22" s="100"/>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row>
    <row r="23" spans="1:54" s="50" customFormat="1" ht="12.75" thickBot="1" x14ac:dyDescent="0.25">
      <c r="A23" s="100"/>
    </row>
    <row r="24" spans="1:54" s="50" customFormat="1" ht="12.75" thickBot="1" x14ac:dyDescent="0.25">
      <c r="A24" s="104" t="s">
        <v>66</v>
      </c>
    </row>
    <row r="25" spans="1:54" x14ac:dyDescent="0.2">
      <c r="A25" s="63" t="s">
        <v>78</v>
      </c>
    </row>
    <row r="26" spans="1:54" ht="9" hidden="1" customHeight="1" x14ac:dyDescent="0.2">
      <c r="A26" s="43" t="s">
        <v>67</v>
      </c>
    </row>
    <row r="27" spans="1:54" ht="10.7" customHeight="1" x14ac:dyDescent="0.2">
      <c r="A27" s="43" t="s">
        <v>89</v>
      </c>
    </row>
    <row r="28" spans="1:54" x14ac:dyDescent="0.2">
      <c r="A28" s="43" t="s">
        <v>68</v>
      </c>
    </row>
    <row r="29" spans="1:54" ht="13.35" customHeight="1" x14ac:dyDescent="0.2">
      <c r="A29" s="43" t="s">
        <v>69</v>
      </c>
    </row>
    <row r="30" spans="1:54" ht="13.35" customHeight="1" x14ac:dyDescent="0.2">
      <c r="A30" s="159" t="s">
        <v>162</v>
      </c>
    </row>
    <row r="31" spans="1:54" ht="12.6" customHeight="1" thickBot="1" x14ac:dyDescent="0.25">
      <c r="A31" s="3"/>
    </row>
    <row r="32" spans="1:54" ht="13.35" customHeight="1" thickBot="1" x14ac:dyDescent="0.25">
      <c r="A32" s="105" t="s">
        <v>71</v>
      </c>
    </row>
    <row r="33" spans="1:1" ht="11.45" customHeight="1" x14ac:dyDescent="0.2">
      <c r="A33" s="127" t="s">
        <v>111</v>
      </c>
    </row>
    <row r="34" spans="1:1" ht="12.75" thickBot="1" x14ac:dyDescent="0.25">
      <c r="A34" s="3"/>
    </row>
    <row r="35" spans="1:1" ht="12.75" thickBot="1" x14ac:dyDescent="0.25">
      <c r="A35" s="107" t="s">
        <v>70</v>
      </c>
    </row>
    <row r="36" spans="1:1" ht="48" x14ac:dyDescent="0.2">
      <c r="A36" s="70" t="s">
        <v>92</v>
      </c>
    </row>
    <row r="37" spans="1:1" ht="12.75" x14ac:dyDescent="0.2">
      <c r="A37"/>
    </row>
  </sheetData>
  <mergeCells count="1">
    <mergeCell ref="A1:A2"/>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58"/>
  <sheetViews>
    <sheetView topLeftCell="A14" zoomScale="90" zoomScaleNormal="90" zoomScaleSheetLayoutView="82" workbookViewId="0">
      <pane xSplit="1" topLeftCell="B1" activePane="topRight" state="frozen"/>
      <selection activeCell="C36" sqref="C36"/>
      <selection pane="topRight" activeCell="C36" sqref="C36"/>
    </sheetView>
  </sheetViews>
  <sheetFormatPr defaultColWidth="9" defaultRowHeight="12" x14ac:dyDescent="0.2"/>
  <cols>
    <col min="1" max="1" width="84.5703125" style="48" customWidth="1"/>
    <col min="2" max="16384" width="9" style="48"/>
  </cols>
  <sheetData>
    <row r="1" spans="1:54" s="51" customFormat="1" ht="12" customHeight="1" x14ac:dyDescent="0.2">
      <c r="A1" s="207" t="s">
        <v>82</v>
      </c>
    </row>
    <row r="2" spans="1:54" s="51" customFormat="1" ht="12" customHeight="1" x14ac:dyDescent="0.2">
      <c r="A2" s="207"/>
    </row>
    <row r="3" spans="1:54" s="51" customFormat="1" ht="11.1" customHeight="1" x14ac:dyDescent="0.2">
      <c r="A3" s="97" t="s">
        <v>101</v>
      </c>
    </row>
    <row r="4" spans="1:54" s="52" customFormat="1" ht="32.1" customHeight="1" x14ac:dyDescent="0.2">
      <c r="A4" s="98" t="s">
        <v>64</v>
      </c>
      <c r="B4" s="192">
        <f>'C завтраками| Bed and breakfast'!B4</f>
        <v>45770</v>
      </c>
      <c r="C4" s="192">
        <f>'C завтраками| Bed and breakfast'!C4</f>
        <v>45772</v>
      </c>
      <c r="D4" s="192">
        <f>'C завтраками| Bed and breakfast'!D4</f>
        <v>45774</v>
      </c>
      <c r="E4" s="192">
        <f>'C завтраками| Bed and breakfast'!E4</f>
        <v>45776</v>
      </c>
      <c r="F4" s="192">
        <f>'C завтраками| Bed and breakfast'!F4</f>
        <v>45777</v>
      </c>
      <c r="G4" s="192">
        <f>'C завтраками| Bed and breakfast'!G4</f>
        <v>45778</v>
      </c>
      <c r="H4" s="192">
        <f>'C завтраками| Bed and breakfast'!H4</f>
        <v>45781</v>
      </c>
      <c r="I4" s="192">
        <f>'C завтраками| Bed and breakfast'!I4</f>
        <v>45783</v>
      </c>
      <c r="J4" s="192">
        <f>'C завтраками| Bed and breakfast'!J4</f>
        <v>45784</v>
      </c>
      <c r="K4" s="192">
        <f>'C завтраками| Bed and breakfast'!K4</f>
        <v>45785</v>
      </c>
      <c r="L4" s="192">
        <f>'C завтраками| Bed and breakfast'!L4</f>
        <v>45786</v>
      </c>
      <c r="M4" s="192">
        <f>'C завтраками| Bed and breakfast'!M4</f>
        <v>45787</v>
      </c>
      <c r="N4" s="192">
        <f>'C завтраками| Bed and breakfast'!N4</f>
        <v>45788</v>
      </c>
      <c r="O4" s="192">
        <f>'C завтраками| Bed and breakfast'!O4</f>
        <v>45793</v>
      </c>
      <c r="P4" s="192">
        <f>'C завтраками| Bed and breakfast'!P4</f>
        <v>45795</v>
      </c>
      <c r="Q4" s="192">
        <f>'C завтраками| Bed and breakfast'!Q4</f>
        <v>45799</v>
      </c>
      <c r="R4" s="192">
        <f>'C завтраками| Bed and breakfast'!R4</f>
        <v>45802</v>
      </c>
      <c r="S4" s="192">
        <f>'C завтраками| Bed and breakfast'!S4</f>
        <v>45803</v>
      </c>
      <c r="T4" s="192">
        <f>'C завтраками| Bed and breakfast'!T4</f>
        <v>45806</v>
      </c>
      <c r="U4" s="192">
        <f>'C завтраками| Bed and breakfast'!U4</f>
        <v>45807</v>
      </c>
      <c r="V4" s="192">
        <f>'C завтраками| Bed and breakfast'!V4</f>
        <v>45808</v>
      </c>
      <c r="W4" s="192">
        <f>'C завтраками| Bed and breakfast'!W4</f>
        <v>45809</v>
      </c>
      <c r="X4" s="192">
        <f>'C завтраками| Bed and breakfast'!X4</f>
        <v>45810</v>
      </c>
      <c r="Y4" s="192">
        <f>'C завтраками| Bed and breakfast'!Y4</f>
        <v>45817</v>
      </c>
      <c r="Z4" s="192">
        <f>'C завтраками| Bed and breakfast'!Z4</f>
        <v>45818</v>
      </c>
      <c r="AA4" s="192">
        <f>'C завтраками| Bed and breakfast'!AA4</f>
        <v>45820</v>
      </c>
      <c r="AB4" s="192">
        <f>'C завтраками| Bed and breakfast'!AB4</f>
        <v>45822</v>
      </c>
      <c r="AC4" s="192">
        <f>'C завтраками| Bed and breakfast'!AC4</f>
        <v>45825</v>
      </c>
      <c r="AD4" s="192">
        <f>'C завтраками| Bed and breakfast'!AD4</f>
        <v>45831</v>
      </c>
      <c r="AE4" s="192">
        <f>'C завтраками| Bed and breakfast'!AE4</f>
        <v>45834</v>
      </c>
      <c r="AF4" s="192">
        <f>'C завтраками| Bed and breakfast'!AF4</f>
        <v>45836</v>
      </c>
      <c r="AG4" s="192">
        <f>'C завтраками| Bed and breakfast'!AG4</f>
        <v>45839</v>
      </c>
      <c r="AH4" s="192">
        <f>'C завтраками| Bed and breakfast'!AH4</f>
        <v>45849</v>
      </c>
      <c r="AI4" s="192">
        <f>'C завтраками| Bed and breakfast'!AI4</f>
        <v>45850</v>
      </c>
      <c r="AJ4" s="192">
        <f>'C завтраками| Bed and breakfast'!AJ4</f>
        <v>45852</v>
      </c>
      <c r="AK4" s="192">
        <f>'C завтраками| Bed and breakfast'!AK4</f>
        <v>45853</v>
      </c>
      <c r="AL4" s="192">
        <f>'C завтраками| Bed and breakfast'!AL4</f>
        <v>45857</v>
      </c>
      <c r="AM4" s="192">
        <f>'C завтраками| Bed and breakfast'!AM4</f>
        <v>45858</v>
      </c>
      <c r="AN4" s="192">
        <f>'C завтраками| Bed and breakfast'!AN4</f>
        <v>45863</v>
      </c>
      <c r="AO4" s="192">
        <f>'C завтраками| Bed and breakfast'!AO4</f>
        <v>45867</v>
      </c>
      <c r="AP4" s="192">
        <f>'C завтраками| Bed and breakfast'!AP4</f>
        <v>45870</v>
      </c>
      <c r="AQ4" s="192">
        <f>'C завтраками| Bed and breakfast'!AQ4</f>
        <v>45872</v>
      </c>
      <c r="AR4" s="192">
        <f>'C завтраками| Bed and breakfast'!AR4</f>
        <v>45877</v>
      </c>
      <c r="AS4" s="192">
        <f>'C завтраками| Bed and breakfast'!AS4</f>
        <v>45878</v>
      </c>
      <c r="AT4" s="192">
        <f>'C завтраками| Bed and breakfast'!AT4</f>
        <v>45880</v>
      </c>
      <c r="AU4" s="192">
        <f>'C завтраками| Bed and breakfast'!AU4</f>
        <v>45885</v>
      </c>
      <c r="AV4" s="192">
        <f>'C завтраками| Bed and breakfast'!AV4</f>
        <v>45886</v>
      </c>
      <c r="AW4" s="192">
        <f>'C завтраками| Bed and breakfast'!AW4</f>
        <v>45891</v>
      </c>
      <c r="AX4" s="192">
        <f>'C завтраками| Bed and breakfast'!AX4</f>
        <v>45894</v>
      </c>
      <c r="AY4" s="192">
        <f>'C завтраками| Bed and breakfast'!AY4</f>
        <v>45895</v>
      </c>
      <c r="AZ4" s="192">
        <f>'C завтраками| Bed and breakfast'!AZ4</f>
        <v>45901</v>
      </c>
      <c r="BA4" s="192">
        <f>'C завтраками| Bed and breakfast'!BA4</f>
        <v>45909</v>
      </c>
      <c r="BB4" s="192">
        <f>'C завтраками| Bed and breakfast'!BB4</f>
        <v>45921</v>
      </c>
    </row>
    <row r="5" spans="1:54" s="53" customFormat="1" ht="21.95" customHeight="1" x14ac:dyDescent="0.2">
      <c r="A5" s="98"/>
      <c r="B5" s="192">
        <f>'C завтраками| Bed and breakfast'!B5</f>
        <v>45771</v>
      </c>
      <c r="C5" s="192">
        <f>'C завтраками| Bed and breakfast'!C5</f>
        <v>45773</v>
      </c>
      <c r="D5" s="192">
        <f>'C завтраками| Bed and breakfast'!D5</f>
        <v>45775</v>
      </c>
      <c r="E5" s="192">
        <f>'C завтраками| Bed and breakfast'!E5</f>
        <v>45776</v>
      </c>
      <c r="F5" s="192">
        <f>'C завтраками| Bed and breakfast'!F5</f>
        <v>45777</v>
      </c>
      <c r="G5" s="192">
        <f>'C завтраками| Bed and breakfast'!G5</f>
        <v>45780</v>
      </c>
      <c r="H5" s="192">
        <f>'C завтраками| Bed and breakfast'!H5</f>
        <v>45782</v>
      </c>
      <c r="I5" s="192">
        <f>'C завтраками| Bed and breakfast'!I5</f>
        <v>45783</v>
      </c>
      <c r="J5" s="192">
        <f>'C завтраками| Bed and breakfast'!J5</f>
        <v>45784</v>
      </c>
      <c r="K5" s="192">
        <f>'C завтраками| Bed and breakfast'!K5</f>
        <v>45785</v>
      </c>
      <c r="L5" s="192">
        <f>'C завтраками| Bed and breakfast'!L5</f>
        <v>45786</v>
      </c>
      <c r="M5" s="192">
        <f>'C завтраками| Bed and breakfast'!M5</f>
        <v>45787</v>
      </c>
      <c r="N5" s="192">
        <f>'C завтраками| Bed and breakfast'!N5</f>
        <v>45792</v>
      </c>
      <c r="O5" s="192">
        <f>'C завтраками| Bed and breakfast'!O5</f>
        <v>45794</v>
      </c>
      <c r="P5" s="192">
        <f>'C завтраками| Bed and breakfast'!P5</f>
        <v>45798</v>
      </c>
      <c r="Q5" s="192">
        <f>'C завтраками| Bed and breakfast'!Q5</f>
        <v>45801</v>
      </c>
      <c r="R5" s="192">
        <f>'C завтраками| Bed and breakfast'!R5</f>
        <v>45802</v>
      </c>
      <c r="S5" s="192">
        <f>'C завтраками| Bed and breakfast'!S5</f>
        <v>45805</v>
      </c>
      <c r="T5" s="192">
        <f>'C завтраками| Bed and breakfast'!T5</f>
        <v>45806</v>
      </c>
      <c r="U5" s="192">
        <f>'C завтраками| Bed and breakfast'!U5</f>
        <v>45807</v>
      </c>
      <c r="V5" s="192">
        <f>'C завтраками| Bed and breakfast'!V5</f>
        <v>45808</v>
      </c>
      <c r="W5" s="192">
        <f>'C завтраками| Bed and breakfast'!W5</f>
        <v>45809</v>
      </c>
      <c r="X5" s="192">
        <f>'C завтраками| Bed and breakfast'!X5</f>
        <v>45816</v>
      </c>
      <c r="Y5" s="192">
        <f>'C завтраками| Bed and breakfast'!Y5</f>
        <v>45817</v>
      </c>
      <c r="Z5" s="192">
        <f>'C завтраками| Bed and breakfast'!Z5</f>
        <v>45819</v>
      </c>
      <c r="AA5" s="192">
        <f>'C завтраками| Bed and breakfast'!AA5</f>
        <v>45821</v>
      </c>
      <c r="AB5" s="192">
        <f>'C завтраками| Bed and breakfast'!AB5</f>
        <v>45824</v>
      </c>
      <c r="AC5" s="192">
        <f>'C завтраками| Bed and breakfast'!AC5</f>
        <v>45830</v>
      </c>
      <c r="AD5" s="192">
        <f>'C завтраками| Bed and breakfast'!AD5</f>
        <v>45833</v>
      </c>
      <c r="AE5" s="192">
        <f>'C завтраками| Bed and breakfast'!AE5</f>
        <v>45835</v>
      </c>
      <c r="AF5" s="192">
        <f>'C завтраками| Bed and breakfast'!AF5</f>
        <v>45838</v>
      </c>
      <c r="AG5" s="192">
        <f>'C завтраками| Bed and breakfast'!AG5</f>
        <v>45848</v>
      </c>
      <c r="AH5" s="192">
        <f>'C завтраками| Bed and breakfast'!AH5</f>
        <v>45849</v>
      </c>
      <c r="AI5" s="192">
        <f>'C завтраками| Bed and breakfast'!AI5</f>
        <v>45851</v>
      </c>
      <c r="AJ5" s="192">
        <f>'C завтраками| Bed and breakfast'!AJ5</f>
        <v>45852</v>
      </c>
      <c r="AK5" s="192">
        <f>'C завтраками| Bed and breakfast'!AK5</f>
        <v>45856</v>
      </c>
      <c r="AL5" s="192">
        <f>'C завтраками| Bed and breakfast'!AL5</f>
        <v>45857</v>
      </c>
      <c r="AM5" s="192">
        <f>'C завтраками| Bed and breakfast'!AM5</f>
        <v>45862</v>
      </c>
      <c r="AN5" s="192">
        <f>'C завтраками| Bed and breakfast'!AN5</f>
        <v>45866</v>
      </c>
      <c r="AO5" s="192">
        <f>'C завтраками| Bed and breakfast'!AO5</f>
        <v>45869</v>
      </c>
      <c r="AP5" s="192">
        <f>'C завтраками| Bed and breakfast'!AP5</f>
        <v>45871</v>
      </c>
      <c r="AQ5" s="192">
        <f>'C завтраками| Bed and breakfast'!AQ5</f>
        <v>45876</v>
      </c>
      <c r="AR5" s="192">
        <f>'C завтраками| Bed and breakfast'!AR5</f>
        <v>45877</v>
      </c>
      <c r="AS5" s="192">
        <f>'C завтраками| Bed and breakfast'!AS5</f>
        <v>45879</v>
      </c>
      <c r="AT5" s="192">
        <f>'C завтраками| Bed and breakfast'!AT5</f>
        <v>45884</v>
      </c>
      <c r="AU5" s="192">
        <f>'C завтраками| Bed and breakfast'!AU5</f>
        <v>45885</v>
      </c>
      <c r="AV5" s="192">
        <f>'C завтраками| Bed and breakfast'!AV5</f>
        <v>45890</v>
      </c>
      <c r="AW5" s="192">
        <f>'C завтраками| Bed and breakfast'!AW5</f>
        <v>45893</v>
      </c>
      <c r="AX5" s="192">
        <f>'C завтраками| Bed and breakfast'!AX5</f>
        <v>45894</v>
      </c>
      <c r="AY5" s="192">
        <f>'C завтраками| Bed and breakfast'!AY5</f>
        <v>45900</v>
      </c>
      <c r="AZ5" s="192">
        <f>'C завтраками| Bed and breakfast'!AZ5</f>
        <v>45908</v>
      </c>
      <c r="BA5" s="192">
        <f>'C завтраками| Bed and breakfast'!BA5</f>
        <v>45920</v>
      </c>
      <c r="BB5" s="192">
        <f>'C завтраками| Bed and breakfast'!BB5</f>
        <v>45930</v>
      </c>
    </row>
    <row r="6" spans="1:54" s="53" customFormat="1" x14ac:dyDescent="0.2">
      <c r="A6" s="42" t="s">
        <v>83</v>
      </c>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row>
    <row r="7" spans="1:54" s="53" customFormat="1" x14ac:dyDescent="0.2">
      <c r="A7" s="88">
        <v>1</v>
      </c>
      <c r="B7" s="8">
        <f>'C завтраками| Bed and breakfast'!B7*0.9</f>
        <v>11160</v>
      </c>
      <c r="C7" s="8">
        <f>'C завтраками| Bed and breakfast'!C7*0.9</f>
        <v>12960</v>
      </c>
      <c r="D7" s="8">
        <f>'C завтраками| Bed and breakfast'!D7*0.9</f>
        <v>11160</v>
      </c>
      <c r="E7" s="8">
        <f>'C завтраками| Bed and breakfast'!E7*0.9</f>
        <v>12960</v>
      </c>
      <c r="F7" s="8">
        <f>'C завтраками| Bed and breakfast'!F7*0.9</f>
        <v>12960</v>
      </c>
      <c r="G7" s="8">
        <f>'C завтраками| Bed and breakfast'!G7*0.9</f>
        <v>14130</v>
      </c>
      <c r="H7" s="8">
        <f>'C завтраками| Bed and breakfast'!H7*0.9</f>
        <v>11160</v>
      </c>
      <c r="I7" s="8">
        <f>'C завтраками| Bed and breakfast'!I7*0.9</f>
        <v>11160</v>
      </c>
      <c r="J7" s="8">
        <f>'C завтраками| Bed and breakfast'!J7*0.9</f>
        <v>14130</v>
      </c>
      <c r="K7" s="8">
        <f>'C завтраками| Bed and breakfast'!K7*0.9</f>
        <v>14130</v>
      </c>
      <c r="L7" s="8">
        <f>'C завтраками| Bed and breakfast'!L7*0.9</f>
        <v>14130</v>
      </c>
      <c r="M7" s="8">
        <f>'C завтраками| Bed and breakfast'!M7*0.9</f>
        <v>11160</v>
      </c>
      <c r="N7" s="8">
        <f>'C завтраками| Bed and breakfast'!N7*0.9</f>
        <v>9630</v>
      </c>
      <c r="O7" s="8">
        <f>'C завтраками| Bed and breakfast'!O7*0.9</f>
        <v>9630</v>
      </c>
      <c r="P7" s="8">
        <f>'C завтраками| Bed and breakfast'!P7*0.9</f>
        <v>9000</v>
      </c>
      <c r="Q7" s="8">
        <f>'C завтраками| Bed and breakfast'!Q7*0.9</f>
        <v>9630</v>
      </c>
      <c r="R7" s="8">
        <f>'C завтраками| Bed and breakfast'!R7*0.9</f>
        <v>9000</v>
      </c>
      <c r="S7" s="8">
        <f>'C завтраками| Bed and breakfast'!S7*0.9</f>
        <v>10260</v>
      </c>
      <c r="T7" s="8">
        <f>'C завтраками| Bed and breakfast'!T7*0.9</f>
        <v>9630</v>
      </c>
      <c r="U7" s="8">
        <f>'C завтраками| Bed and breakfast'!U7*0.9</f>
        <v>9000</v>
      </c>
      <c r="V7" s="8">
        <f>'C завтраками| Bed and breakfast'!V7*0.9</f>
        <v>14130</v>
      </c>
      <c r="W7" s="8">
        <f>'C завтраками| Bed and breakfast'!W7*0.9</f>
        <v>15210</v>
      </c>
      <c r="X7" s="8">
        <f>'C завтраками| Bed and breakfast'!X7*0.9</f>
        <v>15210</v>
      </c>
      <c r="Y7" s="8">
        <f>'C завтраками| Bed and breakfast'!Y7*0.9</f>
        <v>9810</v>
      </c>
      <c r="Z7" s="8">
        <f>'C завтраками| Bed and breakfast'!Z7*0.9</f>
        <v>12150</v>
      </c>
      <c r="AA7" s="8">
        <f>'C завтраками| Bed and breakfast'!AA7*0.9</f>
        <v>13230</v>
      </c>
      <c r="AB7" s="8">
        <f>'C завтраками| Bed and breakfast'!AB7*0.9</f>
        <v>11070</v>
      </c>
      <c r="AC7" s="8">
        <f>'C завтраками| Bed and breakfast'!AC7*0.9</f>
        <v>12150</v>
      </c>
      <c r="AD7" s="8">
        <f>'C завтраками| Bed and breakfast'!AD7*0.9</f>
        <v>16740</v>
      </c>
      <c r="AE7" s="8">
        <f>'C завтраками| Bed and breakfast'!AE7*0.9</f>
        <v>15210</v>
      </c>
      <c r="AF7" s="8">
        <f>'C завтраками| Bed and breakfast'!AF7*0.9</f>
        <v>11070</v>
      </c>
      <c r="AG7" s="8">
        <f>'C завтраками| Bed and breakfast'!AG7*0.9</f>
        <v>16740</v>
      </c>
      <c r="AH7" s="8">
        <f>'C завтраками| Bed and breakfast'!AH7*0.9</f>
        <v>11070</v>
      </c>
      <c r="AI7" s="8">
        <f>'C завтраками| Bed and breakfast'!AI7*0.9</f>
        <v>12150</v>
      </c>
      <c r="AJ7" s="8">
        <f>'C завтраками| Bed and breakfast'!AJ7*0.9</f>
        <v>14310</v>
      </c>
      <c r="AK7" s="8">
        <f>'C завтраками| Bed and breakfast'!AK7*0.9</f>
        <v>15210</v>
      </c>
      <c r="AL7" s="8">
        <f>'C завтраками| Bed and breakfast'!AL7*0.9</f>
        <v>14310</v>
      </c>
      <c r="AM7" s="8">
        <f>'C завтраками| Bed and breakfast'!AM7*0.9</f>
        <v>13230</v>
      </c>
      <c r="AN7" s="8">
        <f>'C завтраками| Bed and breakfast'!AN7*0.9</f>
        <v>15210</v>
      </c>
      <c r="AO7" s="8">
        <f>'C завтраками| Bed and breakfast'!AO7*0.9</f>
        <v>13230</v>
      </c>
      <c r="AP7" s="8">
        <f>'C завтраками| Bed and breakfast'!AP7*0.9</f>
        <v>14310</v>
      </c>
      <c r="AQ7" s="8">
        <f>'C завтраками| Bed and breakfast'!AQ7*0.9</f>
        <v>15210</v>
      </c>
      <c r="AR7" s="8">
        <f>'C завтраками| Bed and breakfast'!AR7*0.9</f>
        <v>14310</v>
      </c>
      <c r="AS7" s="8">
        <f>'C завтраками| Bed and breakfast'!AS7*0.9</f>
        <v>15210</v>
      </c>
      <c r="AT7" s="8">
        <f>'C завтраками| Bed and breakfast'!AT7*0.9</f>
        <v>14310</v>
      </c>
      <c r="AU7" s="8">
        <f>'C завтраками| Bed and breakfast'!AU7*0.9</f>
        <v>15210</v>
      </c>
      <c r="AV7" s="8">
        <f>'C завтраками| Bed and breakfast'!AV7*0.9</f>
        <v>13230</v>
      </c>
      <c r="AW7" s="8">
        <f>'C завтраками| Bed and breakfast'!AW7*0.9</f>
        <v>11070</v>
      </c>
      <c r="AX7" s="8">
        <f>'C завтраками| Bed and breakfast'!AX7*0.9</f>
        <v>13230</v>
      </c>
      <c r="AY7" s="8">
        <f>'C завтраками| Bed and breakfast'!AY7*0.9</f>
        <v>11070</v>
      </c>
      <c r="AZ7" s="8">
        <f>'C завтраками| Bed and breakfast'!AZ7*0.9</f>
        <v>11070</v>
      </c>
      <c r="BA7" s="8">
        <f>'C завтраками| Bed and breakfast'!BA7*0.9</f>
        <v>13230</v>
      </c>
      <c r="BB7" s="8">
        <f>'C завтраками| Bed and breakfast'!BB7*0.9</f>
        <v>11070</v>
      </c>
    </row>
    <row r="8" spans="1:54" s="53" customFormat="1" x14ac:dyDescent="0.2">
      <c r="A8" s="88">
        <v>2</v>
      </c>
      <c r="B8" s="8">
        <f>'C завтраками| Bed and breakfast'!B8*0.9</f>
        <v>12690</v>
      </c>
      <c r="C8" s="8">
        <f>'C завтраками| Bed and breakfast'!C8*0.9</f>
        <v>14490</v>
      </c>
      <c r="D8" s="8">
        <f>'C завтраками| Bed and breakfast'!D8*0.9</f>
        <v>12690</v>
      </c>
      <c r="E8" s="8">
        <f>'C завтраками| Bed and breakfast'!E8*0.9</f>
        <v>14490</v>
      </c>
      <c r="F8" s="8">
        <f>'C завтраками| Bed and breakfast'!F8*0.9</f>
        <v>14490</v>
      </c>
      <c r="G8" s="8">
        <f>'C завтраками| Bed and breakfast'!G8*0.9</f>
        <v>15660</v>
      </c>
      <c r="H8" s="8">
        <f>'C завтраками| Bed and breakfast'!H8*0.9</f>
        <v>12690</v>
      </c>
      <c r="I8" s="8">
        <f>'C завтраками| Bed and breakfast'!I8*0.9</f>
        <v>12690</v>
      </c>
      <c r="J8" s="8">
        <f>'C завтраками| Bed and breakfast'!J8*0.9</f>
        <v>15660</v>
      </c>
      <c r="K8" s="8">
        <f>'C завтраками| Bed and breakfast'!K8*0.9</f>
        <v>15660</v>
      </c>
      <c r="L8" s="8">
        <f>'C завтраками| Bed and breakfast'!L8*0.9</f>
        <v>15660</v>
      </c>
      <c r="M8" s="8">
        <f>'C завтраками| Bed and breakfast'!M8*0.9</f>
        <v>12690</v>
      </c>
      <c r="N8" s="8">
        <f>'C завтраками| Bed and breakfast'!N8*0.9</f>
        <v>11160</v>
      </c>
      <c r="O8" s="8">
        <f>'C завтраками| Bed and breakfast'!O8*0.9</f>
        <v>11160</v>
      </c>
      <c r="P8" s="8">
        <f>'C завтраками| Bed and breakfast'!P8*0.9</f>
        <v>10530</v>
      </c>
      <c r="Q8" s="8">
        <f>'C завтраками| Bed and breakfast'!Q8*0.9</f>
        <v>11160</v>
      </c>
      <c r="R8" s="8">
        <f>'C завтраками| Bed and breakfast'!R8*0.9</f>
        <v>10530</v>
      </c>
      <c r="S8" s="8">
        <f>'C завтраками| Bed and breakfast'!S8*0.9</f>
        <v>11790</v>
      </c>
      <c r="T8" s="8">
        <f>'C завтраками| Bed and breakfast'!T8*0.9</f>
        <v>11160</v>
      </c>
      <c r="U8" s="8">
        <f>'C завтраками| Bed and breakfast'!U8*0.9</f>
        <v>10530</v>
      </c>
      <c r="V8" s="8">
        <f>'C завтраками| Bed and breakfast'!V8*0.9</f>
        <v>15660</v>
      </c>
      <c r="W8" s="8">
        <f>'C завтраками| Bed and breakfast'!W8*0.9</f>
        <v>16740</v>
      </c>
      <c r="X8" s="8">
        <f>'C завтраками| Bed and breakfast'!X8*0.9</f>
        <v>16740</v>
      </c>
      <c r="Y8" s="8">
        <f>'C завтраками| Bed and breakfast'!Y8*0.9</f>
        <v>11340</v>
      </c>
      <c r="Z8" s="8">
        <f>'C завтраками| Bed and breakfast'!Z8*0.9</f>
        <v>13680</v>
      </c>
      <c r="AA8" s="8">
        <f>'C завтраками| Bed and breakfast'!AA8*0.9</f>
        <v>14760</v>
      </c>
      <c r="AB8" s="8">
        <f>'C завтраками| Bed and breakfast'!AB8*0.9</f>
        <v>12600</v>
      </c>
      <c r="AC8" s="8">
        <f>'C завтраками| Bed and breakfast'!AC8*0.9</f>
        <v>13680</v>
      </c>
      <c r="AD8" s="8">
        <f>'C завтраками| Bed and breakfast'!AD8*0.9</f>
        <v>18270</v>
      </c>
      <c r="AE8" s="8">
        <f>'C завтраками| Bed and breakfast'!AE8*0.9</f>
        <v>16740</v>
      </c>
      <c r="AF8" s="8">
        <f>'C завтраками| Bed and breakfast'!AF8*0.9</f>
        <v>12600</v>
      </c>
      <c r="AG8" s="8">
        <f>'C завтраками| Bed and breakfast'!AG8*0.9</f>
        <v>18270</v>
      </c>
      <c r="AH8" s="8">
        <f>'C завтраками| Bed and breakfast'!AH8*0.9</f>
        <v>12600</v>
      </c>
      <c r="AI8" s="8">
        <f>'C завтраками| Bed and breakfast'!AI8*0.9</f>
        <v>13680</v>
      </c>
      <c r="AJ8" s="8">
        <f>'C завтраками| Bed and breakfast'!AJ8*0.9</f>
        <v>15840</v>
      </c>
      <c r="AK8" s="8">
        <f>'C завтраками| Bed and breakfast'!AK8*0.9</f>
        <v>16740</v>
      </c>
      <c r="AL8" s="8">
        <f>'C завтраками| Bed and breakfast'!AL8*0.9</f>
        <v>15840</v>
      </c>
      <c r="AM8" s="8">
        <f>'C завтраками| Bed and breakfast'!AM8*0.9</f>
        <v>14760</v>
      </c>
      <c r="AN8" s="8">
        <f>'C завтраками| Bed and breakfast'!AN8*0.9</f>
        <v>16740</v>
      </c>
      <c r="AO8" s="8">
        <f>'C завтраками| Bed and breakfast'!AO8*0.9</f>
        <v>14760</v>
      </c>
      <c r="AP8" s="8">
        <f>'C завтраками| Bed and breakfast'!AP8*0.9</f>
        <v>15840</v>
      </c>
      <c r="AQ8" s="8">
        <f>'C завтраками| Bed and breakfast'!AQ8*0.9</f>
        <v>16740</v>
      </c>
      <c r="AR8" s="8">
        <f>'C завтраками| Bed and breakfast'!AR8*0.9</f>
        <v>15840</v>
      </c>
      <c r="AS8" s="8">
        <f>'C завтраками| Bed and breakfast'!AS8*0.9</f>
        <v>16740</v>
      </c>
      <c r="AT8" s="8">
        <f>'C завтраками| Bed and breakfast'!AT8*0.9</f>
        <v>15840</v>
      </c>
      <c r="AU8" s="8">
        <f>'C завтраками| Bed and breakfast'!AU8*0.9</f>
        <v>16740</v>
      </c>
      <c r="AV8" s="8">
        <f>'C завтраками| Bed and breakfast'!AV8*0.9</f>
        <v>14760</v>
      </c>
      <c r="AW8" s="8">
        <f>'C завтраками| Bed and breakfast'!AW8*0.9</f>
        <v>12600</v>
      </c>
      <c r="AX8" s="8">
        <f>'C завтраками| Bed and breakfast'!AX8*0.9</f>
        <v>14760</v>
      </c>
      <c r="AY8" s="8">
        <f>'C завтраками| Bed and breakfast'!AY8*0.9</f>
        <v>12600</v>
      </c>
      <c r="AZ8" s="8">
        <f>'C завтраками| Bed and breakfast'!AZ8*0.9</f>
        <v>12600</v>
      </c>
      <c r="BA8" s="8">
        <f>'C завтраками| Bed and breakfast'!BA8*0.9</f>
        <v>14760</v>
      </c>
      <c r="BB8" s="8">
        <f>'C завтраками| Bed and breakfast'!BB8*0.9</f>
        <v>12600</v>
      </c>
    </row>
    <row r="9" spans="1:54" s="53" customFormat="1" x14ac:dyDescent="0.2">
      <c r="A9" s="42" t="s">
        <v>234</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s="53" customFormat="1" x14ac:dyDescent="0.2">
      <c r="A10" s="180">
        <v>1</v>
      </c>
      <c r="B10" s="8">
        <f>'C завтраками| Bed and breakfast'!B10*0.9</f>
        <v>12060</v>
      </c>
      <c r="C10" s="8">
        <f>'C завтраками| Bed and breakfast'!C10*0.9</f>
        <v>13860</v>
      </c>
      <c r="D10" s="8">
        <f>'C завтраками| Bed and breakfast'!D10*0.9</f>
        <v>12060</v>
      </c>
      <c r="E10" s="8">
        <f>'C завтраками| Bed and breakfast'!E10*0.9</f>
        <v>13860</v>
      </c>
      <c r="F10" s="8">
        <f>'C завтраками| Bed and breakfast'!F10*0.9</f>
        <v>13860</v>
      </c>
      <c r="G10" s="8">
        <f>'C завтраками| Bed and breakfast'!G10*0.9</f>
        <v>15030</v>
      </c>
      <c r="H10" s="8">
        <f>'C завтраками| Bed and breakfast'!H10*0.9</f>
        <v>12060</v>
      </c>
      <c r="I10" s="8">
        <f>'C завтраками| Bed and breakfast'!I10*0.9</f>
        <v>12060</v>
      </c>
      <c r="J10" s="8">
        <f>'C завтраками| Bed and breakfast'!J10*0.9</f>
        <v>15030</v>
      </c>
      <c r="K10" s="8">
        <f>'C завтраками| Bed and breakfast'!K10*0.9</f>
        <v>15030</v>
      </c>
      <c r="L10" s="8">
        <f>'C завтраками| Bed and breakfast'!L10*0.9</f>
        <v>15030</v>
      </c>
      <c r="M10" s="8">
        <f>'C завтраками| Bed and breakfast'!M10*0.9</f>
        <v>12060</v>
      </c>
      <c r="N10" s="8">
        <f>'C завтраками| Bed and breakfast'!N10*0.9</f>
        <v>10530</v>
      </c>
      <c r="O10" s="8">
        <f>'C завтраками| Bed and breakfast'!O10*0.9</f>
        <v>10530</v>
      </c>
      <c r="P10" s="8">
        <f>'C завтраками| Bed and breakfast'!P10*0.9</f>
        <v>9900</v>
      </c>
      <c r="Q10" s="8">
        <f>'C завтраками| Bed and breakfast'!Q10*0.9</f>
        <v>10530</v>
      </c>
      <c r="R10" s="8">
        <f>'C завтраками| Bed and breakfast'!R10*0.9</f>
        <v>9900</v>
      </c>
      <c r="S10" s="8">
        <f>'C завтраками| Bed and breakfast'!S10*0.9</f>
        <v>11160</v>
      </c>
      <c r="T10" s="8">
        <f>'C завтраками| Bed and breakfast'!T10*0.9</f>
        <v>10530</v>
      </c>
      <c r="U10" s="8">
        <f>'C завтраками| Bed and breakfast'!U10*0.9</f>
        <v>9900</v>
      </c>
      <c r="V10" s="8">
        <f>'C завтраками| Bed and breakfast'!V10*0.9</f>
        <v>15030</v>
      </c>
      <c r="W10" s="8">
        <f>'C завтраками| Bed and breakfast'!W10*0.9</f>
        <v>17010</v>
      </c>
      <c r="X10" s="8">
        <f>'C завтраками| Bed and breakfast'!X10*0.9</f>
        <v>17010</v>
      </c>
      <c r="Y10" s="8">
        <f>'C завтраками| Bed and breakfast'!Y10*0.9</f>
        <v>11610</v>
      </c>
      <c r="Z10" s="8">
        <f>'C завтраками| Bed and breakfast'!Z10*0.9</f>
        <v>13950</v>
      </c>
      <c r="AA10" s="8">
        <f>'C завтраками| Bed and breakfast'!AA10*0.9</f>
        <v>15030</v>
      </c>
      <c r="AB10" s="8">
        <f>'C завтраками| Bed and breakfast'!AB10*0.9</f>
        <v>12870</v>
      </c>
      <c r="AC10" s="8">
        <f>'C завтраками| Bed and breakfast'!AC10*0.9</f>
        <v>13950</v>
      </c>
      <c r="AD10" s="8">
        <f>'C завтраками| Bed and breakfast'!AD10*0.9</f>
        <v>18540</v>
      </c>
      <c r="AE10" s="8">
        <f>'C завтраками| Bed and breakfast'!AE10*0.9</f>
        <v>17010</v>
      </c>
      <c r="AF10" s="8">
        <f>'C завтраками| Bed and breakfast'!AF10*0.9</f>
        <v>12870</v>
      </c>
      <c r="AG10" s="8">
        <f>'C завтраками| Bed and breakfast'!AG10*0.9</f>
        <v>18540</v>
      </c>
      <c r="AH10" s="8">
        <f>'C завтраками| Bed and breakfast'!AH10*0.9</f>
        <v>12870</v>
      </c>
      <c r="AI10" s="8">
        <f>'C завтраками| Bed and breakfast'!AI10*0.9</f>
        <v>13950</v>
      </c>
      <c r="AJ10" s="8">
        <f>'C завтраками| Bed and breakfast'!AJ10*0.9</f>
        <v>16110</v>
      </c>
      <c r="AK10" s="8">
        <f>'C завтраками| Bed and breakfast'!AK10*0.9</f>
        <v>17010</v>
      </c>
      <c r="AL10" s="8">
        <f>'C завтраками| Bed and breakfast'!AL10*0.9</f>
        <v>16110</v>
      </c>
      <c r="AM10" s="8">
        <f>'C завтраками| Bed and breakfast'!AM10*0.9</f>
        <v>15030</v>
      </c>
      <c r="AN10" s="8">
        <f>'C завтраками| Bed and breakfast'!AN10*0.9</f>
        <v>17010</v>
      </c>
      <c r="AO10" s="8">
        <f>'C завтраками| Bed and breakfast'!AO10*0.9</f>
        <v>15030</v>
      </c>
      <c r="AP10" s="8">
        <f>'C завтраками| Bed and breakfast'!AP10*0.9</f>
        <v>16110</v>
      </c>
      <c r="AQ10" s="8">
        <f>'C завтраками| Bed and breakfast'!AQ10*0.9</f>
        <v>17010</v>
      </c>
      <c r="AR10" s="8">
        <f>'C завтраками| Bed and breakfast'!AR10*0.9</f>
        <v>16110</v>
      </c>
      <c r="AS10" s="8">
        <f>'C завтраками| Bed and breakfast'!AS10*0.9</f>
        <v>17010</v>
      </c>
      <c r="AT10" s="8">
        <f>'C завтраками| Bed and breakfast'!AT10*0.9</f>
        <v>16110</v>
      </c>
      <c r="AU10" s="8">
        <f>'C завтраками| Bed and breakfast'!AU10*0.9</f>
        <v>17010</v>
      </c>
      <c r="AV10" s="8">
        <f>'C завтраками| Bed and breakfast'!AV10*0.9</f>
        <v>15030</v>
      </c>
      <c r="AW10" s="8">
        <f>'C завтраками| Bed and breakfast'!AW10*0.9</f>
        <v>12870</v>
      </c>
      <c r="AX10" s="8">
        <f>'C завтраками| Bed and breakfast'!AX10*0.9</f>
        <v>15030</v>
      </c>
      <c r="AY10" s="8">
        <f>'C завтраками| Bed and breakfast'!AY10*0.9</f>
        <v>12870</v>
      </c>
      <c r="AZ10" s="8">
        <f>'C завтраками| Bed and breakfast'!AZ10*0.9</f>
        <v>12870</v>
      </c>
      <c r="BA10" s="8">
        <f>'C завтраками| Bed and breakfast'!BA10*0.9</f>
        <v>15030</v>
      </c>
      <c r="BB10" s="8">
        <f>'C завтраками| Bed and breakfast'!BB10*0.9</f>
        <v>12870</v>
      </c>
    </row>
    <row r="11" spans="1:54" s="53" customFormat="1" x14ac:dyDescent="0.2">
      <c r="A11" s="180">
        <v>2</v>
      </c>
      <c r="B11" s="8">
        <f>'C завтраками| Bed and breakfast'!B11*0.9</f>
        <v>13590</v>
      </c>
      <c r="C11" s="8">
        <f>'C завтраками| Bed and breakfast'!C11*0.9</f>
        <v>15390</v>
      </c>
      <c r="D11" s="8">
        <f>'C завтраками| Bed and breakfast'!D11*0.9</f>
        <v>13590</v>
      </c>
      <c r="E11" s="8">
        <f>'C завтраками| Bed and breakfast'!E11*0.9</f>
        <v>15390</v>
      </c>
      <c r="F11" s="8">
        <f>'C завтраками| Bed and breakfast'!F11*0.9</f>
        <v>15390</v>
      </c>
      <c r="G11" s="8">
        <f>'C завтраками| Bed and breakfast'!G11*0.9</f>
        <v>16560</v>
      </c>
      <c r="H11" s="8">
        <f>'C завтраками| Bed and breakfast'!H11*0.9</f>
        <v>13590</v>
      </c>
      <c r="I11" s="8">
        <f>'C завтраками| Bed and breakfast'!I11*0.9</f>
        <v>13590</v>
      </c>
      <c r="J11" s="8">
        <f>'C завтраками| Bed and breakfast'!J11*0.9</f>
        <v>16560</v>
      </c>
      <c r="K11" s="8">
        <f>'C завтраками| Bed and breakfast'!K11*0.9</f>
        <v>16560</v>
      </c>
      <c r="L11" s="8">
        <f>'C завтраками| Bed and breakfast'!L11*0.9</f>
        <v>16560</v>
      </c>
      <c r="M11" s="8">
        <f>'C завтраками| Bed and breakfast'!M11*0.9</f>
        <v>13590</v>
      </c>
      <c r="N11" s="8">
        <f>'C завтраками| Bed and breakfast'!N11*0.9</f>
        <v>12060</v>
      </c>
      <c r="O11" s="8">
        <f>'C завтраками| Bed and breakfast'!O11*0.9</f>
        <v>12060</v>
      </c>
      <c r="P11" s="8">
        <f>'C завтраками| Bed and breakfast'!P11*0.9</f>
        <v>11430</v>
      </c>
      <c r="Q11" s="8">
        <f>'C завтраками| Bed and breakfast'!Q11*0.9</f>
        <v>12060</v>
      </c>
      <c r="R11" s="8">
        <f>'C завтраками| Bed and breakfast'!R11*0.9</f>
        <v>11430</v>
      </c>
      <c r="S11" s="8">
        <f>'C завтраками| Bed and breakfast'!S11*0.9</f>
        <v>12690</v>
      </c>
      <c r="T11" s="8">
        <f>'C завтраками| Bed and breakfast'!T11*0.9</f>
        <v>12060</v>
      </c>
      <c r="U11" s="8">
        <f>'C завтраками| Bed and breakfast'!U11*0.9</f>
        <v>11430</v>
      </c>
      <c r="V11" s="8">
        <f>'C завтраками| Bed and breakfast'!V11*0.9</f>
        <v>16560</v>
      </c>
      <c r="W11" s="8">
        <f>'C завтраками| Bed and breakfast'!W11*0.9</f>
        <v>18540</v>
      </c>
      <c r="X11" s="8">
        <f>'C завтраками| Bed and breakfast'!X11*0.9</f>
        <v>18540</v>
      </c>
      <c r="Y11" s="8">
        <f>'C завтраками| Bed and breakfast'!Y11*0.9</f>
        <v>13140</v>
      </c>
      <c r="Z11" s="8">
        <f>'C завтраками| Bed and breakfast'!Z11*0.9</f>
        <v>15480</v>
      </c>
      <c r="AA11" s="8">
        <f>'C завтраками| Bed and breakfast'!AA11*0.9</f>
        <v>16560</v>
      </c>
      <c r="AB11" s="8">
        <f>'C завтраками| Bed and breakfast'!AB11*0.9</f>
        <v>14400</v>
      </c>
      <c r="AC11" s="8">
        <f>'C завтраками| Bed and breakfast'!AC11*0.9</f>
        <v>15480</v>
      </c>
      <c r="AD11" s="8">
        <f>'C завтраками| Bed and breakfast'!AD11*0.9</f>
        <v>20070</v>
      </c>
      <c r="AE11" s="8">
        <f>'C завтраками| Bed and breakfast'!AE11*0.9</f>
        <v>18540</v>
      </c>
      <c r="AF11" s="8">
        <f>'C завтраками| Bed and breakfast'!AF11*0.9</f>
        <v>14400</v>
      </c>
      <c r="AG11" s="8">
        <f>'C завтраками| Bed and breakfast'!AG11*0.9</f>
        <v>20070</v>
      </c>
      <c r="AH11" s="8">
        <f>'C завтраками| Bed and breakfast'!AH11*0.9</f>
        <v>14400</v>
      </c>
      <c r="AI11" s="8">
        <f>'C завтраками| Bed and breakfast'!AI11*0.9</f>
        <v>15480</v>
      </c>
      <c r="AJ11" s="8">
        <f>'C завтраками| Bed and breakfast'!AJ11*0.9</f>
        <v>17640</v>
      </c>
      <c r="AK11" s="8">
        <f>'C завтраками| Bed and breakfast'!AK11*0.9</f>
        <v>18540</v>
      </c>
      <c r="AL11" s="8">
        <f>'C завтраками| Bed and breakfast'!AL11*0.9</f>
        <v>17640</v>
      </c>
      <c r="AM11" s="8">
        <f>'C завтраками| Bed and breakfast'!AM11*0.9</f>
        <v>16560</v>
      </c>
      <c r="AN11" s="8">
        <f>'C завтраками| Bed and breakfast'!AN11*0.9</f>
        <v>18540</v>
      </c>
      <c r="AO11" s="8">
        <f>'C завтраками| Bed and breakfast'!AO11*0.9</f>
        <v>16560</v>
      </c>
      <c r="AP11" s="8">
        <f>'C завтраками| Bed and breakfast'!AP11*0.9</f>
        <v>17640</v>
      </c>
      <c r="AQ11" s="8">
        <f>'C завтраками| Bed and breakfast'!AQ11*0.9</f>
        <v>18540</v>
      </c>
      <c r="AR11" s="8">
        <f>'C завтраками| Bed and breakfast'!AR11*0.9</f>
        <v>17640</v>
      </c>
      <c r="AS11" s="8">
        <f>'C завтраками| Bed and breakfast'!AS11*0.9</f>
        <v>18540</v>
      </c>
      <c r="AT11" s="8">
        <f>'C завтраками| Bed and breakfast'!AT11*0.9</f>
        <v>17640</v>
      </c>
      <c r="AU11" s="8">
        <f>'C завтраками| Bed and breakfast'!AU11*0.9</f>
        <v>18540</v>
      </c>
      <c r="AV11" s="8">
        <f>'C завтраками| Bed and breakfast'!AV11*0.9</f>
        <v>16560</v>
      </c>
      <c r="AW11" s="8">
        <f>'C завтраками| Bed and breakfast'!AW11*0.9</f>
        <v>14400</v>
      </c>
      <c r="AX11" s="8">
        <f>'C завтраками| Bed and breakfast'!AX11*0.9</f>
        <v>16560</v>
      </c>
      <c r="AY11" s="8">
        <f>'C завтраками| Bed and breakfast'!AY11*0.9</f>
        <v>14400</v>
      </c>
      <c r="AZ11" s="8">
        <f>'C завтраками| Bed and breakfast'!AZ11*0.9</f>
        <v>14400</v>
      </c>
      <c r="BA11" s="8">
        <f>'C завтраками| Bed and breakfast'!BA11*0.9</f>
        <v>16560</v>
      </c>
      <c r="BB11" s="8">
        <f>'C завтраками| Bed and breakfast'!BB11*0.9</f>
        <v>14400</v>
      </c>
    </row>
    <row r="12" spans="1:54" s="53" customFormat="1" x14ac:dyDescent="0.2">
      <c r="A12" s="42" t="s">
        <v>84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row>
    <row r="13" spans="1:54" s="53" customFormat="1" x14ac:dyDescent="0.2">
      <c r="A13" s="88">
        <f>A7</f>
        <v>1</v>
      </c>
      <c r="B13" s="8">
        <f>'C завтраками| Bed and breakfast'!B13*0.9</f>
        <v>12960</v>
      </c>
      <c r="C13" s="8">
        <f>'C завтраками| Bed and breakfast'!C13*0.9</f>
        <v>14760</v>
      </c>
      <c r="D13" s="8">
        <f>'C завтраками| Bed and breakfast'!D13*0.9</f>
        <v>12960</v>
      </c>
      <c r="E13" s="8">
        <f>'C завтраками| Bed and breakfast'!E13*0.9</f>
        <v>14760</v>
      </c>
      <c r="F13" s="8">
        <f>'C завтраками| Bed and breakfast'!F13*0.9</f>
        <v>14760</v>
      </c>
      <c r="G13" s="8">
        <f>'C завтраками| Bed and breakfast'!G13*0.9</f>
        <v>15930</v>
      </c>
      <c r="H13" s="8">
        <f>'C завтраками| Bed and breakfast'!H13*0.9</f>
        <v>12960</v>
      </c>
      <c r="I13" s="8">
        <f>'C завтраками| Bed and breakfast'!I13*0.9</f>
        <v>12960</v>
      </c>
      <c r="J13" s="8">
        <f>'C завтраками| Bed and breakfast'!J13*0.9</f>
        <v>15930</v>
      </c>
      <c r="K13" s="8">
        <f>'C завтраками| Bed and breakfast'!K13*0.9</f>
        <v>15930</v>
      </c>
      <c r="L13" s="8">
        <f>'C завтраками| Bed and breakfast'!L13*0.9</f>
        <v>15930</v>
      </c>
      <c r="M13" s="8">
        <f>'C завтраками| Bed and breakfast'!M13*0.9</f>
        <v>12960</v>
      </c>
      <c r="N13" s="8">
        <f>'C завтраками| Bed and breakfast'!N13*0.9</f>
        <v>11430</v>
      </c>
      <c r="O13" s="8">
        <f>'C завтраками| Bed and breakfast'!O13*0.9</f>
        <v>11430</v>
      </c>
      <c r="P13" s="8">
        <f>'C завтраками| Bed and breakfast'!P13*0.9</f>
        <v>10800</v>
      </c>
      <c r="Q13" s="8">
        <f>'C завтраками| Bed and breakfast'!Q13*0.9</f>
        <v>11430</v>
      </c>
      <c r="R13" s="8">
        <f>'C завтраками| Bed and breakfast'!R13*0.9</f>
        <v>10800</v>
      </c>
      <c r="S13" s="8">
        <f>'C завтраками| Bed and breakfast'!S13*0.9</f>
        <v>12060</v>
      </c>
      <c r="T13" s="8">
        <f>'C завтраками| Bed and breakfast'!T13*0.9</f>
        <v>11430</v>
      </c>
      <c r="U13" s="8">
        <f>'C завтраками| Bed and breakfast'!U13*0.9</f>
        <v>10800</v>
      </c>
      <c r="V13" s="8">
        <f>'C завтраками| Bed and breakfast'!V13*0.9</f>
        <v>15930</v>
      </c>
      <c r="W13" s="8">
        <f>'C завтраками| Bed and breakfast'!W13*0.9</f>
        <v>17910</v>
      </c>
      <c r="X13" s="8">
        <f>'C завтраками| Bed and breakfast'!X13*0.9</f>
        <v>17910</v>
      </c>
      <c r="Y13" s="8">
        <f>'C завтраками| Bed and breakfast'!Y13*0.9</f>
        <v>12510</v>
      </c>
      <c r="Z13" s="8">
        <f>'C завтраками| Bed and breakfast'!Z13*0.9</f>
        <v>14850</v>
      </c>
      <c r="AA13" s="8">
        <f>'C завтраками| Bed and breakfast'!AA13*0.9</f>
        <v>15930</v>
      </c>
      <c r="AB13" s="8">
        <f>'C завтраками| Bed and breakfast'!AB13*0.9</f>
        <v>13770</v>
      </c>
      <c r="AC13" s="8">
        <f>'C завтраками| Bed and breakfast'!AC13*0.9</f>
        <v>14850</v>
      </c>
      <c r="AD13" s="8">
        <f>'C завтраками| Bed and breakfast'!AD13*0.9</f>
        <v>19440</v>
      </c>
      <c r="AE13" s="8">
        <f>'C завтраками| Bed and breakfast'!AE13*0.9</f>
        <v>17910</v>
      </c>
      <c r="AF13" s="8">
        <f>'C завтраками| Bed and breakfast'!AF13*0.9</f>
        <v>13770</v>
      </c>
      <c r="AG13" s="8">
        <f>'C завтраками| Bed and breakfast'!AG13*0.9</f>
        <v>19440</v>
      </c>
      <c r="AH13" s="8">
        <f>'C завтраками| Bed and breakfast'!AH13*0.9</f>
        <v>13770</v>
      </c>
      <c r="AI13" s="8">
        <f>'C завтраками| Bed and breakfast'!AI13*0.9</f>
        <v>14850</v>
      </c>
      <c r="AJ13" s="8">
        <f>'C завтраками| Bed and breakfast'!AJ13*0.9</f>
        <v>17010</v>
      </c>
      <c r="AK13" s="8">
        <f>'C завтраками| Bed and breakfast'!AK13*0.9</f>
        <v>17910</v>
      </c>
      <c r="AL13" s="8">
        <f>'C завтраками| Bed and breakfast'!AL13*0.9</f>
        <v>17010</v>
      </c>
      <c r="AM13" s="8">
        <f>'C завтраками| Bed and breakfast'!AM13*0.9</f>
        <v>15930</v>
      </c>
      <c r="AN13" s="8">
        <f>'C завтраками| Bed and breakfast'!AN13*0.9</f>
        <v>17910</v>
      </c>
      <c r="AO13" s="8">
        <f>'C завтраками| Bed and breakfast'!AO13*0.9</f>
        <v>15930</v>
      </c>
      <c r="AP13" s="8">
        <f>'C завтраками| Bed and breakfast'!AP13*0.9</f>
        <v>17010</v>
      </c>
      <c r="AQ13" s="8">
        <f>'C завтраками| Bed and breakfast'!AQ13*0.9</f>
        <v>17910</v>
      </c>
      <c r="AR13" s="8">
        <f>'C завтраками| Bed and breakfast'!AR13*0.9</f>
        <v>17010</v>
      </c>
      <c r="AS13" s="8">
        <f>'C завтраками| Bed and breakfast'!AS13*0.9</f>
        <v>17910</v>
      </c>
      <c r="AT13" s="8">
        <f>'C завтраками| Bed and breakfast'!AT13*0.9</f>
        <v>17010</v>
      </c>
      <c r="AU13" s="8">
        <f>'C завтраками| Bed and breakfast'!AU13*0.9</f>
        <v>17910</v>
      </c>
      <c r="AV13" s="8">
        <f>'C завтраками| Bed and breakfast'!AV13*0.9</f>
        <v>15930</v>
      </c>
      <c r="AW13" s="8">
        <f>'C завтраками| Bed and breakfast'!AW13*0.9</f>
        <v>13770</v>
      </c>
      <c r="AX13" s="8">
        <f>'C завтраками| Bed and breakfast'!AX13*0.9</f>
        <v>15930</v>
      </c>
      <c r="AY13" s="8">
        <f>'C завтраками| Bed and breakfast'!AY13*0.9</f>
        <v>13770</v>
      </c>
      <c r="AZ13" s="8">
        <f>'C завтраками| Bed and breakfast'!AZ13*0.9</f>
        <v>13770</v>
      </c>
      <c r="BA13" s="8">
        <f>'C завтраками| Bed and breakfast'!BA13*0.9</f>
        <v>15930</v>
      </c>
      <c r="BB13" s="8">
        <f>'C завтраками| Bed and breakfast'!BB13*0.9</f>
        <v>13770</v>
      </c>
    </row>
    <row r="14" spans="1:54" s="53" customFormat="1" x14ac:dyDescent="0.2">
      <c r="A14" s="88">
        <f>A8</f>
        <v>2</v>
      </c>
      <c r="B14" s="8">
        <f>'C завтраками| Bed and breakfast'!B14*0.9</f>
        <v>14490</v>
      </c>
      <c r="C14" s="8">
        <f>'C завтраками| Bed and breakfast'!C14*0.9</f>
        <v>16290</v>
      </c>
      <c r="D14" s="8">
        <f>'C завтраками| Bed and breakfast'!D14*0.9</f>
        <v>14490</v>
      </c>
      <c r="E14" s="8">
        <f>'C завтраками| Bed and breakfast'!E14*0.9</f>
        <v>16290</v>
      </c>
      <c r="F14" s="8">
        <f>'C завтраками| Bed and breakfast'!F14*0.9</f>
        <v>16290</v>
      </c>
      <c r="G14" s="8">
        <f>'C завтраками| Bed and breakfast'!G14*0.9</f>
        <v>17460</v>
      </c>
      <c r="H14" s="8">
        <f>'C завтраками| Bed and breakfast'!H14*0.9</f>
        <v>14490</v>
      </c>
      <c r="I14" s="8">
        <f>'C завтраками| Bed and breakfast'!I14*0.9</f>
        <v>14490</v>
      </c>
      <c r="J14" s="8">
        <f>'C завтраками| Bed and breakfast'!J14*0.9</f>
        <v>17460</v>
      </c>
      <c r="K14" s="8">
        <f>'C завтраками| Bed and breakfast'!K14*0.9</f>
        <v>17460</v>
      </c>
      <c r="L14" s="8">
        <f>'C завтраками| Bed and breakfast'!L14*0.9</f>
        <v>17460</v>
      </c>
      <c r="M14" s="8">
        <f>'C завтраками| Bed and breakfast'!M14*0.9</f>
        <v>14490</v>
      </c>
      <c r="N14" s="8">
        <f>'C завтраками| Bed and breakfast'!N14*0.9</f>
        <v>12960</v>
      </c>
      <c r="O14" s="8">
        <f>'C завтраками| Bed and breakfast'!O14*0.9</f>
        <v>12960</v>
      </c>
      <c r="P14" s="8">
        <f>'C завтраками| Bed and breakfast'!P14*0.9</f>
        <v>12330</v>
      </c>
      <c r="Q14" s="8">
        <f>'C завтраками| Bed and breakfast'!Q14*0.9</f>
        <v>12960</v>
      </c>
      <c r="R14" s="8">
        <f>'C завтраками| Bed and breakfast'!R14*0.9</f>
        <v>12330</v>
      </c>
      <c r="S14" s="8">
        <f>'C завтраками| Bed and breakfast'!S14*0.9</f>
        <v>13590</v>
      </c>
      <c r="T14" s="8">
        <f>'C завтраками| Bed and breakfast'!T14*0.9</f>
        <v>12960</v>
      </c>
      <c r="U14" s="8">
        <f>'C завтраками| Bed and breakfast'!U14*0.9</f>
        <v>12330</v>
      </c>
      <c r="V14" s="8">
        <f>'C завтраками| Bed and breakfast'!V14*0.9</f>
        <v>17460</v>
      </c>
      <c r="W14" s="8">
        <f>'C завтраками| Bed and breakfast'!W14*0.9</f>
        <v>19440</v>
      </c>
      <c r="X14" s="8">
        <f>'C завтраками| Bed and breakfast'!X14*0.9</f>
        <v>19440</v>
      </c>
      <c r="Y14" s="8">
        <f>'C завтраками| Bed and breakfast'!Y14*0.9</f>
        <v>14040</v>
      </c>
      <c r="Z14" s="8">
        <f>'C завтраками| Bed and breakfast'!Z14*0.9</f>
        <v>16380</v>
      </c>
      <c r="AA14" s="8">
        <f>'C завтраками| Bed and breakfast'!AA14*0.9</f>
        <v>17460</v>
      </c>
      <c r="AB14" s="8">
        <f>'C завтраками| Bed and breakfast'!AB14*0.9</f>
        <v>15300</v>
      </c>
      <c r="AC14" s="8">
        <f>'C завтраками| Bed and breakfast'!AC14*0.9</f>
        <v>16380</v>
      </c>
      <c r="AD14" s="8">
        <f>'C завтраками| Bed and breakfast'!AD14*0.9</f>
        <v>20970</v>
      </c>
      <c r="AE14" s="8">
        <f>'C завтраками| Bed and breakfast'!AE14*0.9</f>
        <v>19440</v>
      </c>
      <c r="AF14" s="8">
        <f>'C завтраками| Bed and breakfast'!AF14*0.9</f>
        <v>15300</v>
      </c>
      <c r="AG14" s="8">
        <f>'C завтраками| Bed and breakfast'!AG14*0.9</f>
        <v>20970</v>
      </c>
      <c r="AH14" s="8">
        <f>'C завтраками| Bed and breakfast'!AH14*0.9</f>
        <v>15300</v>
      </c>
      <c r="AI14" s="8">
        <f>'C завтраками| Bed and breakfast'!AI14*0.9</f>
        <v>16380</v>
      </c>
      <c r="AJ14" s="8">
        <f>'C завтраками| Bed and breakfast'!AJ14*0.9</f>
        <v>18540</v>
      </c>
      <c r="AK14" s="8">
        <f>'C завтраками| Bed and breakfast'!AK14*0.9</f>
        <v>19440</v>
      </c>
      <c r="AL14" s="8">
        <f>'C завтраками| Bed and breakfast'!AL14*0.9</f>
        <v>18540</v>
      </c>
      <c r="AM14" s="8">
        <f>'C завтраками| Bed and breakfast'!AM14*0.9</f>
        <v>17460</v>
      </c>
      <c r="AN14" s="8">
        <f>'C завтраками| Bed and breakfast'!AN14*0.9</f>
        <v>19440</v>
      </c>
      <c r="AO14" s="8">
        <f>'C завтраками| Bed and breakfast'!AO14*0.9</f>
        <v>17460</v>
      </c>
      <c r="AP14" s="8">
        <f>'C завтраками| Bed and breakfast'!AP14*0.9</f>
        <v>18540</v>
      </c>
      <c r="AQ14" s="8">
        <f>'C завтраками| Bed and breakfast'!AQ14*0.9</f>
        <v>19440</v>
      </c>
      <c r="AR14" s="8">
        <f>'C завтраками| Bed and breakfast'!AR14*0.9</f>
        <v>18540</v>
      </c>
      <c r="AS14" s="8">
        <f>'C завтраками| Bed and breakfast'!AS14*0.9</f>
        <v>19440</v>
      </c>
      <c r="AT14" s="8">
        <f>'C завтраками| Bed and breakfast'!AT14*0.9</f>
        <v>18540</v>
      </c>
      <c r="AU14" s="8">
        <f>'C завтраками| Bed and breakfast'!AU14*0.9</f>
        <v>19440</v>
      </c>
      <c r="AV14" s="8">
        <f>'C завтраками| Bed and breakfast'!AV14*0.9</f>
        <v>17460</v>
      </c>
      <c r="AW14" s="8">
        <f>'C завтраками| Bed and breakfast'!AW14*0.9</f>
        <v>15300</v>
      </c>
      <c r="AX14" s="8">
        <f>'C завтраками| Bed and breakfast'!AX14*0.9</f>
        <v>17460</v>
      </c>
      <c r="AY14" s="8">
        <f>'C завтраками| Bed and breakfast'!AY14*0.9</f>
        <v>15300</v>
      </c>
      <c r="AZ14" s="8">
        <f>'C завтраками| Bed and breakfast'!AZ14*0.9</f>
        <v>15300</v>
      </c>
      <c r="BA14" s="8">
        <f>'C завтраками| Bed and breakfast'!BA14*0.9</f>
        <v>17460</v>
      </c>
      <c r="BB14" s="8">
        <f>'C завтраками| Bed and breakfast'!BB14*0.9</f>
        <v>15300</v>
      </c>
    </row>
    <row r="15" spans="1:54" s="53" customFormat="1" x14ac:dyDescent="0.2">
      <c r="A15" s="42" t="s">
        <v>85</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row>
    <row r="16" spans="1:54" s="53" customFormat="1" x14ac:dyDescent="0.2">
      <c r="A16" s="88">
        <f>A7</f>
        <v>1</v>
      </c>
      <c r="B16" s="8">
        <f>'C завтраками| Bed and breakfast'!B16*0.9</f>
        <v>14490</v>
      </c>
      <c r="C16" s="8">
        <f>'C завтраками| Bed and breakfast'!C16*0.9</f>
        <v>16290</v>
      </c>
      <c r="D16" s="8">
        <f>'C завтраками| Bed and breakfast'!D16*0.9</f>
        <v>14490</v>
      </c>
      <c r="E16" s="8">
        <f>'C завтраками| Bed and breakfast'!E16*0.9</f>
        <v>16290</v>
      </c>
      <c r="F16" s="8">
        <f>'C завтраками| Bed and breakfast'!F16*0.9</f>
        <v>16290</v>
      </c>
      <c r="G16" s="8">
        <f>'C завтраками| Bed and breakfast'!G16*0.9</f>
        <v>17460</v>
      </c>
      <c r="H16" s="8">
        <f>'C завтраками| Bed and breakfast'!H16*0.9</f>
        <v>14490</v>
      </c>
      <c r="I16" s="8">
        <f>'C завтраками| Bed and breakfast'!I16*0.9</f>
        <v>14490</v>
      </c>
      <c r="J16" s="8">
        <f>'C завтраками| Bed and breakfast'!J16*0.9</f>
        <v>17460</v>
      </c>
      <c r="K16" s="8">
        <f>'C завтраками| Bed and breakfast'!K16*0.9</f>
        <v>17460</v>
      </c>
      <c r="L16" s="8">
        <f>'C завтраками| Bed and breakfast'!L16*0.9</f>
        <v>17460</v>
      </c>
      <c r="M16" s="8">
        <f>'C завтраками| Bed and breakfast'!M16*0.9</f>
        <v>14490</v>
      </c>
      <c r="N16" s="8">
        <f>'C завтраками| Bed and breakfast'!N16*0.9</f>
        <v>12960</v>
      </c>
      <c r="O16" s="8">
        <f>'C завтраками| Bed and breakfast'!O16*0.9</f>
        <v>12960</v>
      </c>
      <c r="P16" s="8">
        <f>'C завтраками| Bed and breakfast'!P16*0.9</f>
        <v>12330</v>
      </c>
      <c r="Q16" s="8">
        <f>'C завтраками| Bed and breakfast'!Q16*0.9</f>
        <v>12960</v>
      </c>
      <c r="R16" s="8">
        <f>'C завтраками| Bed and breakfast'!R16*0.9</f>
        <v>12330</v>
      </c>
      <c r="S16" s="8">
        <f>'C завтраками| Bed and breakfast'!S16*0.9</f>
        <v>13590</v>
      </c>
      <c r="T16" s="8">
        <f>'C завтраками| Bed and breakfast'!T16*0.9</f>
        <v>12960</v>
      </c>
      <c r="U16" s="8">
        <f>'C завтраками| Bed and breakfast'!U16*0.9</f>
        <v>12330</v>
      </c>
      <c r="V16" s="8">
        <f>'C завтраками| Bed and breakfast'!V16*0.9</f>
        <v>17460</v>
      </c>
      <c r="W16" s="8">
        <f>'C завтраками| Bed and breakfast'!W16*0.9</f>
        <v>19440</v>
      </c>
      <c r="X16" s="8">
        <f>'C завтраками| Bed and breakfast'!X16*0.9</f>
        <v>19440</v>
      </c>
      <c r="Y16" s="8">
        <f>'C завтраками| Bed and breakfast'!Y16*0.9</f>
        <v>14040</v>
      </c>
      <c r="Z16" s="8">
        <f>'C завтраками| Bed and breakfast'!Z16*0.9</f>
        <v>16380</v>
      </c>
      <c r="AA16" s="8">
        <f>'C завтраками| Bed and breakfast'!AA16*0.9</f>
        <v>17460</v>
      </c>
      <c r="AB16" s="8">
        <f>'C завтраками| Bed and breakfast'!AB16*0.9</f>
        <v>15300</v>
      </c>
      <c r="AC16" s="8">
        <f>'C завтраками| Bed and breakfast'!AC16*0.9</f>
        <v>16380</v>
      </c>
      <c r="AD16" s="8">
        <f>'C завтраками| Bed and breakfast'!AD16*0.9</f>
        <v>20970</v>
      </c>
      <c r="AE16" s="8">
        <f>'C завтраками| Bed and breakfast'!AE16*0.9</f>
        <v>19440</v>
      </c>
      <c r="AF16" s="8">
        <f>'C завтраками| Bed and breakfast'!AF16*0.9</f>
        <v>15300</v>
      </c>
      <c r="AG16" s="8">
        <f>'C завтраками| Bed and breakfast'!AG16*0.9</f>
        <v>20970</v>
      </c>
      <c r="AH16" s="8">
        <f>'C завтраками| Bed and breakfast'!AH16*0.9</f>
        <v>15300</v>
      </c>
      <c r="AI16" s="8">
        <f>'C завтраками| Bed and breakfast'!AI16*0.9</f>
        <v>16380</v>
      </c>
      <c r="AJ16" s="8">
        <f>'C завтраками| Bed and breakfast'!AJ16*0.9</f>
        <v>18540</v>
      </c>
      <c r="AK16" s="8">
        <f>'C завтраками| Bed and breakfast'!AK16*0.9</f>
        <v>19440</v>
      </c>
      <c r="AL16" s="8">
        <f>'C завтраками| Bed and breakfast'!AL16*0.9</f>
        <v>18540</v>
      </c>
      <c r="AM16" s="8">
        <f>'C завтраками| Bed and breakfast'!AM16*0.9</f>
        <v>17460</v>
      </c>
      <c r="AN16" s="8">
        <f>'C завтраками| Bed and breakfast'!AN16*0.9</f>
        <v>19440</v>
      </c>
      <c r="AO16" s="8">
        <f>'C завтраками| Bed and breakfast'!AO16*0.9</f>
        <v>17460</v>
      </c>
      <c r="AP16" s="8">
        <f>'C завтраками| Bed and breakfast'!AP16*0.9</f>
        <v>18540</v>
      </c>
      <c r="AQ16" s="8">
        <f>'C завтраками| Bed and breakfast'!AQ16*0.9</f>
        <v>19440</v>
      </c>
      <c r="AR16" s="8">
        <f>'C завтраками| Bed and breakfast'!AR16*0.9</f>
        <v>18540</v>
      </c>
      <c r="AS16" s="8">
        <f>'C завтраками| Bed and breakfast'!AS16*0.9</f>
        <v>19440</v>
      </c>
      <c r="AT16" s="8">
        <f>'C завтраками| Bed and breakfast'!AT16*0.9</f>
        <v>18540</v>
      </c>
      <c r="AU16" s="8">
        <f>'C завтраками| Bed and breakfast'!AU16*0.9</f>
        <v>19440</v>
      </c>
      <c r="AV16" s="8">
        <f>'C завтраками| Bed and breakfast'!AV16*0.9</f>
        <v>17460</v>
      </c>
      <c r="AW16" s="8">
        <f>'C завтраками| Bed and breakfast'!AW16*0.9</f>
        <v>15300</v>
      </c>
      <c r="AX16" s="8">
        <f>'C завтраками| Bed and breakfast'!AX16*0.9</f>
        <v>17460</v>
      </c>
      <c r="AY16" s="8">
        <f>'C завтраками| Bed and breakfast'!AY16*0.9</f>
        <v>15300</v>
      </c>
      <c r="AZ16" s="8">
        <f>'C завтраками| Bed and breakfast'!AZ16*0.9</f>
        <v>15300</v>
      </c>
      <c r="BA16" s="8">
        <f>'C завтраками| Bed and breakfast'!BA16*0.9</f>
        <v>17460</v>
      </c>
      <c r="BB16" s="8">
        <f>'C завтраками| Bed and breakfast'!BB16*0.9</f>
        <v>15300</v>
      </c>
    </row>
    <row r="17" spans="1:54" s="53" customFormat="1" x14ac:dyDescent="0.2">
      <c r="A17" s="88">
        <f>A8</f>
        <v>2</v>
      </c>
      <c r="B17" s="8">
        <f>'C завтраками| Bed and breakfast'!B17*0.9</f>
        <v>16020</v>
      </c>
      <c r="C17" s="8">
        <f>'C завтраками| Bed and breakfast'!C17*0.9</f>
        <v>17820</v>
      </c>
      <c r="D17" s="8">
        <f>'C завтраками| Bed and breakfast'!D17*0.9</f>
        <v>16020</v>
      </c>
      <c r="E17" s="8">
        <f>'C завтраками| Bed and breakfast'!E17*0.9</f>
        <v>17820</v>
      </c>
      <c r="F17" s="8">
        <f>'C завтраками| Bed and breakfast'!F17*0.9</f>
        <v>17820</v>
      </c>
      <c r="G17" s="8">
        <f>'C завтраками| Bed and breakfast'!G17*0.9</f>
        <v>18990</v>
      </c>
      <c r="H17" s="8">
        <f>'C завтраками| Bed and breakfast'!H17*0.9</f>
        <v>16020</v>
      </c>
      <c r="I17" s="8">
        <f>'C завтраками| Bed and breakfast'!I17*0.9</f>
        <v>16020</v>
      </c>
      <c r="J17" s="8">
        <f>'C завтраками| Bed and breakfast'!J17*0.9</f>
        <v>18990</v>
      </c>
      <c r="K17" s="8">
        <f>'C завтраками| Bed and breakfast'!K17*0.9</f>
        <v>18990</v>
      </c>
      <c r="L17" s="8">
        <f>'C завтраками| Bed and breakfast'!L17*0.9</f>
        <v>18990</v>
      </c>
      <c r="M17" s="8">
        <f>'C завтраками| Bed and breakfast'!M17*0.9</f>
        <v>16020</v>
      </c>
      <c r="N17" s="8">
        <f>'C завтраками| Bed and breakfast'!N17*0.9</f>
        <v>14490</v>
      </c>
      <c r="O17" s="8">
        <f>'C завтраками| Bed and breakfast'!O17*0.9</f>
        <v>14490</v>
      </c>
      <c r="P17" s="8">
        <f>'C завтраками| Bed and breakfast'!P17*0.9</f>
        <v>13860</v>
      </c>
      <c r="Q17" s="8">
        <f>'C завтраками| Bed and breakfast'!Q17*0.9</f>
        <v>14490</v>
      </c>
      <c r="R17" s="8">
        <f>'C завтраками| Bed and breakfast'!R17*0.9</f>
        <v>13860</v>
      </c>
      <c r="S17" s="8">
        <f>'C завтраками| Bed and breakfast'!S17*0.9</f>
        <v>15120</v>
      </c>
      <c r="T17" s="8">
        <f>'C завтраками| Bed and breakfast'!T17*0.9</f>
        <v>14490</v>
      </c>
      <c r="U17" s="8">
        <f>'C завтраками| Bed and breakfast'!U17*0.9</f>
        <v>13860</v>
      </c>
      <c r="V17" s="8">
        <f>'C завтраками| Bed and breakfast'!V17*0.9</f>
        <v>18990</v>
      </c>
      <c r="W17" s="8">
        <f>'C завтраками| Bed and breakfast'!W17*0.9</f>
        <v>20970</v>
      </c>
      <c r="X17" s="8">
        <f>'C завтраками| Bed and breakfast'!X17*0.9</f>
        <v>20970</v>
      </c>
      <c r="Y17" s="8">
        <f>'C завтраками| Bed and breakfast'!Y17*0.9</f>
        <v>15570</v>
      </c>
      <c r="Z17" s="8">
        <f>'C завтраками| Bed and breakfast'!Z17*0.9</f>
        <v>17910</v>
      </c>
      <c r="AA17" s="8">
        <f>'C завтраками| Bed and breakfast'!AA17*0.9</f>
        <v>18990</v>
      </c>
      <c r="AB17" s="8">
        <f>'C завтраками| Bed and breakfast'!AB17*0.9</f>
        <v>16830</v>
      </c>
      <c r="AC17" s="8">
        <f>'C завтраками| Bed and breakfast'!AC17*0.9</f>
        <v>17910</v>
      </c>
      <c r="AD17" s="8">
        <f>'C завтраками| Bed and breakfast'!AD17*0.9</f>
        <v>22500</v>
      </c>
      <c r="AE17" s="8">
        <f>'C завтраками| Bed and breakfast'!AE17*0.9</f>
        <v>20970</v>
      </c>
      <c r="AF17" s="8">
        <f>'C завтраками| Bed and breakfast'!AF17*0.9</f>
        <v>16830</v>
      </c>
      <c r="AG17" s="8">
        <f>'C завтраками| Bed and breakfast'!AG17*0.9</f>
        <v>22500</v>
      </c>
      <c r="AH17" s="8">
        <f>'C завтраками| Bed and breakfast'!AH17*0.9</f>
        <v>16830</v>
      </c>
      <c r="AI17" s="8">
        <f>'C завтраками| Bed and breakfast'!AI17*0.9</f>
        <v>17910</v>
      </c>
      <c r="AJ17" s="8">
        <f>'C завтраками| Bed and breakfast'!AJ17*0.9</f>
        <v>20070</v>
      </c>
      <c r="AK17" s="8">
        <f>'C завтраками| Bed and breakfast'!AK17*0.9</f>
        <v>20970</v>
      </c>
      <c r="AL17" s="8">
        <f>'C завтраками| Bed and breakfast'!AL17*0.9</f>
        <v>20070</v>
      </c>
      <c r="AM17" s="8">
        <f>'C завтраками| Bed and breakfast'!AM17*0.9</f>
        <v>18990</v>
      </c>
      <c r="AN17" s="8">
        <f>'C завтраками| Bed and breakfast'!AN17*0.9</f>
        <v>20970</v>
      </c>
      <c r="AO17" s="8">
        <f>'C завтраками| Bed and breakfast'!AO17*0.9</f>
        <v>18990</v>
      </c>
      <c r="AP17" s="8">
        <f>'C завтраками| Bed and breakfast'!AP17*0.9</f>
        <v>20070</v>
      </c>
      <c r="AQ17" s="8">
        <f>'C завтраками| Bed and breakfast'!AQ17*0.9</f>
        <v>20970</v>
      </c>
      <c r="AR17" s="8">
        <f>'C завтраками| Bed and breakfast'!AR17*0.9</f>
        <v>20070</v>
      </c>
      <c r="AS17" s="8">
        <f>'C завтраками| Bed and breakfast'!AS17*0.9</f>
        <v>20970</v>
      </c>
      <c r="AT17" s="8">
        <f>'C завтраками| Bed and breakfast'!AT17*0.9</f>
        <v>20070</v>
      </c>
      <c r="AU17" s="8">
        <f>'C завтраками| Bed and breakfast'!AU17*0.9</f>
        <v>20970</v>
      </c>
      <c r="AV17" s="8">
        <f>'C завтраками| Bed and breakfast'!AV17*0.9</f>
        <v>18990</v>
      </c>
      <c r="AW17" s="8">
        <f>'C завтраками| Bed and breakfast'!AW17*0.9</f>
        <v>16830</v>
      </c>
      <c r="AX17" s="8">
        <f>'C завтраками| Bed and breakfast'!AX17*0.9</f>
        <v>18990</v>
      </c>
      <c r="AY17" s="8">
        <f>'C завтраками| Bed and breakfast'!AY17*0.9</f>
        <v>16830</v>
      </c>
      <c r="AZ17" s="8">
        <f>'C завтраками| Bed and breakfast'!AZ17*0.9</f>
        <v>16830</v>
      </c>
      <c r="BA17" s="8">
        <f>'C завтраками| Bed and breakfast'!BA17*0.9</f>
        <v>18990</v>
      </c>
      <c r="BB17" s="8">
        <f>'C завтраками| Bed and breakfast'!BB17*0.9</f>
        <v>16830</v>
      </c>
    </row>
    <row r="18" spans="1:54" s="53" customFormat="1" x14ac:dyDescent="0.2">
      <c r="A18" s="42" t="s">
        <v>86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row>
    <row r="19" spans="1:54" s="53" customFormat="1" x14ac:dyDescent="0.2">
      <c r="A19" s="88">
        <f>A7</f>
        <v>1</v>
      </c>
      <c r="B19" s="8">
        <f>'C завтраками| Bed and breakfast'!B19*0.9</f>
        <v>33660</v>
      </c>
      <c r="C19" s="8">
        <f>'C завтраками| Bed and breakfast'!C19*0.9</f>
        <v>35460</v>
      </c>
      <c r="D19" s="8">
        <f>'C завтраками| Bed and breakfast'!D19*0.9</f>
        <v>33660</v>
      </c>
      <c r="E19" s="8">
        <f>'C завтраками| Bed and breakfast'!E19*0.9</f>
        <v>35460</v>
      </c>
      <c r="F19" s="8">
        <f>'C завтраками| Bed and breakfast'!F19*0.9</f>
        <v>35460</v>
      </c>
      <c r="G19" s="8">
        <f>'C завтраками| Bed and breakfast'!G19*0.9</f>
        <v>36630</v>
      </c>
      <c r="H19" s="8">
        <f>'C завтраками| Bed and breakfast'!H19*0.9</f>
        <v>33660</v>
      </c>
      <c r="I19" s="8">
        <f>'C завтраками| Bed and breakfast'!I19*0.9</f>
        <v>33660</v>
      </c>
      <c r="J19" s="8">
        <f>'C завтраками| Bed and breakfast'!J19*0.9</f>
        <v>36630</v>
      </c>
      <c r="K19" s="8">
        <f>'C завтраками| Bed and breakfast'!K19*0.9</f>
        <v>36630</v>
      </c>
      <c r="L19" s="8">
        <f>'C завтраками| Bed and breakfast'!L19*0.9</f>
        <v>36630</v>
      </c>
      <c r="M19" s="8">
        <f>'C завтраками| Bed and breakfast'!M19*0.9</f>
        <v>33660</v>
      </c>
      <c r="N19" s="8">
        <f>'C завтраками| Bed and breakfast'!N19*0.9</f>
        <v>32130</v>
      </c>
      <c r="O19" s="8">
        <f>'C завтраками| Bed and breakfast'!O19*0.9</f>
        <v>32130</v>
      </c>
      <c r="P19" s="8">
        <f>'C завтраками| Bed and breakfast'!P19*0.9</f>
        <v>31500</v>
      </c>
      <c r="Q19" s="8">
        <f>'C завтраками| Bed and breakfast'!Q19*0.9</f>
        <v>32130</v>
      </c>
      <c r="R19" s="8">
        <f>'C завтраками| Bed and breakfast'!R19*0.9</f>
        <v>31500</v>
      </c>
      <c r="S19" s="8">
        <f>'C завтраками| Bed and breakfast'!S19*0.9</f>
        <v>32760</v>
      </c>
      <c r="T19" s="8">
        <f>'C завтраками| Bed and breakfast'!T19*0.9</f>
        <v>32130</v>
      </c>
      <c r="U19" s="8">
        <f>'C завтраками| Bed and breakfast'!U19*0.9</f>
        <v>31500</v>
      </c>
      <c r="V19" s="8">
        <f>'C завтраками| Bed and breakfast'!V19*0.9</f>
        <v>36630</v>
      </c>
      <c r="W19" s="8">
        <f>'C завтраками| Bed and breakfast'!W19*0.9</f>
        <v>37710</v>
      </c>
      <c r="X19" s="8">
        <f>'C завтраками| Bed and breakfast'!X19*0.9</f>
        <v>37710</v>
      </c>
      <c r="Y19" s="8">
        <f>'C завтраками| Bed and breakfast'!Y19*0.9</f>
        <v>32310</v>
      </c>
      <c r="Z19" s="8">
        <f>'C завтраками| Bed and breakfast'!Z19*0.9</f>
        <v>34650</v>
      </c>
      <c r="AA19" s="8">
        <f>'C завтраками| Bed and breakfast'!AA19*0.9</f>
        <v>35730</v>
      </c>
      <c r="AB19" s="8">
        <f>'C завтраками| Bed and breakfast'!AB19*0.9</f>
        <v>33570</v>
      </c>
      <c r="AC19" s="8">
        <f>'C завтраками| Bed and breakfast'!AC19*0.9</f>
        <v>34650</v>
      </c>
      <c r="AD19" s="8">
        <f>'C завтраками| Bed and breakfast'!AD19*0.9</f>
        <v>39240</v>
      </c>
      <c r="AE19" s="8">
        <f>'C завтраками| Bed and breakfast'!AE19*0.9</f>
        <v>37710</v>
      </c>
      <c r="AF19" s="8">
        <f>'C завтраками| Bed and breakfast'!AF19*0.9</f>
        <v>33570</v>
      </c>
      <c r="AG19" s="8">
        <f>'C завтраками| Bed and breakfast'!AG19*0.9</f>
        <v>39240</v>
      </c>
      <c r="AH19" s="8">
        <f>'C завтраками| Bed and breakfast'!AH19*0.9</f>
        <v>33570</v>
      </c>
      <c r="AI19" s="8">
        <f>'C завтраками| Bed and breakfast'!AI19*0.9</f>
        <v>34650</v>
      </c>
      <c r="AJ19" s="8">
        <f>'C завтраками| Bed and breakfast'!AJ19*0.9</f>
        <v>36810</v>
      </c>
      <c r="AK19" s="8">
        <f>'C завтраками| Bed and breakfast'!AK19*0.9</f>
        <v>37710</v>
      </c>
      <c r="AL19" s="8">
        <f>'C завтраками| Bed and breakfast'!AL19*0.9</f>
        <v>36810</v>
      </c>
      <c r="AM19" s="8">
        <f>'C завтраками| Bed and breakfast'!AM19*0.9</f>
        <v>35730</v>
      </c>
      <c r="AN19" s="8">
        <f>'C завтраками| Bed and breakfast'!AN19*0.9</f>
        <v>37710</v>
      </c>
      <c r="AO19" s="8">
        <f>'C завтраками| Bed and breakfast'!AO19*0.9</f>
        <v>35730</v>
      </c>
      <c r="AP19" s="8">
        <f>'C завтраками| Bed and breakfast'!AP19*0.9</f>
        <v>36810</v>
      </c>
      <c r="AQ19" s="8">
        <f>'C завтраками| Bed and breakfast'!AQ19*0.9</f>
        <v>37710</v>
      </c>
      <c r="AR19" s="8">
        <f>'C завтраками| Bed and breakfast'!AR19*0.9</f>
        <v>36810</v>
      </c>
      <c r="AS19" s="8">
        <f>'C завтраками| Bed and breakfast'!AS19*0.9</f>
        <v>37710</v>
      </c>
      <c r="AT19" s="8">
        <f>'C завтраками| Bed and breakfast'!AT19*0.9</f>
        <v>36810</v>
      </c>
      <c r="AU19" s="8">
        <f>'C завтраками| Bed and breakfast'!AU19*0.9</f>
        <v>37710</v>
      </c>
      <c r="AV19" s="8">
        <f>'C завтраками| Bed and breakfast'!AV19*0.9</f>
        <v>35730</v>
      </c>
      <c r="AW19" s="8">
        <f>'C завтраками| Bed and breakfast'!AW19*0.9</f>
        <v>33570</v>
      </c>
      <c r="AX19" s="8">
        <f>'C завтраками| Bed and breakfast'!AX19*0.9</f>
        <v>35730</v>
      </c>
      <c r="AY19" s="8">
        <f>'C завтраками| Bed and breakfast'!AY19*0.9</f>
        <v>33570</v>
      </c>
      <c r="AZ19" s="8">
        <f>'C завтраками| Bed and breakfast'!AZ19*0.9</f>
        <v>33570</v>
      </c>
      <c r="BA19" s="8">
        <f>'C завтраками| Bed and breakfast'!BA19*0.9</f>
        <v>35730</v>
      </c>
      <c r="BB19" s="8">
        <f>'C завтраками| Bed and breakfast'!BB19*0.9</f>
        <v>33570</v>
      </c>
    </row>
    <row r="20" spans="1:54" s="53" customFormat="1" x14ac:dyDescent="0.2">
      <c r="A20" s="88">
        <f>A8</f>
        <v>2</v>
      </c>
      <c r="B20" s="8">
        <f>'C завтраками| Bed and breakfast'!B20*0.9</f>
        <v>35190</v>
      </c>
      <c r="C20" s="8">
        <f>'C завтраками| Bed and breakfast'!C20*0.9</f>
        <v>36990</v>
      </c>
      <c r="D20" s="8">
        <f>'C завтраками| Bed and breakfast'!D20*0.9</f>
        <v>35190</v>
      </c>
      <c r="E20" s="8">
        <f>'C завтраками| Bed and breakfast'!E20*0.9</f>
        <v>36990</v>
      </c>
      <c r="F20" s="8">
        <f>'C завтраками| Bed and breakfast'!F20*0.9</f>
        <v>36990</v>
      </c>
      <c r="G20" s="8">
        <f>'C завтраками| Bed and breakfast'!G20*0.9</f>
        <v>38160</v>
      </c>
      <c r="H20" s="8">
        <f>'C завтраками| Bed and breakfast'!H20*0.9</f>
        <v>35190</v>
      </c>
      <c r="I20" s="8">
        <f>'C завтраками| Bed and breakfast'!I20*0.9</f>
        <v>35190</v>
      </c>
      <c r="J20" s="8">
        <f>'C завтраками| Bed and breakfast'!J20*0.9</f>
        <v>38160</v>
      </c>
      <c r="K20" s="8">
        <f>'C завтраками| Bed and breakfast'!K20*0.9</f>
        <v>38160</v>
      </c>
      <c r="L20" s="8">
        <f>'C завтраками| Bed and breakfast'!L20*0.9</f>
        <v>38160</v>
      </c>
      <c r="M20" s="8">
        <f>'C завтраками| Bed and breakfast'!M20*0.9</f>
        <v>35190</v>
      </c>
      <c r="N20" s="8">
        <f>'C завтраками| Bed and breakfast'!N20*0.9</f>
        <v>33660</v>
      </c>
      <c r="O20" s="8">
        <f>'C завтраками| Bed and breakfast'!O20*0.9</f>
        <v>33660</v>
      </c>
      <c r="P20" s="8">
        <f>'C завтраками| Bed and breakfast'!P20*0.9</f>
        <v>33030</v>
      </c>
      <c r="Q20" s="8">
        <f>'C завтраками| Bed and breakfast'!Q20*0.9</f>
        <v>33660</v>
      </c>
      <c r="R20" s="8">
        <f>'C завтраками| Bed and breakfast'!R20*0.9</f>
        <v>33030</v>
      </c>
      <c r="S20" s="8">
        <f>'C завтраками| Bed and breakfast'!S20*0.9</f>
        <v>34290</v>
      </c>
      <c r="T20" s="8">
        <f>'C завтраками| Bed and breakfast'!T20*0.9</f>
        <v>33660</v>
      </c>
      <c r="U20" s="8">
        <f>'C завтраками| Bed and breakfast'!U20*0.9</f>
        <v>33030</v>
      </c>
      <c r="V20" s="8">
        <f>'C завтраками| Bed and breakfast'!V20*0.9</f>
        <v>38160</v>
      </c>
      <c r="W20" s="8">
        <f>'C завтраками| Bed and breakfast'!W20*0.9</f>
        <v>39240</v>
      </c>
      <c r="X20" s="8">
        <f>'C завтраками| Bed and breakfast'!X20*0.9</f>
        <v>39240</v>
      </c>
      <c r="Y20" s="8">
        <f>'C завтраками| Bed and breakfast'!Y20*0.9</f>
        <v>33840</v>
      </c>
      <c r="Z20" s="8">
        <f>'C завтраками| Bed and breakfast'!Z20*0.9</f>
        <v>36180</v>
      </c>
      <c r="AA20" s="8">
        <f>'C завтраками| Bed and breakfast'!AA20*0.9</f>
        <v>37260</v>
      </c>
      <c r="AB20" s="8">
        <f>'C завтраками| Bed and breakfast'!AB20*0.9</f>
        <v>35100</v>
      </c>
      <c r="AC20" s="8">
        <f>'C завтраками| Bed and breakfast'!AC20*0.9</f>
        <v>36180</v>
      </c>
      <c r="AD20" s="8">
        <f>'C завтраками| Bed and breakfast'!AD20*0.9</f>
        <v>40770</v>
      </c>
      <c r="AE20" s="8">
        <f>'C завтраками| Bed and breakfast'!AE20*0.9</f>
        <v>39240</v>
      </c>
      <c r="AF20" s="8">
        <f>'C завтраками| Bed and breakfast'!AF20*0.9</f>
        <v>35100</v>
      </c>
      <c r="AG20" s="8">
        <f>'C завтраками| Bed and breakfast'!AG20*0.9</f>
        <v>40770</v>
      </c>
      <c r="AH20" s="8">
        <f>'C завтраками| Bed and breakfast'!AH20*0.9</f>
        <v>35100</v>
      </c>
      <c r="AI20" s="8">
        <f>'C завтраками| Bed and breakfast'!AI20*0.9</f>
        <v>36180</v>
      </c>
      <c r="AJ20" s="8">
        <f>'C завтраками| Bed and breakfast'!AJ20*0.9</f>
        <v>38340</v>
      </c>
      <c r="AK20" s="8">
        <f>'C завтраками| Bed and breakfast'!AK20*0.9</f>
        <v>39240</v>
      </c>
      <c r="AL20" s="8">
        <f>'C завтраками| Bed and breakfast'!AL20*0.9</f>
        <v>38340</v>
      </c>
      <c r="AM20" s="8">
        <f>'C завтраками| Bed and breakfast'!AM20*0.9</f>
        <v>37260</v>
      </c>
      <c r="AN20" s="8">
        <f>'C завтраками| Bed and breakfast'!AN20*0.9</f>
        <v>39240</v>
      </c>
      <c r="AO20" s="8">
        <f>'C завтраками| Bed and breakfast'!AO20*0.9</f>
        <v>37260</v>
      </c>
      <c r="AP20" s="8">
        <f>'C завтраками| Bed and breakfast'!AP20*0.9</f>
        <v>38340</v>
      </c>
      <c r="AQ20" s="8">
        <f>'C завтраками| Bed and breakfast'!AQ20*0.9</f>
        <v>39240</v>
      </c>
      <c r="AR20" s="8">
        <f>'C завтраками| Bed and breakfast'!AR20*0.9</f>
        <v>38340</v>
      </c>
      <c r="AS20" s="8">
        <f>'C завтраками| Bed and breakfast'!AS20*0.9</f>
        <v>39240</v>
      </c>
      <c r="AT20" s="8">
        <f>'C завтраками| Bed and breakfast'!AT20*0.9</f>
        <v>38340</v>
      </c>
      <c r="AU20" s="8">
        <f>'C завтраками| Bed and breakfast'!AU20*0.9</f>
        <v>39240</v>
      </c>
      <c r="AV20" s="8">
        <f>'C завтраками| Bed and breakfast'!AV20*0.9</f>
        <v>37260</v>
      </c>
      <c r="AW20" s="8">
        <f>'C завтраками| Bed and breakfast'!AW20*0.9</f>
        <v>35100</v>
      </c>
      <c r="AX20" s="8">
        <f>'C завтраками| Bed and breakfast'!AX20*0.9</f>
        <v>37260</v>
      </c>
      <c r="AY20" s="8">
        <f>'C завтраками| Bed and breakfast'!AY20*0.9</f>
        <v>35100</v>
      </c>
      <c r="AZ20" s="8">
        <f>'C завтраками| Bed and breakfast'!AZ20*0.9</f>
        <v>35100</v>
      </c>
      <c r="BA20" s="8">
        <f>'C завтраками| Bed and breakfast'!BA20*0.9</f>
        <v>37260</v>
      </c>
      <c r="BB20" s="8">
        <f>'C завтраками| Bed and breakfast'!BB20*0.9</f>
        <v>35100</v>
      </c>
    </row>
    <row r="21" spans="1:54" s="53" customFormat="1" x14ac:dyDescent="0.2">
      <c r="A21" s="42" t="s">
        <v>87</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row>
    <row r="22" spans="1:54" s="53" customFormat="1" x14ac:dyDescent="0.2">
      <c r="A22" s="88" t="s">
        <v>88</v>
      </c>
      <c r="B22" s="8">
        <f>'C завтраками| Bed and breakfast'!B22*0.9</f>
        <v>48690</v>
      </c>
      <c r="C22" s="8">
        <f>'C завтраками| Bed and breakfast'!C22*0.9</f>
        <v>50490</v>
      </c>
      <c r="D22" s="8">
        <f>'C завтраками| Bed and breakfast'!D22*0.9</f>
        <v>48690</v>
      </c>
      <c r="E22" s="8">
        <f>'C завтраками| Bed and breakfast'!E22*0.9</f>
        <v>50490</v>
      </c>
      <c r="F22" s="8">
        <f>'C завтраками| Bed and breakfast'!F22*0.9</f>
        <v>50490</v>
      </c>
      <c r="G22" s="8">
        <f>'C завтраками| Bed and breakfast'!G22*0.9</f>
        <v>51660</v>
      </c>
      <c r="H22" s="8">
        <f>'C завтраками| Bed and breakfast'!H22*0.9</f>
        <v>48690</v>
      </c>
      <c r="I22" s="8">
        <f>'C завтраками| Bed and breakfast'!I22*0.9</f>
        <v>48690</v>
      </c>
      <c r="J22" s="8">
        <f>'C завтраками| Bed and breakfast'!J22*0.9</f>
        <v>51660</v>
      </c>
      <c r="K22" s="8">
        <f>'C завтраками| Bed and breakfast'!K22*0.9</f>
        <v>51660</v>
      </c>
      <c r="L22" s="8">
        <f>'C завтраками| Bed and breakfast'!L22*0.9</f>
        <v>51660</v>
      </c>
      <c r="M22" s="8">
        <f>'C завтраками| Bed and breakfast'!M22*0.9</f>
        <v>48690</v>
      </c>
      <c r="N22" s="8">
        <f>'C завтраками| Bed and breakfast'!N22*0.9</f>
        <v>47160</v>
      </c>
      <c r="O22" s="8">
        <f>'C завтраками| Bed and breakfast'!O22*0.9</f>
        <v>47160</v>
      </c>
      <c r="P22" s="8">
        <f>'C завтраками| Bed and breakfast'!P22*0.9</f>
        <v>46530</v>
      </c>
      <c r="Q22" s="8">
        <f>'C завтраками| Bed and breakfast'!Q22*0.9</f>
        <v>47160</v>
      </c>
      <c r="R22" s="8">
        <f>'C завтраками| Bed and breakfast'!R22*0.9</f>
        <v>46530</v>
      </c>
      <c r="S22" s="8">
        <f>'C завтраками| Bed and breakfast'!S22*0.9</f>
        <v>47790</v>
      </c>
      <c r="T22" s="8">
        <f>'C завтраками| Bed and breakfast'!T22*0.9</f>
        <v>47160</v>
      </c>
      <c r="U22" s="8">
        <f>'C завтраками| Bed and breakfast'!U22*0.9</f>
        <v>46530</v>
      </c>
      <c r="V22" s="8">
        <f>'C завтраками| Bed and breakfast'!V22*0.9</f>
        <v>58230</v>
      </c>
      <c r="W22" s="8">
        <f>'C завтраками| Bed and breakfast'!W22*0.9</f>
        <v>59310</v>
      </c>
      <c r="X22" s="8">
        <f>'C завтраками| Bed and breakfast'!X22*0.9</f>
        <v>59310</v>
      </c>
      <c r="Y22" s="8">
        <f>'C завтраками| Bed and breakfast'!Y22*0.9</f>
        <v>51840</v>
      </c>
      <c r="Z22" s="8">
        <f>'C завтраками| Bed and breakfast'!Z22*0.9</f>
        <v>54180</v>
      </c>
      <c r="AA22" s="8">
        <f>'C завтраками| Bed and breakfast'!AA22*0.9</f>
        <v>55260</v>
      </c>
      <c r="AB22" s="8">
        <f>'C завтраками| Bed and breakfast'!AB22*0.9</f>
        <v>53100</v>
      </c>
      <c r="AC22" s="8">
        <f>'C завтраками| Bed and breakfast'!AC22*0.9</f>
        <v>54180</v>
      </c>
      <c r="AD22" s="8">
        <f>'C завтраками| Bed and breakfast'!AD22*0.9</f>
        <v>58770</v>
      </c>
      <c r="AE22" s="8">
        <f>'C завтраками| Bed and breakfast'!AE22*0.9</f>
        <v>57240</v>
      </c>
      <c r="AF22" s="8">
        <f>'C завтраками| Bed and breakfast'!AF22*0.9</f>
        <v>53100</v>
      </c>
      <c r="AG22" s="8">
        <f>'C завтраками| Bed and breakfast'!AG22*0.9</f>
        <v>58770</v>
      </c>
      <c r="AH22" s="8">
        <f>'C завтраками| Bed and breakfast'!AH22*0.9</f>
        <v>53100</v>
      </c>
      <c r="AI22" s="8">
        <f>'C завтраками| Bed and breakfast'!AI22*0.9</f>
        <v>54180</v>
      </c>
      <c r="AJ22" s="8">
        <f>'C завтраками| Bed and breakfast'!AJ22*0.9</f>
        <v>56340</v>
      </c>
      <c r="AK22" s="8">
        <f>'C завтраками| Bed and breakfast'!AK22*0.9</f>
        <v>57240</v>
      </c>
      <c r="AL22" s="8">
        <f>'C завтраками| Bed and breakfast'!AL22*0.9</f>
        <v>56340</v>
      </c>
      <c r="AM22" s="8">
        <f>'C завтраками| Bed and breakfast'!AM22*0.9</f>
        <v>55260</v>
      </c>
      <c r="AN22" s="8">
        <f>'C завтраками| Bed and breakfast'!AN22*0.9</f>
        <v>57240</v>
      </c>
      <c r="AO22" s="8">
        <f>'C завтраками| Bed and breakfast'!AO22*0.9</f>
        <v>55260</v>
      </c>
      <c r="AP22" s="8">
        <f>'C завтраками| Bed and breakfast'!AP22*0.9</f>
        <v>56340</v>
      </c>
      <c r="AQ22" s="8">
        <f>'C завтраками| Bed and breakfast'!AQ22*0.9</f>
        <v>57240</v>
      </c>
      <c r="AR22" s="8">
        <f>'C завтраками| Bed and breakfast'!AR22*0.9</f>
        <v>56340</v>
      </c>
      <c r="AS22" s="8">
        <f>'C завтраками| Bed and breakfast'!AS22*0.9</f>
        <v>57240</v>
      </c>
      <c r="AT22" s="8">
        <f>'C завтраками| Bed and breakfast'!AT22*0.9</f>
        <v>56340</v>
      </c>
      <c r="AU22" s="8">
        <f>'C завтраками| Bed and breakfast'!AU22*0.9</f>
        <v>57240</v>
      </c>
      <c r="AV22" s="8">
        <f>'C завтраками| Bed and breakfast'!AV22*0.9</f>
        <v>55260</v>
      </c>
      <c r="AW22" s="8">
        <f>'C завтраками| Bed and breakfast'!AW22*0.9</f>
        <v>53100</v>
      </c>
      <c r="AX22" s="8">
        <f>'C завтраками| Bed and breakfast'!AX22*0.9</f>
        <v>55260</v>
      </c>
      <c r="AY22" s="8">
        <f>'C завтраками| Bed and breakfast'!AY22*0.9</f>
        <v>53100</v>
      </c>
      <c r="AZ22" s="8">
        <f>'C завтраками| Bed and breakfast'!AZ22*0.9</f>
        <v>53100</v>
      </c>
      <c r="BA22" s="8">
        <f>'C завтраками| Bed and breakfast'!BA22*0.9</f>
        <v>55260</v>
      </c>
      <c r="BB22" s="8">
        <f>'C завтраками| Bed and breakfast'!BB22*0.9</f>
        <v>53100</v>
      </c>
    </row>
    <row r="23" spans="1:54" s="53" customFormat="1" x14ac:dyDescent="0.2">
      <c r="A23" s="89"/>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199"/>
      <c r="BB23" s="199"/>
    </row>
    <row r="24" spans="1:54" ht="18" customHeight="1" x14ac:dyDescent="0.2">
      <c r="A24" s="111" t="s">
        <v>100</v>
      </c>
      <c r="B24" s="192">
        <f t="shared" ref="B24:BB24" si="0">B4</f>
        <v>45770</v>
      </c>
      <c r="C24" s="192">
        <f t="shared" si="0"/>
        <v>45772</v>
      </c>
      <c r="D24" s="192">
        <f t="shared" si="0"/>
        <v>45774</v>
      </c>
      <c r="E24" s="192">
        <f t="shared" si="0"/>
        <v>45776</v>
      </c>
      <c r="F24" s="192">
        <f t="shared" si="0"/>
        <v>45777</v>
      </c>
      <c r="G24" s="192">
        <f t="shared" si="0"/>
        <v>45778</v>
      </c>
      <c r="H24" s="192">
        <f t="shared" si="0"/>
        <v>45781</v>
      </c>
      <c r="I24" s="192">
        <f t="shared" si="0"/>
        <v>45783</v>
      </c>
      <c r="J24" s="192">
        <f t="shared" si="0"/>
        <v>45784</v>
      </c>
      <c r="K24" s="192">
        <f t="shared" si="0"/>
        <v>45785</v>
      </c>
      <c r="L24" s="192">
        <f t="shared" si="0"/>
        <v>45786</v>
      </c>
      <c r="M24" s="192">
        <f t="shared" si="0"/>
        <v>45787</v>
      </c>
      <c r="N24" s="192">
        <f t="shared" si="0"/>
        <v>45788</v>
      </c>
      <c r="O24" s="192">
        <f t="shared" si="0"/>
        <v>45793</v>
      </c>
      <c r="P24" s="192">
        <f t="shared" si="0"/>
        <v>45795</v>
      </c>
      <c r="Q24" s="192">
        <f t="shared" si="0"/>
        <v>45799</v>
      </c>
      <c r="R24" s="192">
        <f t="shared" si="0"/>
        <v>45802</v>
      </c>
      <c r="S24" s="192">
        <f t="shared" si="0"/>
        <v>45803</v>
      </c>
      <c r="T24" s="192">
        <f t="shared" si="0"/>
        <v>45806</v>
      </c>
      <c r="U24" s="192">
        <f t="shared" si="0"/>
        <v>45807</v>
      </c>
      <c r="V24" s="192">
        <f t="shared" si="0"/>
        <v>45808</v>
      </c>
      <c r="W24" s="192">
        <f t="shared" si="0"/>
        <v>45809</v>
      </c>
      <c r="X24" s="192">
        <f t="shared" si="0"/>
        <v>45810</v>
      </c>
      <c r="Y24" s="192">
        <f t="shared" si="0"/>
        <v>45817</v>
      </c>
      <c r="Z24" s="192">
        <f t="shared" si="0"/>
        <v>45818</v>
      </c>
      <c r="AA24" s="192">
        <f t="shared" si="0"/>
        <v>45820</v>
      </c>
      <c r="AB24" s="192">
        <f t="shared" si="0"/>
        <v>45822</v>
      </c>
      <c r="AC24" s="192">
        <f t="shared" si="0"/>
        <v>45825</v>
      </c>
      <c r="AD24" s="192">
        <f t="shared" si="0"/>
        <v>45831</v>
      </c>
      <c r="AE24" s="192">
        <f t="shared" si="0"/>
        <v>45834</v>
      </c>
      <c r="AF24" s="192">
        <f t="shared" si="0"/>
        <v>45836</v>
      </c>
      <c r="AG24" s="192">
        <f t="shared" si="0"/>
        <v>45839</v>
      </c>
      <c r="AH24" s="192">
        <f t="shared" si="0"/>
        <v>45849</v>
      </c>
      <c r="AI24" s="192">
        <f t="shared" si="0"/>
        <v>45850</v>
      </c>
      <c r="AJ24" s="192">
        <f t="shared" si="0"/>
        <v>45852</v>
      </c>
      <c r="AK24" s="192">
        <f t="shared" si="0"/>
        <v>45853</v>
      </c>
      <c r="AL24" s="192">
        <f t="shared" si="0"/>
        <v>45857</v>
      </c>
      <c r="AM24" s="192">
        <f t="shared" si="0"/>
        <v>45858</v>
      </c>
      <c r="AN24" s="192">
        <f t="shared" si="0"/>
        <v>45863</v>
      </c>
      <c r="AO24" s="192">
        <f t="shared" si="0"/>
        <v>45867</v>
      </c>
      <c r="AP24" s="192">
        <f t="shared" si="0"/>
        <v>45870</v>
      </c>
      <c r="AQ24" s="192">
        <f t="shared" si="0"/>
        <v>45872</v>
      </c>
      <c r="AR24" s="192">
        <f t="shared" si="0"/>
        <v>45877</v>
      </c>
      <c r="AS24" s="192">
        <f t="shared" si="0"/>
        <v>45878</v>
      </c>
      <c r="AT24" s="192">
        <f t="shared" si="0"/>
        <v>45880</v>
      </c>
      <c r="AU24" s="192">
        <f t="shared" si="0"/>
        <v>45885</v>
      </c>
      <c r="AV24" s="192">
        <f t="shared" si="0"/>
        <v>45886</v>
      </c>
      <c r="AW24" s="192">
        <f t="shared" si="0"/>
        <v>45891</v>
      </c>
      <c r="AX24" s="192">
        <f t="shared" si="0"/>
        <v>45894</v>
      </c>
      <c r="AY24" s="192">
        <f t="shared" si="0"/>
        <v>45895</v>
      </c>
      <c r="AZ24" s="192">
        <f t="shared" si="0"/>
        <v>45901</v>
      </c>
      <c r="BA24" s="192">
        <f t="shared" si="0"/>
        <v>45909</v>
      </c>
      <c r="BB24" s="192">
        <f t="shared" si="0"/>
        <v>45921</v>
      </c>
    </row>
    <row r="25" spans="1:54" ht="20.25" customHeight="1" x14ac:dyDescent="0.2">
      <c r="A25" s="90" t="s">
        <v>64</v>
      </c>
      <c r="B25" s="192">
        <f t="shared" ref="B25:BB25" si="1">B5</f>
        <v>45771</v>
      </c>
      <c r="C25" s="192">
        <f t="shared" si="1"/>
        <v>45773</v>
      </c>
      <c r="D25" s="192">
        <f t="shared" si="1"/>
        <v>45775</v>
      </c>
      <c r="E25" s="192">
        <f t="shared" si="1"/>
        <v>45776</v>
      </c>
      <c r="F25" s="192">
        <f t="shared" si="1"/>
        <v>45777</v>
      </c>
      <c r="G25" s="192">
        <f t="shared" si="1"/>
        <v>45780</v>
      </c>
      <c r="H25" s="192">
        <f t="shared" si="1"/>
        <v>45782</v>
      </c>
      <c r="I25" s="192">
        <f t="shared" si="1"/>
        <v>45783</v>
      </c>
      <c r="J25" s="192">
        <f t="shared" si="1"/>
        <v>45784</v>
      </c>
      <c r="K25" s="192">
        <f t="shared" si="1"/>
        <v>45785</v>
      </c>
      <c r="L25" s="192">
        <f t="shared" si="1"/>
        <v>45786</v>
      </c>
      <c r="M25" s="192">
        <f t="shared" si="1"/>
        <v>45787</v>
      </c>
      <c r="N25" s="192">
        <f t="shared" si="1"/>
        <v>45792</v>
      </c>
      <c r="O25" s="192">
        <f t="shared" si="1"/>
        <v>45794</v>
      </c>
      <c r="P25" s="192">
        <f t="shared" si="1"/>
        <v>45798</v>
      </c>
      <c r="Q25" s="192">
        <f t="shared" si="1"/>
        <v>45801</v>
      </c>
      <c r="R25" s="192">
        <f t="shared" si="1"/>
        <v>45802</v>
      </c>
      <c r="S25" s="192">
        <f t="shared" si="1"/>
        <v>45805</v>
      </c>
      <c r="T25" s="192">
        <f t="shared" si="1"/>
        <v>45806</v>
      </c>
      <c r="U25" s="192">
        <f t="shared" si="1"/>
        <v>45807</v>
      </c>
      <c r="V25" s="192">
        <f t="shared" si="1"/>
        <v>45808</v>
      </c>
      <c r="W25" s="192">
        <f t="shared" si="1"/>
        <v>45809</v>
      </c>
      <c r="X25" s="192">
        <f t="shared" si="1"/>
        <v>45816</v>
      </c>
      <c r="Y25" s="192">
        <f t="shared" si="1"/>
        <v>45817</v>
      </c>
      <c r="Z25" s="192">
        <f t="shared" si="1"/>
        <v>45819</v>
      </c>
      <c r="AA25" s="192">
        <f t="shared" si="1"/>
        <v>45821</v>
      </c>
      <c r="AB25" s="192">
        <f t="shared" si="1"/>
        <v>45824</v>
      </c>
      <c r="AC25" s="192">
        <f t="shared" si="1"/>
        <v>45830</v>
      </c>
      <c r="AD25" s="192">
        <f t="shared" si="1"/>
        <v>45833</v>
      </c>
      <c r="AE25" s="192">
        <f t="shared" si="1"/>
        <v>45835</v>
      </c>
      <c r="AF25" s="192">
        <f t="shared" si="1"/>
        <v>45838</v>
      </c>
      <c r="AG25" s="192">
        <f t="shared" si="1"/>
        <v>45848</v>
      </c>
      <c r="AH25" s="192">
        <f t="shared" si="1"/>
        <v>45849</v>
      </c>
      <c r="AI25" s="192">
        <f t="shared" si="1"/>
        <v>45851</v>
      </c>
      <c r="AJ25" s="192">
        <f t="shared" si="1"/>
        <v>45852</v>
      </c>
      <c r="AK25" s="192">
        <f t="shared" si="1"/>
        <v>45856</v>
      </c>
      <c r="AL25" s="192">
        <f t="shared" si="1"/>
        <v>45857</v>
      </c>
      <c r="AM25" s="192">
        <f t="shared" si="1"/>
        <v>45862</v>
      </c>
      <c r="AN25" s="192">
        <f t="shared" si="1"/>
        <v>45866</v>
      </c>
      <c r="AO25" s="192">
        <f t="shared" si="1"/>
        <v>45869</v>
      </c>
      <c r="AP25" s="192">
        <f t="shared" si="1"/>
        <v>45871</v>
      </c>
      <c r="AQ25" s="192">
        <f t="shared" si="1"/>
        <v>45876</v>
      </c>
      <c r="AR25" s="192">
        <f t="shared" si="1"/>
        <v>45877</v>
      </c>
      <c r="AS25" s="192">
        <f t="shared" si="1"/>
        <v>45879</v>
      </c>
      <c r="AT25" s="192">
        <f t="shared" si="1"/>
        <v>45884</v>
      </c>
      <c r="AU25" s="192">
        <f t="shared" si="1"/>
        <v>45885</v>
      </c>
      <c r="AV25" s="192">
        <f t="shared" si="1"/>
        <v>45890</v>
      </c>
      <c r="AW25" s="192">
        <f t="shared" si="1"/>
        <v>45893</v>
      </c>
      <c r="AX25" s="192">
        <f t="shared" si="1"/>
        <v>45894</v>
      </c>
      <c r="AY25" s="192">
        <f t="shared" si="1"/>
        <v>45900</v>
      </c>
      <c r="AZ25" s="192">
        <f t="shared" si="1"/>
        <v>45908</v>
      </c>
      <c r="BA25" s="192">
        <f t="shared" si="1"/>
        <v>45920</v>
      </c>
      <c r="BB25" s="192">
        <f t="shared" si="1"/>
        <v>45930</v>
      </c>
    </row>
    <row r="26" spans="1:54" s="44" customFormat="1" x14ac:dyDescent="0.2">
      <c r="A26" s="42" t="s">
        <v>83</v>
      </c>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198"/>
      <c r="BB26" s="198"/>
    </row>
    <row r="27" spans="1:54" s="50" customFormat="1" x14ac:dyDescent="0.2">
      <c r="A27" s="88">
        <v>1</v>
      </c>
      <c r="B27" s="201">
        <f t="shared" ref="B27:BB27" si="2">ROUNDUP(B7*0.85,)</f>
        <v>9486</v>
      </c>
      <c r="C27" s="201">
        <f t="shared" si="2"/>
        <v>11016</v>
      </c>
      <c r="D27" s="201">
        <f t="shared" si="2"/>
        <v>9486</v>
      </c>
      <c r="E27" s="201">
        <f t="shared" si="2"/>
        <v>11016</v>
      </c>
      <c r="F27" s="201">
        <f t="shared" si="2"/>
        <v>11016</v>
      </c>
      <c r="G27" s="201">
        <f t="shared" si="2"/>
        <v>12011</v>
      </c>
      <c r="H27" s="201">
        <f t="shared" si="2"/>
        <v>9486</v>
      </c>
      <c r="I27" s="201">
        <f t="shared" si="2"/>
        <v>9486</v>
      </c>
      <c r="J27" s="201">
        <f t="shared" si="2"/>
        <v>12011</v>
      </c>
      <c r="K27" s="201">
        <f t="shared" si="2"/>
        <v>12011</v>
      </c>
      <c r="L27" s="201">
        <f t="shared" si="2"/>
        <v>12011</v>
      </c>
      <c r="M27" s="201">
        <f t="shared" si="2"/>
        <v>9486</v>
      </c>
      <c r="N27" s="201">
        <f t="shared" si="2"/>
        <v>8186</v>
      </c>
      <c r="O27" s="201">
        <f t="shared" si="2"/>
        <v>8186</v>
      </c>
      <c r="P27" s="201">
        <f t="shared" si="2"/>
        <v>7650</v>
      </c>
      <c r="Q27" s="201">
        <f t="shared" si="2"/>
        <v>8186</v>
      </c>
      <c r="R27" s="201">
        <f t="shared" si="2"/>
        <v>7650</v>
      </c>
      <c r="S27" s="201">
        <f t="shared" si="2"/>
        <v>8721</v>
      </c>
      <c r="T27" s="201">
        <f t="shared" si="2"/>
        <v>8186</v>
      </c>
      <c r="U27" s="201">
        <f t="shared" si="2"/>
        <v>7650</v>
      </c>
      <c r="V27" s="201">
        <f t="shared" si="2"/>
        <v>12011</v>
      </c>
      <c r="W27" s="201">
        <f t="shared" si="2"/>
        <v>12929</v>
      </c>
      <c r="X27" s="201">
        <f t="shared" si="2"/>
        <v>12929</v>
      </c>
      <c r="Y27" s="201">
        <f t="shared" si="2"/>
        <v>8339</v>
      </c>
      <c r="Z27" s="201">
        <f t="shared" si="2"/>
        <v>10328</v>
      </c>
      <c r="AA27" s="201">
        <f t="shared" si="2"/>
        <v>11246</v>
      </c>
      <c r="AB27" s="201">
        <f t="shared" si="2"/>
        <v>9410</v>
      </c>
      <c r="AC27" s="201">
        <f t="shared" si="2"/>
        <v>10328</v>
      </c>
      <c r="AD27" s="201">
        <f t="shared" si="2"/>
        <v>14229</v>
      </c>
      <c r="AE27" s="201">
        <f t="shared" si="2"/>
        <v>12929</v>
      </c>
      <c r="AF27" s="201">
        <f t="shared" si="2"/>
        <v>9410</v>
      </c>
      <c r="AG27" s="201">
        <f t="shared" si="2"/>
        <v>14229</v>
      </c>
      <c r="AH27" s="201">
        <f t="shared" si="2"/>
        <v>9410</v>
      </c>
      <c r="AI27" s="201">
        <f t="shared" si="2"/>
        <v>10328</v>
      </c>
      <c r="AJ27" s="201">
        <f t="shared" si="2"/>
        <v>12164</v>
      </c>
      <c r="AK27" s="201">
        <f t="shared" si="2"/>
        <v>12929</v>
      </c>
      <c r="AL27" s="201">
        <f t="shared" si="2"/>
        <v>12164</v>
      </c>
      <c r="AM27" s="201">
        <f t="shared" si="2"/>
        <v>11246</v>
      </c>
      <c r="AN27" s="201">
        <f t="shared" si="2"/>
        <v>12929</v>
      </c>
      <c r="AO27" s="201">
        <f t="shared" si="2"/>
        <v>11246</v>
      </c>
      <c r="AP27" s="201">
        <f t="shared" si="2"/>
        <v>12164</v>
      </c>
      <c r="AQ27" s="201">
        <f t="shared" si="2"/>
        <v>12929</v>
      </c>
      <c r="AR27" s="201">
        <f t="shared" si="2"/>
        <v>12164</v>
      </c>
      <c r="AS27" s="201">
        <f t="shared" si="2"/>
        <v>12929</v>
      </c>
      <c r="AT27" s="201">
        <f t="shared" si="2"/>
        <v>12164</v>
      </c>
      <c r="AU27" s="201">
        <f t="shared" si="2"/>
        <v>12929</v>
      </c>
      <c r="AV27" s="201">
        <f t="shared" si="2"/>
        <v>11246</v>
      </c>
      <c r="AW27" s="201">
        <f t="shared" si="2"/>
        <v>9410</v>
      </c>
      <c r="AX27" s="201">
        <f t="shared" si="2"/>
        <v>11246</v>
      </c>
      <c r="AY27" s="201">
        <f t="shared" si="2"/>
        <v>9410</v>
      </c>
      <c r="AZ27" s="201">
        <f t="shared" si="2"/>
        <v>9410</v>
      </c>
      <c r="BA27" s="201">
        <f t="shared" si="2"/>
        <v>11246</v>
      </c>
      <c r="BB27" s="201">
        <f t="shared" si="2"/>
        <v>9410</v>
      </c>
    </row>
    <row r="28" spans="1:54" s="50" customFormat="1" x14ac:dyDescent="0.2">
      <c r="A28" s="88">
        <v>2</v>
      </c>
      <c r="B28" s="201">
        <f t="shared" ref="B28:BB28" si="3">ROUNDUP(B8*0.85,)</f>
        <v>10787</v>
      </c>
      <c r="C28" s="201">
        <f t="shared" si="3"/>
        <v>12317</v>
      </c>
      <c r="D28" s="201">
        <f t="shared" si="3"/>
        <v>10787</v>
      </c>
      <c r="E28" s="201">
        <f t="shared" si="3"/>
        <v>12317</v>
      </c>
      <c r="F28" s="201">
        <f t="shared" si="3"/>
        <v>12317</v>
      </c>
      <c r="G28" s="201">
        <f t="shared" si="3"/>
        <v>13311</v>
      </c>
      <c r="H28" s="201">
        <f t="shared" si="3"/>
        <v>10787</v>
      </c>
      <c r="I28" s="201">
        <f t="shared" si="3"/>
        <v>10787</v>
      </c>
      <c r="J28" s="201">
        <f t="shared" si="3"/>
        <v>13311</v>
      </c>
      <c r="K28" s="201">
        <f t="shared" si="3"/>
        <v>13311</v>
      </c>
      <c r="L28" s="201">
        <f t="shared" si="3"/>
        <v>13311</v>
      </c>
      <c r="M28" s="201">
        <f t="shared" si="3"/>
        <v>10787</v>
      </c>
      <c r="N28" s="201">
        <f t="shared" si="3"/>
        <v>9486</v>
      </c>
      <c r="O28" s="201">
        <f t="shared" si="3"/>
        <v>9486</v>
      </c>
      <c r="P28" s="201">
        <f t="shared" si="3"/>
        <v>8951</v>
      </c>
      <c r="Q28" s="201">
        <f t="shared" si="3"/>
        <v>9486</v>
      </c>
      <c r="R28" s="201">
        <f t="shared" si="3"/>
        <v>8951</v>
      </c>
      <c r="S28" s="201">
        <f t="shared" si="3"/>
        <v>10022</v>
      </c>
      <c r="T28" s="201">
        <f t="shared" si="3"/>
        <v>9486</v>
      </c>
      <c r="U28" s="201">
        <f t="shared" si="3"/>
        <v>8951</v>
      </c>
      <c r="V28" s="201">
        <f t="shared" si="3"/>
        <v>13311</v>
      </c>
      <c r="W28" s="201">
        <f t="shared" si="3"/>
        <v>14229</v>
      </c>
      <c r="X28" s="201">
        <f t="shared" si="3"/>
        <v>14229</v>
      </c>
      <c r="Y28" s="201">
        <f t="shared" si="3"/>
        <v>9639</v>
      </c>
      <c r="Z28" s="201">
        <f t="shared" si="3"/>
        <v>11628</v>
      </c>
      <c r="AA28" s="201">
        <f t="shared" si="3"/>
        <v>12546</v>
      </c>
      <c r="AB28" s="201">
        <f t="shared" si="3"/>
        <v>10710</v>
      </c>
      <c r="AC28" s="201">
        <f t="shared" si="3"/>
        <v>11628</v>
      </c>
      <c r="AD28" s="201">
        <f t="shared" si="3"/>
        <v>15530</v>
      </c>
      <c r="AE28" s="201">
        <f t="shared" si="3"/>
        <v>14229</v>
      </c>
      <c r="AF28" s="201">
        <f t="shared" si="3"/>
        <v>10710</v>
      </c>
      <c r="AG28" s="201">
        <f t="shared" si="3"/>
        <v>15530</v>
      </c>
      <c r="AH28" s="201">
        <f t="shared" si="3"/>
        <v>10710</v>
      </c>
      <c r="AI28" s="201">
        <f t="shared" si="3"/>
        <v>11628</v>
      </c>
      <c r="AJ28" s="201">
        <f t="shared" si="3"/>
        <v>13464</v>
      </c>
      <c r="AK28" s="201">
        <f t="shared" si="3"/>
        <v>14229</v>
      </c>
      <c r="AL28" s="201">
        <f t="shared" si="3"/>
        <v>13464</v>
      </c>
      <c r="AM28" s="201">
        <f t="shared" si="3"/>
        <v>12546</v>
      </c>
      <c r="AN28" s="201">
        <f t="shared" si="3"/>
        <v>14229</v>
      </c>
      <c r="AO28" s="201">
        <f t="shared" si="3"/>
        <v>12546</v>
      </c>
      <c r="AP28" s="201">
        <f t="shared" si="3"/>
        <v>13464</v>
      </c>
      <c r="AQ28" s="201">
        <f t="shared" si="3"/>
        <v>14229</v>
      </c>
      <c r="AR28" s="201">
        <f t="shared" si="3"/>
        <v>13464</v>
      </c>
      <c r="AS28" s="201">
        <f t="shared" si="3"/>
        <v>14229</v>
      </c>
      <c r="AT28" s="201">
        <f t="shared" si="3"/>
        <v>13464</v>
      </c>
      <c r="AU28" s="201">
        <f t="shared" si="3"/>
        <v>14229</v>
      </c>
      <c r="AV28" s="201">
        <f t="shared" si="3"/>
        <v>12546</v>
      </c>
      <c r="AW28" s="201">
        <f t="shared" si="3"/>
        <v>10710</v>
      </c>
      <c r="AX28" s="201">
        <f t="shared" si="3"/>
        <v>12546</v>
      </c>
      <c r="AY28" s="201">
        <f t="shared" si="3"/>
        <v>10710</v>
      </c>
      <c r="AZ28" s="201">
        <f t="shared" si="3"/>
        <v>10710</v>
      </c>
      <c r="BA28" s="201">
        <f t="shared" si="3"/>
        <v>12546</v>
      </c>
      <c r="BB28" s="201">
        <f t="shared" si="3"/>
        <v>10710</v>
      </c>
    </row>
    <row r="29" spans="1:54" s="50" customFormat="1" x14ac:dyDescent="0.2">
      <c r="A29" s="42" t="s">
        <v>234</v>
      </c>
      <c r="B29" s="201"/>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1"/>
      <c r="AZ29" s="201"/>
      <c r="BA29" s="201"/>
      <c r="BB29" s="201"/>
    </row>
    <row r="30" spans="1:54" s="50" customFormat="1" x14ac:dyDescent="0.2">
      <c r="A30" s="180">
        <v>1</v>
      </c>
      <c r="B30" s="201">
        <f t="shared" ref="B30:BB30" si="4">ROUNDUP(B10*0.85,)</f>
        <v>10251</v>
      </c>
      <c r="C30" s="201">
        <f t="shared" si="4"/>
        <v>11781</v>
      </c>
      <c r="D30" s="201">
        <f t="shared" si="4"/>
        <v>10251</v>
      </c>
      <c r="E30" s="201">
        <f t="shared" si="4"/>
        <v>11781</v>
      </c>
      <c r="F30" s="201">
        <f t="shared" si="4"/>
        <v>11781</v>
      </c>
      <c r="G30" s="201">
        <f t="shared" si="4"/>
        <v>12776</v>
      </c>
      <c r="H30" s="201">
        <f t="shared" si="4"/>
        <v>10251</v>
      </c>
      <c r="I30" s="201">
        <f t="shared" si="4"/>
        <v>10251</v>
      </c>
      <c r="J30" s="201">
        <f t="shared" si="4"/>
        <v>12776</v>
      </c>
      <c r="K30" s="201">
        <f t="shared" si="4"/>
        <v>12776</v>
      </c>
      <c r="L30" s="201">
        <f t="shared" si="4"/>
        <v>12776</v>
      </c>
      <c r="M30" s="201">
        <f t="shared" si="4"/>
        <v>10251</v>
      </c>
      <c r="N30" s="201">
        <f t="shared" si="4"/>
        <v>8951</v>
      </c>
      <c r="O30" s="201">
        <f t="shared" si="4"/>
        <v>8951</v>
      </c>
      <c r="P30" s="201">
        <f t="shared" si="4"/>
        <v>8415</v>
      </c>
      <c r="Q30" s="201">
        <f t="shared" si="4"/>
        <v>8951</v>
      </c>
      <c r="R30" s="201">
        <f t="shared" si="4"/>
        <v>8415</v>
      </c>
      <c r="S30" s="201">
        <f t="shared" si="4"/>
        <v>9486</v>
      </c>
      <c r="T30" s="201">
        <f t="shared" si="4"/>
        <v>8951</v>
      </c>
      <c r="U30" s="201">
        <f t="shared" si="4"/>
        <v>8415</v>
      </c>
      <c r="V30" s="201">
        <f t="shared" si="4"/>
        <v>12776</v>
      </c>
      <c r="W30" s="201">
        <f t="shared" si="4"/>
        <v>14459</v>
      </c>
      <c r="X30" s="201">
        <f t="shared" si="4"/>
        <v>14459</v>
      </c>
      <c r="Y30" s="201">
        <f t="shared" si="4"/>
        <v>9869</v>
      </c>
      <c r="Z30" s="201">
        <f t="shared" si="4"/>
        <v>11858</v>
      </c>
      <c r="AA30" s="201">
        <f t="shared" si="4"/>
        <v>12776</v>
      </c>
      <c r="AB30" s="201">
        <f t="shared" si="4"/>
        <v>10940</v>
      </c>
      <c r="AC30" s="201">
        <f t="shared" si="4"/>
        <v>11858</v>
      </c>
      <c r="AD30" s="201">
        <f t="shared" si="4"/>
        <v>15759</v>
      </c>
      <c r="AE30" s="201">
        <f t="shared" si="4"/>
        <v>14459</v>
      </c>
      <c r="AF30" s="201">
        <f t="shared" si="4"/>
        <v>10940</v>
      </c>
      <c r="AG30" s="201">
        <f t="shared" si="4"/>
        <v>15759</v>
      </c>
      <c r="AH30" s="201">
        <f t="shared" si="4"/>
        <v>10940</v>
      </c>
      <c r="AI30" s="201">
        <f t="shared" si="4"/>
        <v>11858</v>
      </c>
      <c r="AJ30" s="201">
        <f t="shared" si="4"/>
        <v>13694</v>
      </c>
      <c r="AK30" s="201">
        <f t="shared" si="4"/>
        <v>14459</v>
      </c>
      <c r="AL30" s="201">
        <f t="shared" si="4"/>
        <v>13694</v>
      </c>
      <c r="AM30" s="201">
        <f t="shared" si="4"/>
        <v>12776</v>
      </c>
      <c r="AN30" s="201">
        <f t="shared" si="4"/>
        <v>14459</v>
      </c>
      <c r="AO30" s="201">
        <f t="shared" si="4"/>
        <v>12776</v>
      </c>
      <c r="AP30" s="201">
        <f t="shared" si="4"/>
        <v>13694</v>
      </c>
      <c r="AQ30" s="201">
        <f t="shared" si="4"/>
        <v>14459</v>
      </c>
      <c r="AR30" s="201">
        <f t="shared" si="4"/>
        <v>13694</v>
      </c>
      <c r="AS30" s="201">
        <f t="shared" si="4"/>
        <v>14459</v>
      </c>
      <c r="AT30" s="201">
        <f t="shared" si="4"/>
        <v>13694</v>
      </c>
      <c r="AU30" s="201">
        <f t="shared" si="4"/>
        <v>14459</v>
      </c>
      <c r="AV30" s="201">
        <f t="shared" si="4"/>
        <v>12776</v>
      </c>
      <c r="AW30" s="201">
        <f t="shared" si="4"/>
        <v>10940</v>
      </c>
      <c r="AX30" s="201">
        <f t="shared" si="4"/>
        <v>12776</v>
      </c>
      <c r="AY30" s="201">
        <f t="shared" si="4"/>
        <v>10940</v>
      </c>
      <c r="AZ30" s="201">
        <f t="shared" si="4"/>
        <v>10940</v>
      </c>
      <c r="BA30" s="201">
        <f t="shared" si="4"/>
        <v>12776</v>
      </c>
      <c r="BB30" s="201">
        <f t="shared" si="4"/>
        <v>10940</v>
      </c>
    </row>
    <row r="31" spans="1:54" s="50" customFormat="1" x14ac:dyDescent="0.2">
      <c r="A31" s="180">
        <v>2</v>
      </c>
      <c r="B31" s="201">
        <f t="shared" ref="B31:BB31" si="5">ROUNDUP(B11*0.85,)</f>
        <v>11552</v>
      </c>
      <c r="C31" s="201">
        <f t="shared" si="5"/>
        <v>13082</v>
      </c>
      <c r="D31" s="201">
        <f t="shared" si="5"/>
        <v>11552</v>
      </c>
      <c r="E31" s="201">
        <f t="shared" si="5"/>
        <v>13082</v>
      </c>
      <c r="F31" s="201">
        <f t="shared" si="5"/>
        <v>13082</v>
      </c>
      <c r="G31" s="201">
        <f t="shared" si="5"/>
        <v>14076</v>
      </c>
      <c r="H31" s="201">
        <f t="shared" si="5"/>
        <v>11552</v>
      </c>
      <c r="I31" s="201">
        <f t="shared" si="5"/>
        <v>11552</v>
      </c>
      <c r="J31" s="201">
        <f t="shared" si="5"/>
        <v>14076</v>
      </c>
      <c r="K31" s="201">
        <f t="shared" si="5"/>
        <v>14076</v>
      </c>
      <c r="L31" s="201">
        <f t="shared" si="5"/>
        <v>14076</v>
      </c>
      <c r="M31" s="201">
        <f t="shared" si="5"/>
        <v>11552</v>
      </c>
      <c r="N31" s="201">
        <f t="shared" si="5"/>
        <v>10251</v>
      </c>
      <c r="O31" s="201">
        <f t="shared" si="5"/>
        <v>10251</v>
      </c>
      <c r="P31" s="201">
        <f t="shared" si="5"/>
        <v>9716</v>
      </c>
      <c r="Q31" s="201">
        <f t="shared" si="5"/>
        <v>10251</v>
      </c>
      <c r="R31" s="201">
        <f t="shared" si="5"/>
        <v>9716</v>
      </c>
      <c r="S31" s="201">
        <f t="shared" si="5"/>
        <v>10787</v>
      </c>
      <c r="T31" s="201">
        <f t="shared" si="5"/>
        <v>10251</v>
      </c>
      <c r="U31" s="201">
        <f t="shared" si="5"/>
        <v>9716</v>
      </c>
      <c r="V31" s="201">
        <f t="shared" si="5"/>
        <v>14076</v>
      </c>
      <c r="W31" s="201">
        <f t="shared" si="5"/>
        <v>15759</v>
      </c>
      <c r="X31" s="201">
        <f t="shared" si="5"/>
        <v>15759</v>
      </c>
      <c r="Y31" s="201">
        <f t="shared" si="5"/>
        <v>11169</v>
      </c>
      <c r="Z31" s="201">
        <f t="shared" si="5"/>
        <v>13158</v>
      </c>
      <c r="AA31" s="201">
        <f t="shared" si="5"/>
        <v>14076</v>
      </c>
      <c r="AB31" s="201">
        <f t="shared" si="5"/>
        <v>12240</v>
      </c>
      <c r="AC31" s="201">
        <f t="shared" si="5"/>
        <v>13158</v>
      </c>
      <c r="AD31" s="201">
        <f t="shared" si="5"/>
        <v>17060</v>
      </c>
      <c r="AE31" s="201">
        <f t="shared" si="5"/>
        <v>15759</v>
      </c>
      <c r="AF31" s="201">
        <f t="shared" si="5"/>
        <v>12240</v>
      </c>
      <c r="AG31" s="201">
        <f t="shared" si="5"/>
        <v>17060</v>
      </c>
      <c r="AH31" s="201">
        <f t="shared" si="5"/>
        <v>12240</v>
      </c>
      <c r="AI31" s="201">
        <f t="shared" si="5"/>
        <v>13158</v>
      </c>
      <c r="AJ31" s="201">
        <f t="shared" si="5"/>
        <v>14994</v>
      </c>
      <c r="AK31" s="201">
        <f t="shared" si="5"/>
        <v>15759</v>
      </c>
      <c r="AL31" s="201">
        <f t="shared" si="5"/>
        <v>14994</v>
      </c>
      <c r="AM31" s="201">
        <f t="shared" si="5"/>
        <v>14076</v>
      </c>
      <c r="AN31" s="201">
        <f t="shared" si="5"/>
        <v>15759</v>
      </c>
      <c r="AO31" s="201">
        <f t="shared" si="5"/>
        <v>14076</v>
      </c>
      <c r="AP31" s="201">
        <f t="shared" si="5"/>
        <v>14994</v>
      </c>
      <c r="AQ31" s="201">
        <f t="shared" si="5"/>
        <v>15759</v>
      </c>
      <c r="AR31" s="201">
        <f t="shared" si="5"/>
        <v>14994</v>
      </c>
      <c r="AS31" s="201">
        <f t="shared" si="5"/>
        <v>15759</v>
      </c>
      <c r="AT31" s="201">
        <f t="shared" si="5"/>
        <v>14994</v>
      </c>
      <c r="AU31" s="201">
        <f t="shared" si="5"/>
        <v>15759</v>
      </c>
      <c r="AV31" s="201">
        <f t="shared" si="5"/>
        <v>14076</v>
      </c>
      <c r="AW31" s="201">
        <f t="shared" si="5"/>
        <v>12240</v>
      </c>
      <c r="AX31" s="201">
        <f t="shared" si="5"/>
        <v>14076</v>
      </c>
      <c r="AY31" s="201">
        <f t="shared" si="5"/>
        <v>12240</v>
      </c>
      <c r="AZ31" s="201">
        <f t="shared" si="5"/>
        <v>12240</v>
      </c>
      <c r="BA31" s="201">
        <f t="shared" si="5"/>
        <v>14076</v>
      </c>
      <c r="BB31" s="201">
        <f t="shared" si="5"/>
        <v>12240</v>
      </c>
    </row>
    <row r="32" spans="1:54" s="50" customFormat="1" x14ac:dyDescent="0.2">
      <c r="A32" s="42" t="s">
        <v>84</v>
      </c>
      <c r="B32" s="20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row>
    <row r="33" spans="1:54" s="50" customFormat="1" x14ac:dyDescent="0.2">
      <c r="A33" s="88">
        <f>A27</f>
        <v>1</v>
      </c>
      <c r="B33" s="201">
        <f t="shared" ref="B33:BB33" si="6">ROUNDUP(B13*0.85,)</f>
        <v>11016</v>
      </c>
      <c r="C33" s="201">
        <f t="shared" si="6"/>
        <v>12546</v>
      </c>
      <c r="D33" s="201">
        <f t="shared" si="6"/>
        <v>11016</v>
      </c>
      <c r="E33" s="201">
        <f t="shared" si="6"/>
        <v>12546</v>
      </c>
      <c r="F33" s="201">
        <f t="shared" si="6"/>
        <v>12546</v>
      </c>
      <c r="G33" s="201">
        <f t="shared" si="6"/>
        <v>13541</v>
      </c>
      <c r="H33" s="201">
        <f t="shared" si="6"/>
        <v>11016</v>
      </c>
      <c r="I33" s="201">
        <f t="shared" si="6"/>
        <v>11016</v>
      </c>
      <c r="J33" s="201">
        <f t="shared" si="6"/>
        <v>13541</v>
      </c>
      <c r="K33" s="201">
        <f t="shared" si="6"/>
        <v>13541</v>
      </c>
      <c r="L33" s="201">
        <f t="shared" si="6"/>
        <v>13541</v>
      </c>
      <c r="M33" s="201">
        <f t="shared" si="6"/>
        <v>11016</v>
      </c>
      <c r="N33" s="201">
        <f t="shared" si="6"/>
        <v>9716</v>
      </c>
      <c r="O33" s="201">
        <f t="shared" si="6"/>
        <v>9716</v>
      </c>
      <c r="P33" s="201">
        <f t="shared" si="6"/>
        <v>9180</v>
      </c>
      <c r="Q33" s="201">
        <f t="shared" si="6"/>
        <v>9716</v>
      </c>
      <c r="R33" s="201">
        <f t="shared" si="6"/>
        <v>9180</v>
      </c>
      <c r="S33" s="201">
        <f t="shared" si="6"/>
        <v>10251</v>
      </c>
      <c r="T33" s="201">
        <f t="shared" si="6"/>
        <v>9716</v>
      </c>
      <c r="U33" s="201">
        <f t="shared" si="6"/>
        <v>9180</v>
      </c>
      <c r="V33" s="201">
        <f t="shared" si="6"/>
        <v>13541</v>
      </c>
      <c r="W33" s="201">
        <f t="shared" si="6"/>
        <v>15224</v>
      </c>
      <c r="X33" s="201">
        <f t="shared" si="6"/>
        <v>15224</v>
      </c>
      <c r="Y33" s="201">
        <f t="shared" si="6"/>
        <v>10634</v>
      </c>
      <c r="Z33" s="201">
        <f t="shared" si="6"/>
        <v>12623</v>
      </c>
      <c r="AA33" s="201">
        <f t="shared" si="6"/>
        <v>13541</v>
      </c>
      <c r="AB33" s="201">
        <f t="shared" si="6"/>
        <v>11705</v>
      </c>
      <c r="AC33" s="201">
        <f t="shared" si="6"/>
        <v>12623</v>
      </c>
      <c r="AD33" s="201">
        <f t="shared" si="6"/>
        <v>16524</v>
      </c>
      <c r="AE33" s="201">
        <f t="shared" si="6"/>
        <v>15224</v>
      </c>
      <c r="AF33" s="201">
        <f t="shared" si="6"/>
        <v>11705</v>
      </c>
      <c r="AG33" s="201">
        <f t="shared" si="6"/>
        <v>16524</v>
      </c>
      <c r="AH33" s="201">
        <f t="shared" si="6"/>
        <v>11705</v>
      </c>
      <c r="AI33" s="201">
        <f t="shared" si="6"/>
        <v>12623</v>
      </c>
      <c r="AJ33" s="201">
        <f t="shared" si="6"/>
        <v>14459</v>
      </c>
      <c r="AK33" s="201">
        <f t="shared" si="6"/>
        <v>15224</v>
      </c>
      <c r="AL33" s="201">
        <f t="shared" si="6"/>
        <v>14459</v>
      </c>
      <c r="AM33" s="201">
        <f t="shared" si="6"/>
        <v>13541</v>
      </c>
      <c r="AN33" s="201">
        <f t="shared" si="6"/>
        <v>15224</v>
      </c>
      <c r="AO33" s="201">
        <f t="shared" si="6"/>
        <v>13541</v>
      </c>
      <c r="AP33" s="201">
        <f t="shared" si="6"/>
        <v>14459</v>
      </c>
      <c r="AQ33" s="201">
        <f t="shared" si="6"/>
        <v>15224</v>
      </c>
      <c r="AR33" s="201">
        <f t="shared" si="6"/>
        <v>14459</v>
      </c>
      <c r="AS33" s="201">
        <f t="shared" si="6"/>
        <v>15224</v>
      </c>
      <c r="AT33" s="201">
        <f t="shared" si="6"/>
        <v>14459</v>
      </c>
      <c r="AU33" s="201">
        <f t="shared" si="6"/>
        <v>15224</v>
      </c>
      <c r="AV33" s="201">
        <f t="shared" si="6"/>
        <v>13541</v>
      </c>
      <c r="AW33" s="201">
        <f t="shared" si="6"/>
        <v>11705</v>
      </c>
      <c r="AX33" s="201">
        <f t="shared" si="6"/>
        <v>13541</v>
      </c>
      <c r="AY33" s="201">
        <f t="shared" si="6"/>
        <v>11705</v>
      </c>
      <c r="AZ33" s="201">
        <f t="shared" si="6"/>
        <v>11705</v>
      </c>
      <c r="BA33" s="201">
        <f t="shared" si="6"/>
        <v>13541</v>
      </c>
      <c r="BB33" s="201">
        <f t="shared" si="6"/>
        <v>11705</v>
      </c>
    </row>
    <row r="34" spans="1:54" s="50" customFormat="1" x14ac:dyDescent="0.2">
      <c r="A34" s="88">
        <f>A28</f>
        <v>2</v>
      </c>
      <c r="B34" s="201">
        <f t="shared" ref="B34:BB34" si="7">ROUNDUP(B14*0.85,)</f>
        <v>12317</v>
      </c>
      <c r="C34" s="201">
        <f t="shared" si="7"/>
        <v>13847</v>
      </c>
      <c r="D34" s="201">
        <f t="shared" si="7"/>
        <v>12317</v>
      </c>
      <c r="E34" s="201">
        <f t="shared" si="7"/>
        <v>13847</v>
      </c>
      <c r="F34" s="201">
        <f t="shared" si="7"/>
        <v>13847</v>
      </c>
      <c r="G34" s="201">
        <f t="shared" si="7"/>
        <v>14841</v>
      </c>
      <c r="H34" s="201">
        <f t="shared" si="7"/>
        <v>12317</v>
      </c>
      <c r="I34" s="201">
        <f t="shared" si="7"/>
        <v>12317</v>
      </c>
      <c r="J34" s="201">
        <f t="shared" si="7"/>
        <v>14841</v>
      </c>
      <c r="K34" s="201">
        <f t="shared" si="7"/>
        <v>14841</v>
      </c>
      <c r="L34" s="201">
        <f t="shared" si="7"/>
        <v>14841</v>
      </c>
      <c r="M34" s="201">
        <f t="shared" si="7"/>
        <v>12317</v>
      </c>
      <c r="N34" s="201">
        <f t="shared" si="7"/>
        <v>11016</v>
      </c>
      <c r="O34" s="201">
        <f t="shared" si="7"/>
        <v>11016</v>
      </c>
      <c r="P34" s="201">
        <f t="shared" si="7"/>
        <v>10481</v>
      </c>
      <c r="Q34" s="201">
        <f t="shared" si="7"/>
        <v>11016</v>
      </c>
      <c r="R34" s="201">
        <f t="shared" si="7"/>
        <v>10481</v>
      </c>
      <c r="S34" s="201">
        <f t="shared" si="7"/>
        <v>11552</v>
      </c>
      <c r="T34" s="201">
        <f t="shared" si="7"/>
        <v>11016</v>
      </c>
      <c r="U34" s="201">
        <f t="shared" si="7"/>
        <v>10481</v>
      </c>
      <c r="V34" s="201">
        <f t="shared" si="7"/>
        <v>14841</v>
      </c>
      <c r="W34" s="201">
        <f t="shared" si="7"/>
        <v>16524</v>
      </c>
      <c r="X34" s="201">
        <f t="shared" si="7"/>
        <v>16524</v>
      </c>
      <c r="Y34" s="201">
        <f t="shared" si="7"/>
        <v>11934</v>
      </c>
      <c r="Z34" s="201">
        <f t="shared" si="7"/>
        <v>13923</v>
      </c>
      <c r="AA34" s="201">
        <f t="shared" si="7"/>
        <v>14841</v>
      </c>
      <c r="AB34" s="201">
        <f t="shared" si="7"/>
        <v>13005</v>
      </c>
      <c r="AC34" s="201">
        <f t="shared" si="7"/>
        <v>13923</v>
      </c>
      <c r="AD34" s="201">
        <f t="shared" si="7"/>
        <v>17825</v>
      </c>
      <c r="AE34" s="201">
        <f t="shared" si="7"/>
        <v>16524</v>
      </c>
      <c r="AF34" s="201">
        <f t="shared" si="7"/>
        <v>13005</v>
      </c>
      <c r="AG34" s="201">
        <f t="shared" si="7"/>
        <v>17825</v>
      </c>
      <c r="AH34" s="201">
        <f t="shared" si="7"/>
        <v>13005</v>
      </c>
      <c r="AI34" s="201">
        <f t="shared" si="7"/>
        <v>13923</v>
      </c>
      <c r="AJ34" s="201">
        <f t="shared" si="7"/>
        <v>15759</v>
      </c>
      <c r="AK34" s="201">
        <f t="shared" si="7"/>
        <v>16524</v>
      </c>
      <c r="AL34" s="201">
        <f t="shared" si="7"/>
        <v>15759</v>
      </c>
      <c r="AM34" s="201">
        <f t="shared" si="7"/>
        <v>14841</v>
      </c>
      <c r="AN34" s="201">
        <f t="shared" si="7"/>
        <v>16524</v>
      </c>
      <c r="AO34" s="201">
        <f t="shared" si="7"/>
        <v>14841</v>
      </c>
      <c r="AP34" s="201">
        <f t="shared" si="7"/>
        <v>15759</v>
      </c>
      <c r="AQ34" s="201">
        <f t="shared" si="7"/>
        <v>16524</v>
      </c>
      <c r="AR34" s="201">
        <f t="shared" si="7"/>
        <v>15759</v>
      </c>
      <c r="AS34" s="201">
        <f t="shared" si="7"/>
        <v>16524</v>
      </c>
      <c r="AT34" s="201">
        <f t="shared" si="7"/>
        <v>15759</v>
      </c>
      <c r="AU34" s="201">
        <f t="shared" si="7"/>
        <v>16524</v>
      </c>
      <c r="AV34" s="201">
        <f t="shared" si="7"/>
        <v>14841</v>
      </c>
      <c r="AW34" s="201">
        <f t="shared" si="7"/>
        <v>13005</v>
      </c>
      <c r="AX34" s="201">
        <f t="shared" si="7"/>
        <v>14841</v>
      </c>
      <c r="AY34" s="201">
        <f t="shared" si="7"/>
        <v>13005</v>
      </c>
      <c r="AZ34" s="201">
        <f t="shared" si="7"/>
        <v>13005</v>
      </c>
      <c r="BA34" s="201">
        <f t="shared" si="7"/>
        <v>14841</v>
      </c>
      <c r="BB34" s="201">
        <f t="shared" si="7"/>
        <v>13005</v>
      </c>
    </row>
    <row r="35" spans="1:54" s="50" customFormat="1" x14ac:dyDescent="0.2">
      <c r="A35" s="42" t="s">
        <v>85</v>
      </c>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row>
    <row r="36" spans="1:54" s="50" customFormat="1" x14ac:dyDescent="0.2">
      <c r="A36" s="88">
        <f>A27</f>
        <v>1</v>
      </c>
      <c r="B36" s="201">
        <f t="shared" ref="B36:BB36" si="8">ROUNDUP(B16*0.85,)</f>
        <v>12317</v>
      </c>
      <c r="C36" s="201">
        <f t="shared" si="8"/>
        <v>13847</v>
      </c>
      <c r="D36" s="201">
        <f t="shared" si="8"/>
        <v>12317</v>
      </c>
      <c r="E36" s="201">
        <f t="shared" si="8"/>
        <v>13847</v>
      </c>
      <c r="F36" s="201">
        <f t="shared" si="8"/>
        <v>13847</v>
      </c>
      <c r="G36" s="201">
        <f t="shared" si="8"/>
        <v>14841</v>
      </c>
      <c r="H36" s="201">
        <f t="shared" si="8"/>
        <v>12317</v>
      </c>
      <c r="I36" s="201">
        <f t="shared" si="8"/>
        <v>12317</v>
      </c>
      <c r="J36" s="201">
        <f t="shared" si="8"/>
        <v>14841</v>
      </c>
      <c r="K36" s="201">
        <f t="shared" si="8"/>
        <v>14841</v>
      </c>
      <c r="L36" s="201">
        <f t="shared" si="8"/>
        <v>14841</v>
      </c>
      <c r="M36" s="201">
        <f t="shared" si="8"/>
        <v>12317</v>
      </c>
      <c r="N36" s="201">
        <f t="shared" si="8"/>
        <v>11016</v>
      </c>
      <c r="O36" s="201">
        <f t="shared" si="8"/>
        <v>11016</v>
      </c>
      <c r="P36" s="201">
        <f t="shared" si="8"/>
        <v>10481</v>
      </c>
      <c r="Q36" s="201">
        <f t="shared" si="8"/>
        <v>11016</v>
      </c>
      <c r="R36" s="201">
        <f t="shared" si="8"/>
        <v>10481</v>
      </c>
      <c r="S36" s="201">
        <f t="shared" si="8"/>
        <v>11552</v>
      </c>
      <c r="T36" s="201">
        <f t="shared" si="8"/>
        <v>11016</v>
      </c>
      <c r="U36" s="201">
        <f t="shared" si="8"/>
        <v>10481</v>
      </c>
      <c r="V36" s="201">
        <f t="shared" si="8"/>
        <v>14841</v>
      </c>
      <c r="W36" s="201">
        <f t="shared" si="8"/>
        <v>16524</v>
      </c>
      <c r="X36" s="201">
        <f t="shared" si="8"/>
        <v>16524</v>
      </c>
      <c r="Y36" s="201">
        <f t="shared" si="8"/>
        <v>11934</v>
      </c>
      <c r="Z36" s="201">
        <f t="shared" si="8"/>
        <v>13923</v>
      </c>
      <c r="AA36" s="201">
        <f t="shared" si="8"/>
        <v>14841</v>
      </c>
      <c r="AB36" s="201">
        <f t="shared" si="8"/>
        <v>13005</v>
      </c>
      <c r="AC36" s="201">
        <f t="shared" si="8"/>
        <v>13923</v>
      </c>
      <c r="AD36" s="201">
        <f t="shared" si="8"/>
        <v>17825</v>
      </c>
      <c r="AE36" s="201">
        <f t="shared" si="8"/>
        <v>16524</v>
      </c>
      <c r="AF36" s="201">
        <f t="shared" si="8"/>
        <v>13005</v>
      </c>
      <c r="AG36" s="201">
        <f t="shared" si="8"/>
        <v>17825</v>
      </c>
      <c r="AH36" s="201">
        <f t="shared" si="8"/>
        <v>13005</v>
      </c>
      <c r="AI36" s="201">
        <f t="shared" si="8"/>
        <v>13923</v>
      </c>
      <c r="AJ36" s="201">
        <f t="shared" si="8"/>
        <v>15759</v>
      </c>
      <c r="AK36" s="201">
        <f t="shared" si="8"/>
        <v>16524</v>
      </c>
      <c r="AL36" s="201">
        <f t="shared" si="8"/>
        <v>15759</v>
      </c>
      <c r="AM36" s="201">
        <f t="shared" si="8"/>
        <v>14841</v>
      </c>
      <c r="AN36" s="201">
        <f t="shared" si="8"/>
        <v>16524</v>
      </c>
      <c r="AO36" s="201">
        <f t="shared" si="8"/>
        <v>14841</v>
      </c>
      <c r="AP36" s="201">
        <f t="shared" si="8"/>
        <v>15759</v>
      </c>
      <c r="AQ36" s="201">
        <f t="shared" si="8"/>
        <v>16524</v>
      </c>
      <c r="AR36" s="201">
        <f t="shared" si="8"/>
        <v>15759</v>
      </c>
      <c r="AS36" s="201">
        <f t="shared" si="8"/>
        <v>16524</v>
      </c>
      <c r="AT36" s="201">
        <f t="shared" si="8"/>
        <v>15759</v>
      </c>
      <c r="AU36" s="201">
        <f t="shared" si="8"/>
        <v>16524</v>
      </c>
      <c r="AV36" s="201">
        <f t="shared" si="8"/>
        <v>14841</v>
      </c>
      <c r="AW36" s="201">
        <f t="shared" si="8"/>
        <v>13005</v>
      </c>
      <c r="AX36" s="201">
        <f t="shared" si="8"/>
        <v>14841</v>
      </c>
      <c r="AY36" s="201">
        <f t="shared" si="8"/>
        <v>13005</v>
      </c>
      <c r="AZ36" s="201">
        <f t="shared" si="8"/>
        <v>13005</v>
      </c>
      <c r="BA36" s="201">
        <f t="shared" si="8"/>
        <v>14841</v>
      </c>
      <c r="BB36" s="201">
        <f t="shared" si="8"/>
        <v>13005</v>
      </c>
    </row>
    <row r="37" spans="1:54" s="50" customFormat="1" x14ac:dyDescent="0.2">
      <c r="A37" s="88">
        <f>A28</f>
        <v>2</v>
      </c>
      <c r="B37" s="201">
        <f t="shared" ref="B37:BB37" si="9">ROUNDUP(B17*0.85,)</f>
        <v>13617</v>
      </c>
      <c r="C37" s="201">
        <f t="shared" si="9"/>
        <v>15147</v>
      </c>
      <c r="D37" s="201">
        <f t="shared" si="9"/>
        <v>13617</v>
      </c>
      <c r="E37" s="201">
        <f t="shared" si="9"/>
        <v>15147</v>
      </c>
      <c r="F37" s="201">
        <f t="shared" si="9"/>
        <v>15147</v>
      </c>
      <c r="G37" s="201">
        <f t="shared" si="9"/>
        <v>16142</v>
      </c>
      <c r="H37" s="201">
        <f t="shared" si="9"/>
        <v>13617</v>
      </c>
      <c r="I37" s="201">
        <f t="shared" si="9"/>
        <v>13617</v>
      </c>
      <c r="J37" s="201">
        <f t="shared" si="9"/>
        <v>16142</v>
      </c>
      <c r="K37" s="201">
        <f t="shared" si="9"/>
        <v>16142</v>
      </c>
      <c r="L37" s="201">
        <f t="shared" si="9"/>
        <v>16142</v>
      </c>
      <c r="M37" s="201">
        <f t="shared" si="9"/>
        <v>13617</v>
      </c>
      <c r="N37" s="201">
        <f t="shared" si="9"/>
        <v>12317</v>
      </c>
      <c r="O37" s="201">
        <f t="shared" si="9"/>
        <v>12317</v>
      </c>
      <c r="P37" s="201">
        <f t="shared" si="9"/>
        <v>11781</v>
      </c>
      <c r="Q37" s="201">
        <f t="shared" si="9"/>
        <v>12317</v>
      </c>
      <c r="R37" s="201">
        <f t="shared" si="9"/>
        <v>11781</v>
      </c>
      <c r="S37" s="201">
        <f t="shared" si="9"/>
        <v>12852</v>
      </c>
      <c r="T37" s="201">
        <f t="shared" si="9"/>
        <v>12317</v>
      </c>
      <c r="U37" s="201">
        <f t="shared" si="9"/>
        <v>11781</v>
      </c>
      <c r="V37" s="201">
        <f t="shared" si="9"/>
        <v>16142</v>
      </c>
      <c r="W37" s="201">
        <f t="shared" si="9"/>
        <v>17825</v>
      </c>
      <c r="X37" s="201">
        <f t="shared" si="9"/>
        <v>17825</v>
      </c>
      <c r="Y37" s="201">
        <f t="shared" si="9"/>
        <v>13235</v>
      </c>
      <c r="Z37" s="201">
        <f t="shared" si="9"/>
        <v>15224</v>
      </c>
      <c r="AA37" s="201">
        <f t="shared" si="9"/>
        <v>16142</v>
      </c>
      <c r="AB37" s="201">
        <f t="shared" si="9"/>
        <v>14306</v>
      </c>
      <c r="AC37" s="201">
        <f t="shared" si="9"/>
        <v>15224</v>
      </c>
      <c r="AD37" s="201">
        <f t="shared" si="9"/>
        <v>19125</v>
      </c>
      <c r="AE37" s="201">
        <f t="shared" si="9"/>
        <v>17825</v>
      </c>
      <c r="AF37" s="201">
        <f t="shared" si="9"/>
        <v>14306</v>
      </c>
      <c r="AG37" s="201">
        <f t="shared" si="9"/>
        <v>19125</v>
      </c>
      <c r="AH37" s="201">
        <f t="shared" si="9"/>
        <v>14306</v>
      </c>
      <c r="AI37" s="201">
        <f t="shared" si="9"/>
        <v>15224</v>
      </c>
      <c r="AJ37" s="201">
        <f t="shared" si="9"/>
        <v>17060</v>
      </c>
      <c r="AK37" s="201">
        <f t="shared" si="9"/>
        <v>17825</v>
      </c>
      <c r="AL37" s="201">
        <f t="shared" si="9"/>
        <v>17060</v>
      </c>
      <c r="AM37" s="201">
        <f t="shared" si="9"/>
        <v>16142</v>
      </c>
      <c r="AN37" s="201">
        <f t="shared" si="9"/>
        <v>17825</v>
      </c>
      <c r="AO37" s="201">
        <f t="shared" si="9"/>
        <v>16142</v>
      </c>
      <c r="AP37" s="201">
        <f t="shared" si="9"/>
        <v>17060</v>
      </c>
      <c r="AQ37" s="201">
        <f t="shared" si="9"/>
        <v>17825</v>
      </c>
      <c r="AR37" s="201">
        <f t="shared" si="9"/>
        <v>17060</v>
      </c>
      <c r="AS37" s="201">
        <f t="shared" si="9"/>
        <v>17825</v>
      </c>
      <c r="AT37" s="201">
        <f t="shared" si="9"/>
        <v>17060</v>
      </c>
      <c r="AU37" s="201">
        <f t="shared" si="9"/>
        <v>17825</v>
      </c>
      <c r="AV37" s="201">
        <f t="shared" si="9"/>
        <v>16142</v>
      </c>
      <c r="AW37" s="201">
        <f t="shared" si="9"/>
        <v>14306</v>
      </c>
      <c r="AX37" s="201">
        <f t="shared" si="9"/>
        <v>16142</v>
      </c>
      <c r="AY37" s="201">
        <f t="shared" si="9"/>
        <v>14306</v>
      </c>
      <c r="AZ37" s="201">
        <f t="shared" si="9"/>
        <v>14306</v>
      </c>
      <c r="BA37" s="201">
        <f t="shared" si="9"/>
        <v>16142</v>
      </c>
      <c r="BB37" s="201">
        <f t="shared" si="9"/>
        <v>14306</v>
      </c>
    </row>
    <row r="38" spans="1:54" s="50" customFormat="1" x14ac:dyDescent="0.2">
      <c r="A38" s="42" t="s">
        <v>86</v>
      </c>
      <c r="B38" s="201"/>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row>
    <row r="39" spans="1:54" s="50" customFormat="1" x14ac:dyDescent="0.2">
      <c r="A39" s="88">
        <f>A27</f>
        <v>1</v>
      </c>
      <c r="B39" s="201">
        <f t="shared" ref="B39:BB39" si="10">ROUNDUP(B19*0.85,)</f>
        <v>28611</v>
      </c>
      <c r="C39" s="201">
        <f t="shared" si="10"/>
        <v>30141</v>
      </c>
      <c r="D39" s="201">
        <f t="shared" si="10"/>
        <v>28611</v>
      </c>
      <c r="E39" s="201">
        <f t="shared" si="10"/>
        <v>30141</v>
      </c>
      <c r="F39" s="201">
        <f t="shared" si="10"/>
        <v>30141</v>
      </c>
      <c r="G39" s="201">
        <f t="shared" si="10"/>
        <v>31136</v>
      </c>
      <c r="H39" s="201">
        <f t="shared" si="10"/>
        <v>28611</v>
      </c>
      <c r="I39" s="201">
        <f t="shared" si="10"/>
        <v>28611</v>
      </c>
      <c r="J39" s="201">
        <f t="shared" si="10"/>
        <v>31136</v>
      </c>
      <c r="K39" s="201">
        <f t="shared" si="10"/>
        <v>31136</v>
      </c>
      <c r="L39" s="201">
        <f t="shared" si="10"/>
        <v>31136</v>
      </c>
      <c r="M39" s="201">
        <f t="shared" si="10"/>
        <v>28611</v>
      </c>
      <c r="N39" s="201">
        <f t="shared" si="10"/>
        <v>27311</v>
      </c>
      <c r="O39" s="201">
        <f t="shared" si="10"/>
        <v>27311</v>
      </c>
      <c r="P39" s="201">
        <f t="shared" si="10"/>
        <v>26775</v>
      </c>
      <c r="Q39" s="201">
        <f t="shared" si="10"/>
        <v>27311</v>
      </c>
      <c r="R39" s="201">
        <f t="shared" si="10"/>
        <v>26775</v>
      </c>
      <c r="S39" s="201">
        <f t="shared" si="10"/>
        <v>27846</v>
      </c>
      <c r="T39" s="201">
        <f t="shared" si="10"/>
        <v>27311</v>
      </c>
      <c r="U39" s="201">
        <f t="shared" si="10"/>
        <v>26775</v>
      </c>
      <c r="V39" s="201">
        <f t="shared" si="10"/>
        <v>31136</v>
      </c>
      <c r="W39" s="201">
        <f t="shared" si="10"/>
        <v>32054</v>
      </c>
      <c r="X39" s="201">
        <f t="shared" si="10"/>
        <v>32054</v>
      </c>
      <c r="Y39" s="201">
        <f t="shared" si="10"/>
        <v>27464</v>
      </c>
      <c r="Z39" s="201">
        <f t="shared" si="10"/>
        <v>29453</v>
      </c>
      <c r="AA39" s="201">
        <f t="shared" si="10"/>
        <v>30371</v>
      </c>
      <c r="AB39" s="201">
        <f t="shared" si="10"/>
        <v>28535</v>
      </c>
      <c r="AC39" s="201">
        <f t="shared" si="10"/>
        <v>29453</v>
      </c>
      <c r="AD39" s="201">
        <f t="shared" si="10"/>
        <v>33354</v>
      </c>
      <c r="AE39" s="201">
        <f t="shared" si="10"/>
        <v>32054</v>
      </c>
      <c r="AF39" s="201">
        <f t="shared" si="10"/>
        <v>28535</v>
      </c>
      <c r="AG39" s="201">
        <f t="shared" si="10"/>
        <v>33354</v>
      </c>
      <c r="AH39" s="201">
        <f t="shared" si="10"/>
        <v>28535</v>
      </c>
      <c r="AI39" s="201">
        <f t="shared" si="10"/>
        <v>29453</v>
      </c>
      <c r="AJ39" s="201">
        <f t="shared" si="10"/>
        <v>31289</v>
      </c>
      <c r="AK39" s="201">
        <f t="shared" si="10"/>
        <v>32054</v>
      </c>
      <c r="AL39" s="201">
        <f t="shared" si="10"/>
        <v>31289</v>
      </c>
      <c r="AM39" s="201">
        <f t="shared" si="10"/>
        <v>30371</v>
      </c>
      <c r="AN39" s="201">
        <f t="shared" si="10"/>
        <v>32054</v>
      </c>
      <c r="AO39" s="201">
        <f t="shared" si="10"/>
        <v>30371</v>
      </c>
      <c r="AP39" s="201">
        <f t="shared" si="10"/>
        <v>31289</v>
      </c>
      <c r="AQ39" s="201">
        <f t="shared" si="10"/>
        <v>32054</v>
      </c>
      <c r="AR39" s="201">
        <f t="shared" si="10"/>
        <v>31289</v>
      </c>
      <c r="AS39" s="201">
        <f t="shared" si="10"/>
        <v>32054</v>
      </c>
      <c r="AT39" s="201">
        <f t="shared" si="10"/>
        <v>31289</v>
      </c>
      <c r="AU39" s="201">
        <f t="shared" si="10"/>
        <v>32054</v>
      </c>
      <c r="AV39" s="201">
        <f t="shared" si="10"/>
        <v>30371</v>
      </c>
      <c r="AW39" s="201">
        <f t="shared" si="10"/>
        <v>28535</v>
      </c>
      <c r="AX39" s="201">
        <f t="shared" si="10"/>
        <v>30371</v>
      </c>
      <c r="AY39" s="201">
        <f t="shared" si="10"/>
        <v>28535</v>
      </c>
      <c r="AZ39" s="201">
        <f t="shared" si="10"/>
        <v>28535</v>
      </c>
      <c r="BA39" s="201">
        <f t="shared" si="10"/>
        <v>30371</v>
      </c>
      <c r="BB39" s="201">
        <f t="shared" si="10"/>
        <v>28535</v>
      </c>
    </row>
    <row r="40" spans="1:54" s="50" customFormat="1" x14ac:dyDescent="0.2">
      <c r="A40" s="88">
        <f>A28</f>
        <v>2</v>
      </c>
      <c r="B40" s="201">
        <f t="shared" ref="B40:BB40" si="11">ROUNDUP(B20*0.85,)</f>
        <v>29912</v>
      </c>
      <c r="C40" s="201">
        <f t="shared" si="11"/>
        <v>31442</v>
      </c>
      <c r="D40" s="201">
        <f t="shared" si="11"/>
        <v>29912</v>
      </c>
      <c r="E40" s="201">
        <f t="shared" si="11"/>
        <v>31442</v>
      </c>
      <c r="F40" s="201">
        <f t="shared" si="11"/>
        <v>31442</v>
      </c>
      <c r="G40" s="201">
        <f t="shared" si="11"/>
        <v>32436</v>
      </c>
      <c r="H40" s="201">
        <f t="shared" si="11"/>
        <v>29912</v>
      </c>
      <c r="I40" s="201">
        <f t="shared" si="11"/>
        <v>29912</v>
      </c>
      <c r="J40" s="201">
        <f t="shared" si="11"/>
        <v>32436</v>
      </c>
      <c r="K40" s="201">
        <f t="shared" si="11"/>
        <v>32436</v>
      </c>
      <c r="L40" s="201">
        <f t="shared" si="11"/>
        <v>32436</v>
      </c>
      <c r="M40" s="201">
        <f t="shared" si="11"/>
        <v>29912</v>
      </c>
      <c r="N40" s="201">
        <f t="shared" si="11"/>
        <v>28611</v>
      </c>
      <c r="O40" s="201">
        <f t="shared" si="11"/>
        <v>28611</v>
      </c>
      <c r="P40" s="201">
        <f t="shared" si="11"/>
        <v>28076</v>
      </c>
      <c r="Q40" s="201">
        <f t="shared" si="11"/>
        <v>28611</v>
      </c>
      <c r="R40" s="201">
        <f t="shared" si="11"/>
        <v>28076</v>
      </c>
      <c r="S40" s="201">
        <f t="shared" si="11"/>
        <v>29147</v>
      </c>
      <c r="T40" s="201">
        <f t="shared" si="11"/>
        <v>28611</v>
      </c>
      <c r="U40" s="201">
        <f t="shared" si="11"/>
        <v>28076</v>
      </c>
      <c r="V40" s="201">
        <f t="shared" si="11"/>
        <v>32436</v>
      </c>
      <c r="W40" s="201">
        <f t="shared" si="11"/>
        <v>33354</v>
      </c>
      <c r="X40" s="201">
        <f t="shared" si="11"/>
        <v>33354</v>
      </c>
      <c r="Y40" s="201">
        <f t="shared" si="11"/>
        <v>28764</v>
      </c>
      <c r="Z40" s="201">
        <f t="shared" si="11"/>
        <v>30753</v>
      </c>
      <c r="AA40" s="201">
        <f t="shared" si="11"/>
        <v>31671</v>
      </c>
      <c r="AB40" s="201">
        <f t="shared" si="11"/>
        <v>29835</v>
      </c>
      <c r="AC40" s="201">
        <f t="shared" si="11"/>
        <v>30753</v>
      </c>
      <c r="AD40" s="201">
        <f t="shared" si="11"/>
        <v>34655</v>
      </c>
      <c r="AE40" s="201">
        <f t="shared" si="11"/>
        <v>33354</v>
      </c>
      <c r="AF40" s="201">
        <f t="shared" si="11"/>
        <v>29835</v>
      </c>
      <c r="AG40" s="201">
        <f t="shared" si="11"/>
        <v>34655</v>
      </c>
      <c r="AH40" s="201">
        <f t="shared" si="11"/>
        <v>29835</v>
      </c>
      <c r="AI40" s="201">
        <f t="shared" si="11"/>
        <v>30753</v>
      </c>
      <c r="AJ40" s="201">
        <f t="shared" si="11"/>
        <v>32589</v>
      </c>
      <c r="AK40" s="201">
        <f t="shared" si="11"/>
        <v>33354</v>
      </c>
      <c r="AL40" s="201">
        <f t="shared" si="11"/>
        <v>32589</v>
      </c>
      <c r="AM40" s="201">
        <f t="shared" si="11"/>
        <v>31671</v>
      </c>
      <c r="AN40" s="201">
        <f t="shared" si="11"/>
        <v>33354</v>
      </c>
      <c r="AO40" s="201">
        <f t="shared" si="11"/>
        <v>31671</v>
      </c>
      <c r="AP40" s="201">
        <f t="shared" si="11"/>
        <v>32589</v>
      </c>
      <c r="AQ40" s="201">
        <f t="shared" si="11"/>
        <v>33354</v>
      </c>
      <c r="AR40" s="201">
        <f t="shared" si="11"/>
        <v>32589</v>
      </c>
      <c r="AS40" s="201">
        <f t="shared" si="11"/>
        <v>33354</v>
      </c>
      <c r="AT40" s="201">
        <f t="shared" si="11"/>
        <v>32589</v>
      </c>
      <c r="AU40" s="201">
        <f t="shared" si="11"/>
        <v>33354</v>
      </c>
      <c r="AV40" s="201">
        <f t="shared" si="11"/>
        <v>31671</v>
      </c>
      <c r="AW40" s="201">
        <f t="shared" si="11"/>
        <v>29835</v>
      </c>
      <c r="AX40" s="201">
        <f t="shared" si="11"/>
        <v>31671</v>
      </c>
      <c r="AY40" s="201">
        <f t="shared" si="11"/>
        <v>29835</v>
      </c>
      <c r="AZ40" s="201">
        <f t="shared" si="11"/>
        <v>29835</v>
      </c>
      <c r="BA40" s="201">
        <f t="shared" si="11"/>
        <v>31671</v>
      </c>
      <c r="BB40" s="201">
        <f t="shared" si="11"/>
        <v>29835</v>
      </c>
    </row>
    <row r="41" spans="1:54" s="50" customFormat="1" x14ac:dyDescent="0.2">
      <c r="A41" s="42" t="s">
        <v>87</v>
      </c>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row>
    <row r="42" spans="1:54" s="50" customFormat="1" x14ac:dyDescent="0.2">
      <c r="A42" s="88" t="s">
        <v>88</v>
      </c>
      <c r="B42" s="201">
        <f t="shared" ref="B42:BB42" si="12">ROUNDUP(B22*0.85,)</f>
        <v>41387</v>
      </c>
      <c r="C42" s="201">
        <f t="shared" si="12"/>
        <v>42917</v>
      </c>
      <c r="D42" s="201">
        <f t="shared" si="12"/>
        <v>41387</v>
      </c>
      <c r="E42" s="201">
        <f t="shared" si="12"/>
        <v>42917</v>
      </c>
      <c r="F42" s="201">
        <f t="shared" si="12"/>
        <v>42917</v>
      </c>
      <c r="G42" s="201">
        <f t="shared" si="12"/>
        <v>43911</v>
      </c>
      <c r="H42" s="201">
        <f t="shared" si="12"/>
        <v>41387</v>
      </c>
      <c r="I42" s="201">
        <f t="shared" si="12"/>
        <v>41387</v>
      </c>
      <c r="J42" s="201">
        <f t="shared" si="12"/>
        <v>43911</v>
      </c>
      <c r="K42" s="201">
        <f t="shared" si="12"/>
        <v>43911</v>
      </c>
      <c r="L42" s="201">
        <f t="shared" si="12"/>
        <v>43911</v>
      </c>
      <c r="M42" s="201">
        <f t="shared" si="12"/>
        <v>41387</v>
      </c>
      <c r="N42" s="201">
        <f t="shared" si="12"/>
        <v>40086</v>
      </c>
      <c r="O42" s="201">
        <f t="shared" si="12"/>
        <v>40086</v>
      </c>
      <c r="P42" s="201">
        <f t="shared" si="12"/>
        <v>39551</v>
      </c>
      <c r="Q42" s="201">
        <f t="shared" si="12"/>
        <v>40086</v>
      </c>
      <c r="R42" s="201">
        <f t="shared" si="12"/>
        <v>39551</v>
      </c>
      <c r="S42" s="201">
        <f t="shared" si="12"/>
        <v>40622</v>
      </c>
      <c r="T42" s="201">
        <f t="shared" si="12"/>
        <v>40086</v>
      </c>
      <c r="U42" s="201">
        <f t="shared" si="12"/>
        <v>39551</v>
      </c>
      <c r="V42" s="201">
        <f t="shared" si="12"/>
        <v>49496</v>
      </c>
      <c r="W42" s="201">
        <f t="shared" si="12"/>
        <v>50414</v>
      </c>
      <c r="X42" s="201">
        <f t="shared" si="12"/>
        <v>50414</v>
      </c>
      <c r="Y42" s="201">
        <f t="shared" si="12"/>
        <v>44064</v>
      </c>
      <c r="Z42" s="201">
        <f t="shared" si="12"/>
        <v>46053</v>
      </c>
      <c r="AA42" s="201">
        <f t="shared" si="12"/>
        <v>46971</v>
      </c>
      <c r="AB42" s="201">
        <f t="shared" si="12"/>
        <v>45135</v>
      </c>
      <c r="AC42" s="201">
        <f t="shared" si="12"/>
        <v>46053</v>
      </c>
      <c r="AD42" s="201">
        <f t="shared" si="12"/>
        <v>49955</v>
      </c>
      <c r="AE42" s="201">
        <f t="shared" si="12"/>
        <v>48654</v>
      </c>
      <c r="AF42" s="201">
        <f t="shared" si="12"/>
        <v>45135</v>
      </c>
      <c r="AG42" s="201">
        <f t="shared" si="12"/>
        <v>49955</v>
      </c>
      <c r="AH42" s="201">
        <f t="shared" si="12"/>
        <v>45135</v>
      </c>
      <c r="AI42" s="201">
        <f t="shared" si="12"/>
        <v>46053</v>
      </c>
      <c r="AJ42" s="201">
        <f t="shared" si="12"/>
        <v>47889</v>
      </c>
      <c r="AK42" s="201">
        <f t="shared" si="12"/>
        <v>48654</v>
      </c>
      <c r="AL42" s="201">
        <f t="shared" si="12"/>
        <v>47889</v>
      </c>
      <c r="AM42" s="201">
        <f t="shared" si="12"/>
        <v>46971</v>
      </c>
      <c r="AN42" s="201">
        <f t="shared" si="12"/>
        <v>48654</v>
      </c>
      <c r="AO42" s="201">
        <f t="shared" si="12"/>
        <v>46971</v>
      </c>
      <c r="AP42" s="201">
        <f t="shared" si="12"/>
        <v>47889</v>
      </c>
      <c r="AQ42" s="201">
        <f t="shared" si="12"/>
        <v>48654</v>
      </c>
      <c r="AR42" s="201">
        <f t="shared" si="12"/>
        <v>47889</v>
      </c>
      <c r="AS42" s="201">
        <f t="shared" si="12"/>
        <v>48654</v>
      </c>
      <c r="AT42" s="201">
        <f t="shared" si="12"/>
        <v>47889</v>
      </c>
      <c r="AU42" s="201">
        <f t="shared" si="12"/>
        <v>48654</v>
      </c>
      <c r="AV42" s="201">
        <f t="shared" si="12"/>
        <v>46971</v>
      </c>
      <c r="AW42" s="201">
        <f t="shared" si="12"/>
        <v>45135</v>
      </c>
      <c r="AX42" s="201">
        <f t="shared" si="12"/>
        <v>46971</v>
      </c>
      <c r="AY42" s="201">
        <f t="shared" si="12"/>
        <v>45135</v>
      </c>
      <c r="AZ42" s="201">
        <f t="shared" si="12"/>
        <v>45135</v>
      </c>
      <c r="BA42" s="201">
        <f t="shared" si="12"/>
        <v>46971</v>
      </c>
      <c r="BB42" s="201">
        <f t="shared" si="12"/>
        <v>45135</v>
      </c>
    </row>
    <row r="43" spans="1:54" s="50" customFormat="1" x14ac:dyDescent="0.2">
      <c r="A43" s="100"/>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row>
    <row r="44" spans="1:54" s="50" customFormat="1" ht="12.75" thickBot="1" x14ac:dyDescent="0.25">
      <c r="A44" s="100"/>
    </row>
    <row r="45" spans="1:54" s="50" customFormat="1" ht="12.75" thickBot="1" x14ac:dyDescent="0.25">
      <c r="A45" s="104" t="s">
        <v>66</v>
      </c>
    </row>
    <row r="46" spans="1:54" x14ac:dyDescent="0.2">
      <c r="A46" s="63" t="s">
        <v>78</v>
      </c>
    </row>
    <row r="47" spans="1:54" ht="9" hidden="1" customHeight="1" x14ac:dyDescent="0.2">
      <c r="A47" s="43" t="s">
        <v>67</v>
      </c>
    </row>
    <row r="48" spans="1:54" ht="10.7" customHeight="1" x14ac:dyDescent="0.2">
      <c r="A48" s="43" t="s">
        <v>89</v>
      </c>
    </row>
    <row r="49" spans="1:1" x14ac:dyDescent="0.2">
      <c r="A49" s="43" t="s">
        <v>68</v>
      </c>
    </row>
    <row r="50" spans="1:1" ht="13.35" customHeight="1" x14ac:dyDescent="0.2">
      <c r="A50" s="43" t="s">
        <v>69</v>
      </c>
    </row>
    <row r="51" spans="1:1" ht="13.35" customHeight="1" x14ac:dyDescent="0.2">
      <c r="A51" s="159" t="s">
        <v>162</v>
      </c>
    </row>
    <row r="52" spans="1:1" ht="12.6" customHeight="1" thickBot="1" x14ac:dyDescent="0.25">
      <c r="A52" s="3"/>
    </row>
    <row r="53" spans="1:1" ht="13.35" customHeight="1" thickBot="1" x14ac:dyDescent="0.25">
      <c r="A53" s="105" t="s">
        <v>71</v>
      </c>
    </row>
    <row r="54" spans="1:1" ht="11.45" customHeight="1" x14ac:dyDescent="0.2">
      <c r="A54" s="127" t="s">
        <v>111</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zoomScaleNormal="100" workbookViewId="0">
      <pane xSplit="1" topLeftCell="B1" activePane="topRight" state="frozen"/>
      <selection pane="topRight" activeCell="B1" sqref="B1:C1048576"/>
    </sheetView>
  </sheetViews>
  <sheetFormatPr defaultColWidth="9" defaultRowHeight="12" x14ac:dyDescent="0.2"/>
  <cols>
    <col min="1" max="1" width="84.5703125" style="48" customWidth="1"/>
    <col min="2" max="16384" width="9" style="48"/>
  </cols>
  <sheetData>
    <row r="1" spans="1:2" s="51" customFormat="1" ht="12" customHeight="1" x14ac:dyDescent="0.2">
      <c r="A1" s="207" t="s">
        <v>82</v>
      </c>
    </row>
    <row r="2" spans="1:2" s="51" customFormat="1" ht="12" customHeight="1" x14ac:dyDescent="0.2">
      <c r="A2" s="207"/>
    </row>
    <row r="3" spans="1:2" s="51" customFormat="1" ht="11.1" customHeight="1" x14ac:dyDescent="0.2">
      <c r="A3" s="170" t="s">
        <v>239</v>
      </c>
    </row>
    <row r="4" spans="1:2" s="52" customFormat="1" ht="32.1" customHeight="1" x14ac:dyDescent="0.2">
      <c r="A4" s="98" t="s">
        <v>64</v>
      </c>
      <c r="B4" s="136" t="e">
        <f>'C завтраками| Bed and breakfast'!#REF!</f>
        <v>#REF!</v>
      </c>
    </row>
    <row r="5" spans="1:2" s="53" customFormat="1" ht="21.95" customHeight="1" x14ac:dyDescent="0.2">
      <c r="A5" s="98"/>
      <c r="B5" s="136" t="e">
        <f>'C завтраками| Bed and breakfast'!#REF!</f>
        <v>#REF!</v>
      </c>
    </row>
    <row r="6" spans="1:2" s="53" customFormat="1" x14ac:dyDescent="0.2">
      <c r="A6" s="42" t="s">
        <v>83</v>
      </c>
      <c r="B6" s="87"/>
    </row>
    <row r="7" spans="1:2" s="53" customFormat="1" x14ac:dyDescent="0.2">
      <c r="A7" s="88">
        <v>1</v>
      </c>
      <c r="B7" s="42" t="e">
        <f>'C завтраками| Bed and breakfast'!#REF!*0.9</f>
        <v>#REF!</v>
      </c>
    </row>
    <row r="8" spans="1:2" s="53" customFormat="1" x14ac:dyDescent="0.2">
      <c r="A8" s="88">
        <v>2</v>
      </c>
      <c r="B8" s="42" t="e">
        <f>'C завтраками| Bed and breakfast'!#REF!*0.9</f>
        <v>#REF!</v>
      </c>
    </row>
    <row r="9" spans="1:2" s="53" customFormat="1" x14ac:dyDescent="0.2">
      <c r="A9" s="42" t="s">
        <v>234</v>
      </c>
      <c r="B9" s="42"/>
    </row>
    <row r="10" spans="1:2" s="53" customFormat="1" x14ac:dyDescent="0.2">
      <c r="A10" s="180">
        <v>1</v>
      </c>
      <c r="B10" s="42" t="e">
        <f>'C завтраками| Bed and breakfast'!#REF!*0.9</f>
        <v>#REF!</v>
      </c>
    </row>
    <row r="11" spans="1:2" s="53" customFormat="1" x14ac:dyDescent="0.2">
      <c r="A11" s="180">
        <v>2</v>
      </c>
      <c r="B11" s="42" t="e">
        <f>'C завтраками| Bed and breakfast'!#REF!*0.9</f>
        <v>#REF!</v>
      </c>
    </row>
    <row r="12" spans="1:2" s="53" customFormat="1" x14ac:dyDescent="0.2">
      <c r="A12" s="42" t="s">
        <v>84</v>
      </c>
      <c r="B12" s="42"/>
    </row>
    <row r="13" spans="1:2" s="53" customFormat="1" x14ac:dyDescent="0.2">
      <c r="A13" s="88">
        <f>A7</f>
        <v>1</v>
      </c>
      <c r="B13" s="42" t="e">
        <f>'C завтраками| Bed and breakfast'!#REF!*0.9</f>
        <v>#REF!</v>
      </c>
    </row>
    <row r="14" spans="1:2" s="53" customFormat="1" x14ac:dyDescent="0.2">
      <c r="A14" s="88">
        <f>A8</f>
        <v>2</v>
      </c>
      <c r="B14" s="42" t="e">
        <f>'C завтраками| Bed and breakfast'!#REF!*0.9</f>
        <v>#REF!</v>
      </c>
    </row>
    <row r="15" spans="1:2" s="53" customFormat="1" x14ac:dyDescent="0.2">
      <c r="A15" s="42" t="s">
        <v>85</v>
      </c>
      <c r="B15" s="42"/>
    </row>
    <row r="16" spans="1:2" s="53" customFormat="1" x14ac:dyDescent="0.2">
      <c r="A16" s="88">
        <f>A7</f>
        <v>1</v>
      </c>
      <c r="B16" s="42" t="e">
        <f>'C завтраками| Bed and breakfast'!#REF!*0.9</f>
        <v>#REF!</v>
      </c>
    </row>
    <row r="17" spans="1:2" s="53" customFormat="1" x14ac:dyDescent="0.2">
      <c r="A17" s="88">
        <f>A8</f>
        <v>2</v>
      </c>
      <c r="B17" s="42" t="e">
        <f>'C завтраками| Bed and breakfast'!#REF!*0.9</f>
        <v>#REF!</v>
      </c>
    </row>
    <row r="18" spans="1:2" s="53" customFormat="1" x14ac:dyDescent="0.2">
      <c r="A18" s="42" t="s">
        <v>86</v>
      </c>
      <c r="B18" s="42"/>
    </row>
    <row r="19" spans="1:2" s="53" customFormat="1" x14ac:dyDescent="0.2">
      <c r="A19" s="88">
        <f>A7</f>
        <v>1</v>
      </c>
      <c r="B19" s="42" t="e">
        <f>'C завтраками| Bed and breakfast'!#REF!*0.9</f>
        <v>#REF!</v>
      </c>
    </row>
    <row r="20" spans="1:2" s="53" customFormat="1" x14ac:dyDescent="0.2">
      <c r="A20" s="88">
        <f>A8</f>
        <v>2</v>
      </c>
      <c r="B20" s="42" t="e">
        <f>'C завтраками| Bed and breakfast'!#REF!*0.9</f>
        <v>#REF!</v>
      </c>
    </row>
    <row r="21" spans="1:2" s="53" customFormat="1" x14ac:dyDescent="0.2">
      <c r="A21" s="42" t="s">
        <v>87</v>
      </c>
      <c r="B21" s="42"/>
    </row>
    <row r="22" spans="1:2" s="53" customFormat="1" x14ac:dyDescent="0.2">
      <c r="A22" s="88" t="s">
        <v>88</v>
      </c>
      <c r="B22" s="42" t="e">
        <f>'C завтраками| Bed and breakfast'!#REF!*0.9</f>
        <v>#REF!</v>
      </c>
    </row>
    <row r="23" spans="1:2" s="53" customFormat="1" x14ac:dyDescent="0.2">
      <c r="A23" s="89"/>
      <c r="B23" s="89"/>
    </row>
    <row r="24" spans="1:2" ht="18" customHeight="1" x14ac:dyDescent="0.2">
      <c r="A24" s="111" t="s">
        <v>100</v>
      </c>
      <c r="B24" s="136" t="e">
        <f t="shared" ref="B24" si="0">B4</f>
        <v>#REF!</v>
      </c>
    </row>
    <row r="25" spans="1:2" ht="20.25" customHeight="1" x14ac:dyDescent="0.2">
      <c r="A25" s="90" t="s">
        <v>64</v>
      </c>
      <c r="B25" s="136" t="e">
        <f t="shared" ref="B25" si="1">B5</f>
        <v>#REF!</v>
      </c>
    </row>
    <row r="26" spans="1:2" s="44" customFormat="1" x14ac:dyDescent="0.2">
      <c r="A26" s="42" t="s">
        <v>83</v>
      </c>
      <c r="B26" s="87"/>
    </row>
    <row r="27" spans="1:2" s="50" customFormat="1" x14ac:dyDescent="0.2">
      <c r="A27" s="88">
        <v>1</v>
      </c>
      <c r="B27" s="94" t="e">
        <f t="shared" ref="B27" si="2">ROUNDUP(B7*0.9,)</f>
        <v>#REF!</v>
      </c>
    </row>
    <row r="28" spans="1:2" s="50" customFormat="1" x14ac:dyDescent="0.2">
      <c r="A28" s="88">
        <v>2</v>
      </c>
      <c r="B28" s="94" t="e">
        <f t="shared" ref="B28" si="3">ROUNDUP(B8*0.9,)</f>
        <v>#REF!</v>
      </c>
    </row>
    <row r="29" spans="1:2" s="50" customFormat="1" x14ac:dyDescent="0.2">
      <c r="A29" s="42" t="s">
        <v>234</v>
      </c>
      <c r="B29" s="94"/>
    </row>
    <row r="30" spans="1:2" s="50" customFormat="1" x14ac:dyDescent="0.2">
      <c r="A30" s="180">
        <v>1</v>
      </c>
      <c r="B30" s="94" t="e">
        <f t="shared" ref="B30" si="4">ROUNDUP(B10*0.9,)</f>
        <v>#REF!</v>
      </c>
    </row>
    <row r="31" spans="1:2" s="50" customFormat="1" x14ac:dyDescent="0.2">
      <c r="A31" s="180">
        <v>2</v>
      </c>
      <c r="B31" s="94" t="e">
        <f t="shared" ref="B31" si="5">ROUNDUP(B11*0.9,)</f>
        <v>#REF!</v>
      </c>
    </row>
    <row r="32" spans="1:2" s="50" customFormat="1" x14ac:dyDescent="0.2">
      <c r="A32" s="42" t="s">
        <v>84</v>
      </c>
      <c r="B32" s="94"/>
    </row>
    <row r="33" spans="1:2" s="50" customFormat="1" x14ac:dyDescent="0.2">
      <c r="A33" s="88">
        <f>A27</f>
        <v>1</v>
      </c>
      <c r="B33" s="94" t="e">
        <f t="shared" ref="B33" si="6">ROUNDUP(B13*0.9,)</f>
        <v>#REF!</v>
      </c>
    </row>
    <row r="34" spans="1:2" s="50" customFormat="1" x14ac:dyDescent="0.2">
      <c r="A34" s="88">
        <f>A28</f>
        <v>2</v>
      </c>
      <c r="B34" s="94" t="e">
        <f t="shared" ref="B34" si="7">ROUNDUP(B14*0.9,)</f>
        <v>#REF!</v>
      </c>
    </row>
    <row r="35" spans="1:2" s="50" customFormat="1" x14ac:dyDescent="0.2">
      <c r="A35" s="42" t="s">
        <v>85</v>
      </c>
      <c r="B35" s="94"/>
    </row>
    <row r="36" spans="1:2" s="50" customFormat="1" x14ac:dyDescent="0.2">
      <c r="A36" s="88">
        <f>A27</f>
        <v>1</v>
      </c>
      <c r="B36" s="94" t="e">
        <f t="shared" ref="B36" si="8">ROUNDUP(B16*0.9,)</f>
        <v>#REF!</v>
      </c>
    </row>
    <row r="37" spans="1:2" s="50" customFormat="1" x14ac:dyDescent="0.2">
      <c r="A37" s="88">
        <f>A28</f>
        <v>2</v>
      </c>
      <c r="B37" s="94" t="e">
        <f t="shared" ref="B37" si="9">ROUNDUP(B17*0.9,)</f>
        <v>#REF!</v>
      </c>
    </row>
    <row r="38" spans="1:2" s="50" customFormat="1" x14ac:dyDescent="0.2">
      <c r="A38" s="42" t="s">
        <v>86</v>
      </c>
      <c r="B38" s="94"/>
    </row>
    <row r="39" spans="1:2" s="50" customFormat="1" x14ac:dyDescent="0.2">
      <c r="A39" s="88">
        <f>A27</f>
        <v>1</v>
      </c>
      <c r="B39" s="94" t="e">
        <f t="shared" ref="B39" si="10">ROUNDUP(B19*0.9,)</f>
        <v>#REF!</v>
      </c>
    </row>
    <row r="40" spans="1:2" s="50" customFormat="1" x14ac:dyDescent="0.2">
      <c r="A40" s="88">
        <f>A28</f>
        <v>2</v>
      </c>
      <c r="B40" s="94" t="e">
        <f t="shared" ref="B40" si="11">ROUNDUP(B20*0.9,)</f>
        <v>#REF!</v>
      </c>
    </row>
    <row r="41" spans="1:2" s="50" customFormat="1" x14ac:dyDescent="0.2">
      <c r="A41" s="42" t="s">
        <v>87</v>
      </c>
      <c r="B41" s="94"/>
    </row>
    <row r="42" spans="1:2" s="50" customFormat="1" x14ac:dyDescent="0.2">
      <c r="A42" s="88" t="s">
        <v>88</v>
      </c>
      <c r="B42" s="42" t="e">
        <f t="shared" ref="B42" si="12">ROUNDUP(B22*0.9,)</f>
        <v>#REF!</v>
      </c>
    </row>
    <row r="43" spans="1:2" s="50" customFormat="1" ht="120" x14ac:dyDescent="0.2">
      <c r="A43" s="156" t="s">
        <v>242</v>
      </c>
    </row>
    <row r="44" spans="1:2" s="50" customFormat="1" ht="12.75" thickBot="1" x14ac:dyDescent="0.25">
      <c r="A44" s="169" t="s">
        <v>71</v>
      </c>
    </row>
    <row r="45" spans="1:2" s="50" customFormat="1" ht="12.75" thickBot="1" x14ac:dyDescent="0.25">
      <c r="A45" s="184" t="s">
        <v>259</v>
      </c>
    </row>
    <row r="46" spans="1:2" x14ac:dyDescent="0.2">
      <c r="A46" s="185" t="s">
        <v>260</v>
      </c>
    </row>
    <row r="47" spans="1:2" ht="9" customHeight="1" x14ac:dyDescent="0.2">
      <c r="A47" s="62"/>
    </row>
    <row r="48" spans="1:2" ht="10.7" customHeight="1" x14ac:dyDescent="0.2">
      <c r="A48" s="169" t="s">
        <v>66</v>
      </c>
    </row>
    <row r="49" spans="1:1" ht="13.35" customHeight="1" x14ac:dyDescent="0.2">
      <c r="A49" s="63" t="s">
        <v>78</v>
      </c>
    </row>
    <row r="50" spans="1:1" ht="13.35" customHeight="1" x14ac:dyDescent="0.2">
      <c r="A50" s="43" t="s">
        <v>67</v>
      </c>
    </row>
    <row r="51" spans="1:1" ht="12.6" customHeight="1" x14ac:dyDescent="0.2">
      <c r="A51" s="43" t="s">
        <v>89</v>
      </c>
    </row>
    <row r="52" spans="1:1" ht="13.35" customHeight="1" x14ac:dyDescent="0.2">
      <c r="A52" s="43" t="s">
        <v>68</v>
      </c>
    </row>
    <row r="53" spans="1:1" ht="11.45" customHeight="1" x14ac:dyDescent="0.2">
      <c r="A53" s="46" t="s">
        <v>69</v>
      </c>
    </row>
    <row r="54" spans="1:1" x14ac:dyDescent="0.2">
      <c r="A54" s="159" t="s">
        <v>162</v>
      </c>
    </row>
    <row r="55" spans="1:1" ht="24" x14ac:dyDescent="0.2">
      <c r="A55" s="54" t="s">
        <v>261</v>
      </c>
    </row>
    <row r="56" spans="1:1" x14ac:dyDescent="0.2">
      <c r="A56" s="59"/>
    </row>
    <row r="57" spans="1:1" ht="25.5" x14ac:dyDescent="0.2">
      <c r="A57" s="141" t="s">
        <v>240</v>
      </c>
    </row>
    <row r="58" spans="1:1" ht="38.25" x14ac:dyDescent="0.2">
      <c r="A58" s="186" t="s">
        <v>269</v>
      </c>
    </row>
    <row r="59" spans="1:1" ht="25.5" x14ac:dyDescent="0.2">
      <c r="A59" s="186" t="s">
        <v>256</v>
      </c>
    </row>
    <row r="60" spans="1:1" ht="25.5" x14ac:dyDescent="0.2">
      <c r="A60" s="186" t="s">
        <v>257</v>
      </c>
    </row>
    <row r="61" spans="1:1" ht="38.25" x14ac:dyDescent="0.2">
      <c r="A61" s="186" t="s">
        <v>237</v>
      </c>
    </row>
    <row r="62" spans="1:1" ht="38.25" x14ac:dyDescent="0.2">
      <c r="A62" s="186" t="s">
        <v>258</v>
      </c>
    </row>
    <row r="63" spans="1:1" ht="12.75" x14ac:dyDescent="0.2">
      <c r="A63" s="186" t="s">
        <v>238</v>
      </c>
    </row>
    <row r="64" spans="1:1" x14ac:dyDescent="0.2">
      <c r="A64" s="83"/>
    </row>
    <row r="65" spans="1:1" ht="31.5" x14ac:dyDescent="0.2">
      <c r="A65" s="113" t="s">
        <v>99</v>
      </c>
    </row>
    <row r="66" spans="1:1" ht="21" x14ac:dyDescent="0.2">
      <c r="A66" s="140" t="s">
        <v>95</v>
      </c>
    </row>
    <row r="67" spans="1:1" ht="42.75" x14ac:dyDescent="0.2">
      <c r="A67" s="108" t="s">
        <v>96</v>
      </c>
    </row>
    <row r="68" spans="1:1" ht="21" x14ac:dyDescent="0.2">
      <c r="A68" s="66" t="s">
        <v>97</v>
      </c>
    </row>
    <row r="69" spans="1:1" x14ac:dyDescent="0.2">
      <c r="A69" s="68"/>
    </row>
    <row r="70" spans="1:1" x14ac:dyDescent="0.2">
      <c r="A70" s="69" t="s">
        <v>70</v>
      </c>
    </row>
    <row r="71" spans="1:1" ht="24" x14ac:dyDescent="0.2">
      <c r="A71" s="70" t="s">
        <v>76</v>
      </c>
    </row>
    <row r="72" spans="1:1" ht="24" x14ac:dyDescent="0.2">
      <c r="A72" s="70" t="s">
        <v>77</v>
      </c>
    </row>
    <row r="73" spans="1:1" x14ac:dyDescent="0.2">
      <c r="A73" s="68"/>
    </row>
    <row r="74" spans="1:1" x14ac:dyDescent="0.2">
      <c r="A74" s="187"/>
    </row>
    <row r="75" spans="1:1" x14ac:dyDescent="0.2">
      <c r="A75" s="70"/>
    </row>
    <row r="76" spans="1:1" x14ac:dyDescent="0.2">
      <c r="A76" s="70"/>
    </row>
  </sheetData>
  <mergeCells count="1">
    <mergeCell ref="A1:A2"/>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zoomScale="80" zoomScaleNormal="80" workbookViewId="0">
      <pane xSplit="1" topLeftCell="B1" activePane="topRight" state="frozen"/>
      <selection pane="topRight" activeCell="B1" sqref="B1:C1048576"/>
    </sheetView>
  </sheetViews>
  <sheetFormatPr defaultColWidth="9" defaultRowHeight="12" x14ac:dyDescent="0.2"/>
  <cols>
    <col min="1" max="1" width="84.5703125" style="48" customWidth="1"/>
    <col min="2" max="16384" width="9" style="48"/>
  </cols>
  <sheetData>
    <row r="1" spans="1:2" s="51" customFormat="1" ht="12" customHeight="1" x14ac:dyDescent="0.2">
      <c r="A1" s="207" t="s">
        <v>82</v>
      </c>
    </row>
    <row r="2" spans="1:2" s="51" customFormat="1" ht="12" customHeight="1" x14ac:dyDescent="0.2">
      <c r="A2" s="207"/>
    </row>
    <row r="3" spans="1:2" s="51" customFormat="1" ht="11.1" customHeight="1" x14ac:dyDescent="0.2">
      <c r="A3" s="170" t="s">
        <v>239</v>
      </c>
    </row>
    <row r="4" spans="1:2" s="52" customFormat="1" ht="32.1" customHeight="1" x14ac:dyDescent="0.2">
      <c r="A4" s="98" t="s">
        <v>64</v>
      </c>
      <c r="B4" s="192" t="e">
        <f>'Каникулы в горах | FIT15'!B4</f>
        <v>#REF!</v>
      </c>
    </row>
    <row r="5" spans="1:2" s="53" customFormat="1" ht="21.95" customHeight="1" x14ac:dyDescent="0.2">
      <c r="A5" s="98"/>
      <c r="B5" s="192" t="e">
        <f>'Каникулы в горах | FIT15'!B5</f>
        <v>#REF!</v>
      </c>
    </row>
    <row r="6" spans="1:2" s="53" customFormat="1" x14ac:dyDescent="0.2">
      <c r="A6" s="42" t="s">
        <v>83</v>
      </c>
      <c r="B6" s="198"/>
    </row>
    <row r="7" spans="1:2" s="53" customFormat="1" x14ac:dyDescent="0.2">
      <c r="A7" s="88">
        <v>1</v>
      </c>
      <c r="B7" s="8" t="e">
        <f>'Каникулы в горах | FIT15'!B7</f>
        <v>#REF!</v>
      </c>
    </row>
    <row r="8" spans="1:2" s="53" customFormat="1" x14ac:dyDescent="0.2">
      <c r="A8" s="88">
        <v>2</v>
      </c>
      <c r="B8" s="8" t="e">
        <f>'Каникулы в горах | FIT15'!B8</f>
        <v>#REF!</v>
      </c>
    </row>
    <row r="9" spans="1:2" s="53" customFormat="1" x14ac:dyDescent="0.2">
      <c r="A9" s="42" t="s">
        <v>234</v>
      </c>
      <c r="B9" s="8"/>
    </row>
    <row r="10" spans="1:2" s="53" customFormat="1" x14ac:dyDescent="0.2">
      <c r="A10" s="180">
        <v>1</v>
      </c>
      <c r="B10" s="8" t="e">
        <f>'Каникулы в горах | FIT15'!B10</f>
        <v>#REF!</v>
      </c>
    </row>
    <row r="11" spans="1:2" s="53" customFormat="1" x14ac:dyDescent="0.2">
      <c r="A11" s="180">
        <v>2</v>
      </c>
      <c r="B11" s="8" t="e">
        <f>'Каникулы в горах | FIT15'!B11</f>
        <v>#REF!</v>
      </c>
    </row>
    <row r="12" spans="1:2" s="53" customFormat="1" x14ac:dyDescent="0.2">
      <c r="A12" s="42" t="s">
        <v>84</v>
      </c>
      <c r="B12" s="8"/>
    </row>
    <row r="13" spans="1:2" s="53" customFormat="1" x14ac:dyDescent="0.2">
      <c r="A13" s="88">
        <f>A7</f>
        <v>1</v>
      </c>
      <c r="B13" s="8" t="e">
        <f>'Каникулы в горах | FIT15'!B13</f>
        <v>#REF!</v>
      </c>
    </row>
    <row r="14" spans="1:2" s="53" customFormat="1" x14ac:dyDescent="0.2">
      <c r="A14" s="88">
        <f>A8</f>
        <v>2</v>
      </c>
      <c r="B14" s="8" t="e">
        <f>'Каникулы в горах | FIT15'!B14</f>
        <v>#REF!</v>
      </c>
    </row>
    <row r="15" spans="1:2" s="53" customFormat="1" x14ac:dyDescent="0.2">
      <c r="A15" s="42" t="s">
        <v>85</v>
      </c>
      <c r="B15" s="8"/>
    </row>
    <row r="16" spans="1:2" s="53" customFormat="1" x14ac:dyDescent="0.2">
      <c r="A16" s="88">
        <f>A7</f>
        <v>1</v>
      </c>
      <c r="B16" s="8" t="e">
        <f>'Каникулы в горах | FIT15'!B16</f>
        <v>#REF!</v>
      </c>
    </row>
    <row r="17" spans="1:2" s="53" customFormat="1" x14ac:dyDescent="0.2">
      <c r="A17" s="88">
        <f>A8</f>
        <v>2</v>
      </c>
      <c r="B17" s="8" t="e">
        <f>'Каникулы в горах | FIT15'!B17</f>
        <v>#REF!</v>
      </c>
    </row>
    <row r="18" spans="1:2" s="53" customFormat="1" x14ac:dyDescent="0.2">
      <c r="A18" s="42" t="s">
        <v>86</v>
      </c>
      <c r="B18" s="8"/>
    </row>
    <row r="19" spans="1:2" s="53" customFormat="1" x14ac:dyDescent="0.2">
      <c r="A19" s="88">
        <f>A7</f>
        <v>1</v>
      </c>
      <c r="B19" s="8" t="e">
        <f>'Каникулы в горах | FIT15'!B19</f>
        <v>#REF!</v>
      </c>
    </row>
    <row r="20" spans="1:2" s="53" customFormat="1" x14ac:dyDescent="0.2">
      <c r="A20" s="88">
        <f>A8</f>
        <v>2</v>
      </c>
      <c r="B20" s="8" t="e">
        <f>'Каникулы в горах | FIT15'!B20</f>
        <v>#REF!</v>
      </c>
    </row>
    <row r="21" spans="1:2" s="53" customFormat="1" x14ac:dyDescent="0.2">
      <c r="A21" s="42" t="s">
        <v>87</v>
      </c>
      <c r="B21" s="8"/>
    </row>
    <row r="22" spans="1:2" s="53" customFormat="1" x14ac:dyDescent="0.2">
      <c r="A22" s="88" t="s">
        <v>88</v>
      </c>
      <c r="B22" s="8" t="e">
        <f>'Каникулы в горах | FIT15'!B22</f>
        <v>#REF!</v>
      </c>
    </row>
    <row r="23" spans="1:2" s="53" customFormat="1" x14ac:dyDescent="0.2">
      <c r="A23" s="89"/>
      <c r="B23" s="199"/>
    </row>
    <row r="24" spans="1:2" ht="18" customHeight="1" x14ac:dyDescent="0.2">
      <c r="A24" s="111" t="s">
        <v>100</v>
      </c>
      <c r="B24" s="192" t="e">
        <f t="shared" ref="B24" si="0">B4</f>
        <v>#REF!</v>
      </c>
    </row>
    <row r="25" spans="1:2" ht="20.25" customHeight="1" x14ac:dyDescent="0.2">
      <c r="A25" s="90" t="s">
        <v>64</v>
      </c>
      <c r="B25" s="192" t="e">
        <f t="shared" ref="B25" si="1">B5</f>
        <v>#REF!</v>
      </c>
    </row>
    <row r="26" spans="1:2" s="44" customFormat="1" x14ac:dyDescent="0.2">
      <c r="A26" s="42" t="s">
        <v>83</v>
      </c>
      <c r="B26" s="198"/>
    </row>
    <row r="27" spans="1:2" s="50" customFormat="1" x14ac:dyDescent="0.2">
      <c r="A27" s="88">
        <v>1</v>
      </c>
      <c r="B27" s="201" t="e">
        <f t="shared" ref="B27" si="2">ROUNDUP(B7*0.87,)</f>
        <v>#REF!</v>
      </c>
    </row>
    <row r="28" spans="1:2" s="50" customFormat="1" x14ac:dyDescent="0.2">
      <c r="A28" s="88">
        <v>2</v>
      </c>
      <c r="B28" s="201" t="e">
        <f t="shared" ref="B28" si="3">ROUNDUP(B8*0.87,)</f>
        <v>#REF!</v>
      </c>
    </row>
    <row r="29" spans="1:2" s="50" customFormat="1" x14ac:dyDescent="0.2">
      <c r="A29" s="42" t="s">
        <v>234</v>
      </c>
      <c r="B29" s="201"/>
    </row>
    <row r="30" spans="1:2" s="50" customFormat="1" x14ac:dyDescent="0.2">
      <c r="A30" s="180">
        <v>1</v>
      </c>
      <c r="B30" s="201" t="e">
        <f t="shared" ref="B30" si="4">ROUNDUP(B10*0.87,)</f>
        <v>#REF!</v>
      </c>
    </row>
    <row r="31" spans="1:2" s="50" customFormat="1" x14ac:dyDescent="0.2">
      <c r="A31" s="180">
        <v>2</v>
      </c>
      <c r="B31" s="201" t="e">
        <f t="shared" ref="B31" si="5">ROUNDUP(B11*0.87,)</f>
        <v>#REF!</v>
      </c>
    </row>
    <row r="32" spans="1:2" s="50" customFormat="1" x14ac:dyDescent="0.2">
      <c r="A32" s="42" t="s">
        <v>84</v>
      </c>
      <c r="B32" s="201"/>
    </row>
    <row r="33" spans="1:2" s="50" customFormat="1" x14ac:dyDescent="0.2">
      <c r="A33" s="88">
        <f>A27</f>
        <v>1</v>
      </c>
      <c r="B33" s="201" t="e">
        <f t="shared" ref="B33" si="6">ROUNDUP(B13*0.87,)</f>
        <v>#REF!</v>
      </c>
    </row>
    <row r="34" spans="1:2" s="50" customFormat="1" x14ac:dyDescent="0.2">
      <c r="A34" s="88">
        <f>A28</f>
        <v>2</v>
      </c>
      <c r="B34" s="201" t="e">
        <f t="shared" ref="B34" si="7">ROUNDUP(B14*0.87,)</f>
        <v>#REF!</v>
      </c>
    </row>
    <row r="35" spans="1:2" s="50" customFormat="1" x14ac:dyDescent="0.2">
      <c r="A35" s="42" t="s">
        <v>85</v>
      </c>
      <c r="B35" s="201"/>
    </row>
    <row r="36" spans="1:2" s="50" customFormat="1" x14ac:dyDescent="0.2">
      <c r="A36" s="88">
        <f>A27</f>
        <v>1</v>
      </c>
      <c r="B36" s="201" t="e">
        <f t="shared" ref="B36" si="8">ROUNDUP(B16*0.87,)</f>
        <v>#REF!</v>
      </c>
    </row>
    <row r="37" spans="1:2" s="50" customFormat="1" x14ac:dyDescent="0.2">
      <c r="A37" s="88">
        <f>A28</f>
        <v>2</v>
      </c>
      <c r="B37" s="201" t="e">
        <f t="shared" ref="B37" si="9">ROUNDUP(B17*0.87,)</f>
        <v>#REF!</v>
      </c>
    </row>
    <row r="38" spans="1:2" s="50" customFormat="1" x14ac:dyDescent="0.2">
      <c r="A38" s="42" t="s">
        <v>86</v>
      </c>
      <c r="B38" s="201"/>
    </row>
    <row r="39" spans="1:2" s="50" customFormat="1" x14ac:dyDescent="0.2">
      <c r="A39" s="88">
        <f>A27</f>
        <v>1</v>
      </c>
      <c r="B39" s="201" t="e">
        <f t="shared" ref="B39" si="10">ROUNDUP(B19*0.87,)</f>
        <v>#REF!</v>
      </c>
    </row>
    <row r="40" spans="1:2" s="50" customFormat="1" x14ac:dyDescent="0.2">
      <c r="A40" s="88">
        <f>A28</f>
        <v>2</v>
      </c>
      <c r="B40" s="201" t="e">
        <f t="shared" ref="B40" si="11">ROUNDUP(B20*0.87,)</f>
        <v>#REF!</v>
      </c>
    </row>
    <row r="41" spans="1:2" s="50" customFormat="1" x14ac:dyDescent="0.2">
      <c r="A41" s="42" t="s">
        <v>87</v>
      </c>
      <c r="B41" s="201"/>
    </row>
    <row r="42" spans="1:2" s="50" customFormat="1" x14ac:dyDescent="0.2">
      <c r="A42" s="88" t="s">
        <v>88</v>
      </c>
      <c r="B42" s="201" t="e">
        <f t="shared" ref="B42" si="12">ROUNDUP(B22*0.87,)</f>
        <v>#REF!</v>
      </c>
    </row>
    <row r="43" spans="1:2" s="50" customFormat="1" ht="135" x14ac:dyDescent="0.2">
      <c r="A43" s="156" t="s">
        <v>242</v>
      </c>
    </row>
    <row r="44" spans="1:2" s="50" customFormat="1" ht="12.75" thickBot="1" x14ac:dyDescent="0.25">
      <c r="A44" s="169" t="s">
        <v>71</v>
      </c>
    </row>
    <row r="45" spans="1:2" s="50" customFormat="1" ht="12.75" thickBot="1" x14ac:dyDescent="0.25">
      <c r="A45" s="184" t="s">
        <v>259</v>
      </c>
    </row>
    <row r="46" spans="1:2" x14ac:dyDescent="0.2">
      <c r="A46" s="185" t="s">
        <v>260</v>
      </c>
    </row>
    <row r="47" spans="1:2" ht="9" customHeight="1" x14ac:dyDescent="0.2">
      <c r="A47" s="62"/>
    </row>
    <row r="48" spans="1:2" ht="10.7" customHeight="1" x14ac:dyDescent="0.2">
      <c r="A48" s="169" t="s">
        <v>66</v>
      </c>
    </row>
    <row r="49" spans="1:1" ht="13.35" customHeight="1" x14ac:dyDescent="0.2">
      <c r="A49" s="63" t="s">
        <v>78</v>
      </c>
    </row>
    <row r="50" spans="1:1" ht="13.35" customHeight="1" x14ac:dyDescent="0.2">
      <c r="A50" s="43" t="s">
        <v>67</v>
      </c>
    </row>
    <row r="51" spans="1:1" ht="12.6" customHeight="1" x14ac:dyDescent="0.2">
      <c r="A51" s="43" t="s">
        <v>89</v>
      </c>
    </row>
    <row r="52" spans="1:1" ht="13.35" customHeight="1" x14ac:dyDescent="0.2">
      <c r="A52" s="43" t="s">
        <v>68</v>
      </c>
    </row>
    <row r="53" spans="1:1" ht="11.45" customHeight="1" x14ac:dyDescent="0.2">
      <c r="A53" s="46" t="s">
        <v>69</v>
      </c>
    </row>
    <row r="54" spans="1:1" x14ac:dyDescent="0.2">
      <c r="A54" s="159" t="s">
        <v>162</v>
      </c>
    </row>
    <row r="55" spans="1:1" ht="24" x14ac:dyDescent="0.2">
      <c r="A55" s="54" t="s">
        <v>261</v>
      </c>
    </row>
    <row r="56" spans="1:1" x14ac:dyDescent="0.2">
      <c r="A56" s="59"/>
    </row>
    <row r="57" spans="1:1" ht="25.5" x14ac:dyDescent="0.2">
      <c r="A57" s="141" t="s">
        <v>240</v>
      </c>
    </row>
    <row r="58" spans="1:1" ht="38.25" x14ac:dyDescent="0.2">
      <c r="A58" s="186" t="s">
        <v>269</v>
      </c>
    </row>
    <row r="59" spans="1:1" ht="25.5" x14ac:dyDescent="0.2">
      <c r="A59" s="186" t="s">
        <v>256</v>
      </c>
    </row>
    <row r="60" spans="1:1" ht="25.5" x14ac:dyDescent="0.2">
      <c r="A60" s="186" t="s">
        <v>257</v>
      </c>
    </row>
    <row r="61" spans="1:1" ht="38.25" x14ac:dyDescent="0.2">
      <c r="A61" s="186" t="s">
        <v>237</v>
      </c>
    </row>
    <row r="62" spans="1:1" ht="38.25" x14ac:dyDescent="0.2">
      <c r="A62" s="186" t="s">
        <v>258</v>
      </c>
    </row>
    <row r="63" spans="1:1" ht="12.75" x14ac:dyDescent="0.2">
      <c r="A63" s="186" t="s">
        <v>238</v>
      </c>
    </row>
    <row r="64" spans="1:1" x14ac:dyDescent="0.2">
      <c r="A64" s="83"/>
    </row>
    <row r="65" spans="1:1" ht="31.5" x14ac:dyDescent="0.2">
      <c r="A65" s="113" t="s">
        <v>99</v>
      </c>
    </row>
    <row r="66" spans="1:1" ht="21" x14ac:dyDescent="0.2">
      <c r="A66" s="140" t="s">
        <v>95</v>
      </c>
    </row>
    <row r="67" spans="1:1" ht="42.75" x14ac:dyDescent="0.2">
      <c r="A67" s="108" t="s">
        <v>96</v>
      </c>
    </row>
    <row r="68" spans="1:1" ht="21" x14ac:dyDescent="0.2">
      <c r="A68" s="66" t="s">
        <v>97</v>
      </c>
    </row>
    <row r="69" spans="1:1" x14ac:dyDescent="0.2">
      <c r="A69" s="68"/>
    </row>
    <row r="70" spans="1:1" x14ac:dyDescent="0.2">
      <c r="A70" s="69" t="s">
        <v>70</v>
      </c>
    </row>
    <row r="71" spans="1:1" ht="24" x14ac:dyDescent="0.2">
      <c r="A71" s="70" t="s">
        <v>76</v>
      </c>
    </row>
    <row r="72" spans="1:1" ht="24" x14ac:dyDescent="0.2">
      <c r="A72" s="70" t="s">
        <v>77</v>
      </c>
    </row>
    <row r="73" spans="1:1" x14ac:dyDescent="0.2">
      <c r="A73" s="68"/>
    </row>
  </sheetData>
  <mergeCells count="1">
    <mergeCell ref="A1:A2"/>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zoomScale="90" zoomScaleNormal="90" workbookViewId="0">
      <pane xSplit="1" topLeftCell="B1" activePane="topRight" state="frozen"/>
      <selection pane="topRight" activeCell="B1" sqref="B1:C1048576"/>
    </sheetView>
  </sheetViews>
  <sheetFormatPr defaultColWidth="9" defaultRowHeight="12" x14ac:dyDescent="0.2"/>
  <cols>
    <col min="1" max="1" width="84.5703125" style="48" customWidth="1"/>
    <col min="2" max="2" width="9" style="196"/>
    <col min="3" max="16384" width="9" style="48"/>
  </cols>
  <sheetData>
    <row r="1" spans="1:2" s="51" customFormat="1" ht="12" customHeight="1" x14ac:dyDescent="0.2">
      <c r="A1" s="207" t="s">
        <v>82</v>
      </c>
      <c r="B1" s="193"/>
    </row>
    <row r="2" spans="1:2" s="51" customFormat="1" ht="12" customHeight="1" x14ac:dyDescent="0.2">
      <c r="A2" s="207"/>
      <c r="B2" s="193"/>
    </row>
    <row r="3" spans="1:2" s="51" customFormat="1" ht="11.1" customHeight="1" x14ac:dyDescent="0.2">
      <c r="A3" s="170" t="s">
        <v>239</v>
      </c>
      <c r="B3" s="193"/>
    </row>
    <row r="4" spans="1:2" s="52" customFormat="1" ht="32.1" customHeight="1" x14ac:dyDescent="0.2">
      <c r="A4" s="98" t="s">
        <v>64</v>
      </c>
      <c r="B4" s="192" t="e">
        <f>'Каникулы в горах | FIT15'!B4</f>
        <v>#REF!</v>
      </c>
    </row>
    <row r="5" spans="1:2" s="53" customFormat="1" ht="21.95" customHeight="1" x14ac:dyDescent="0.2">
      <c r="A5" s="98"/>
      <c r="B5" s="192" t="e">
        <f>'Каникулы в горах | FIT15'!B5</f>
        <v>#REF!</v>
      </c>
    </row>
    <row r="6" spans="1:2" s="53" customFormat="1" x14ac:dyDescent="0.2">
      <c r="A6" s="42" t="s">
        <v>83</v>
      </c>
      <c r="B6" s="198"/>
    </row>
    <row r="7" spans="1:2" s="53" customFormat="1" x14ac:dyDescent="0.2">
      <c r="A7" s="88">
        <v>1</v>
      </c>
      <c r="B7" s="8" t="e">
        <f>'Каникулы в горах | FIT15'!B7</f>
        <v>#REF!</v>
      </c>
    </row>
    <row r="8" spans="1:2" s="53" customFormat="1" x14ac:dyDescent="0.2">
      <c r="A8" s="88">
        <v>2</v>
      </c>
      <c r="B8" s="8" t="e">
        <f>'Каникулы в горах | FIT15'!B8</f>
        <v>#REF!</v>
      </c>
    </row>
    <row r="9" spans="1:2" s="53" customFormat="1" x14ac:dyDescent="0.2">
      <c r="A9" s="42" t="s">
        <v>234</v>
      </c>
      <c r="B9" s="8"/>
    </row>
    <row r="10" spans="1:2" s="53" customFormat="1" x14ac:dyDescent="0.2">
      <c r="A10" s="180">
        <v>1</v>
      </c>
      <c r="B10" s="8" t="e">
        <f>'Каникулы в горах | FIT15'!B10</f>
        <v>#REF!</v>
      </c>
    </row>
    <row r="11" spans="1:2" s="53" customFormat="1" x14ac:dyDescent="0.2">
      <c r="A11" s="180">
        <v>2</v>
      </c>
      <c r="B11" s="8" t="e">
        <f>'Каникулы в горах | FIT15'!B11</f>
        <v>#REF!</v>
      </c>
    </row>
    <row r="12" spans="1:2" s="53" customFormat="1" x14ac:dyDescent="0.2">
      <c r="A12" s="42" t="s">
        <v>84</v>
      </c>
      <c r="B12" s="8"/>
    </row>
    <row r="13" spans="1:2" s="53" customFormat="1" x14ac:dyDescent="0.2">
      <c r="A13" s="88">
        <f>A7</f>
        <v>1</v>
      </c>
      <c r="B13" s="8" t="e">
        <f>'Каникулы в горах | FIT15'!B13</f>
        <v>#REF!</v>
      </c>
    </row>
    <row r="14" spans="1:2" s="53" customFormat="1" x14ac:dyDescent="0.2">
      <c r="A14" s="88">
        <f>A8</f>
        <v>2</v>
      </c>
      <c r="B14" s="8" t="e">
        <f>'Каникулы в горах | FIT15'!B14</f>
        <v>#REF!</v>
      </c>
    </row>
    <row r="15" spans="1:2" s="53" customFormat="1" x14ac:dyDescent="0.2">
      <c r="A15" s="42" t="s">
        <v>85</v>
      </c>
      <c r="B15" s="8"/>
    </row>
    <row r="16" spans="1:2" s="53" customFormat="1" x14ac:dyDescent="0.2">
      <c r="A16" s="88">
        <f>A7</f>
        <v>1</v>
      </c>
      <c r="B16" s="8" t="e">
        <f>'Каникулы в горах | FIT15'!B16</f>
        <v>#REF!</v>
      </c>
    </row>
    <row r="17" spans="1:2" s="53" customFormat="1" x14ac:dyDescent="0.2">
      <c r="A17" s="88">
        <f>A8</f>
        <v>2</v>
      </c>
      <c r="B17" s="8" t="e">
        <f>'Каникулы в горах | FIT15'!B17</f>
        <v>#REF!</v>
      </c>
    </row>
    <row r="18" spans="1:2" s="53" customFormat="1" x14ac:dyDescent="0.2">
      <c r="A18" s="42" t="s">
        <v>86</v>
      </c>
      <c r="B18" s="8"/>
    </row>
    <row r="19" spans="1:2" s="53" customFormat="1" x14ac:dyDescent="0.2">
      <c r="A19" s="88">
        <f>A7</f>
        <v>1</v>
      </c>
      <c r="B19" s="8" t="e">
        <f>'Каникулы в горах | FIT15'!B19</f>
        <v>#REF!</v>
      </c>
    </row>
    <row r="20" spans="1:2" s="53" customFormat="1" x14ac:dyDescent="0.2">
      <c r="A20" s="88">
        <f>A8</f>
        <v>2</v>
      </c>
      <c r="B20" s="8" t="e">
        <f>'Каникулы в горах | FIT15'!B20</f>
        <v>#REF!</v>
      </c>
    </row>
    <row r="21" spans="1:2" s="53" customFormat="1" x14ac:dyDescent="0.2">
      <c r="A21" s="42" t="s">
        <v>87</v>
      </c>
      <c r="B21" s="8"/>
    </row>
    <row r="22" spans="1:2" s="53" customFormat="1" x14ac:dyDescent="0.2">
      <c r="A22" s="88" t="s">
        <v>88</v>
      </c>
      <c r="B22" s="8" t="e">
        <f>'Каникулы в горах | FIT15'!B22</f>
        <v>#REF!</v>
      </c>
    </row>
    <row r="23" spans="1:2" s="53" customFormat="1" ht="22.15" customHeight="1" x14ac:dyDescent="0.2">
      <c r="A23" s="89"/>
      <c r="B23" s="194"/>
    </row>
    <row r="24" spans="1:2" s="50" customFormat="1" ht="120" x14ac:dyDescent="0.2">
      <c r="A24" s="156" t="s">
        <v>242</v>
      </c>
      <c r="B24" s="195"/>
    </row>
    <row r="25" spans="1:2" s="50" customFormat="1" ht="12.75" thickBot="1" x14ac:dyDescent="0.25">
      <c r="A25" s="169" t="s">
        <v>71</v>
      </c>
      <c r="B25" s="195"/>
    </row>
    <row r="26" spans="1:2" s="50" customFormat="1" ht="12.75" thickBot="1" x14ac:dyDescent="0.25">
      <c r="A26" s="184" t="s">
        <v>259</v>
      </c>
      <c r="B26" s="195"/>
    </row>
    <row r="27" spans="1:2" x14ac:dyDescent="0.2">
      <c r="A27" s="185" t="s">
        <v>260</v>
      </c>
    </row>
    <row r="28" spans="1:2" ht="9" customHeight="1" x14ac:dyDescent="0.2">
      <c r="A28" s="62"/>
    </row>
    <row r="29" spans="1:2" ht="10.7" customHeight="1" x14ac:dyDescent="0.2">
      <c r="A29" s="169" t="s">
        <v>66</v>
      </c>
    </row>
    <row r="30" spans="1:2" ht="13.35" customHeight="1" x14ac:dyDescent="0.2">
      <c r="A30" s="63" t="s">
        <v>78</v>
      </c>
    </row>
    <row r="31" spans="1:2" ht="13.35" customHeight="1" x14ac:dyDescent="0.2">
      <c r="A31" s="43" t="s">
        <v>67</v>
      </c>
    </row>
    <row r="32" spans="1:2" ht="12.6" customHeight="1" x14ac:dyDescent="0.2">
      <c r="A32" s="43" t="s">
        <v>89</v>
      </c>
    </row>
    <row r="33" spans="1:1" ht="13.35" customHeight="1" x14ac:dyDescent="0.2">
      <c r="A33" s="43" t="s">
        <v>68</v>
      </c>
    </row>
    <row r="34" spans="1:1" ht="11.45" customHeight="1" x14ac:dyDescent="0.2">
      <c r="A34" s="46" t="s">
        <v>69</v>
      </c>
    </row>
    <row r="35" spans="1:1" x14ac:dyDescent="0.2">
      <c r="A35" s="159" t="s">
        <v>162</v>
      </c>
    </row>
    <row r="36" spans="1:1" ht="24" x14ac:dyDescent="0.2">
      <c r="A36" s="54" t="s">
        <v>261</v>
      </c>
    </row>
    <row r="37" spans="1:1" x14ac:dyDescent="0.2">
      <c r="A37" s="59"/>
    </row>
    <row r="38" spans="1:1" ht="25.5" x14ac:dyDescent="0.2">
      <c r="A38" s="141" t="s">
        <v>240</v>
      </c>
    </row>
    <row r="39" spans="1:1" ht="38.25" x14ac:dyDescent="0.2">
      <c r="A39" s="186" t="s">
        <v>269</v>
      </c>
    </row>
    <row r="40" spans="1:1" ht="25.5" x14ac:dyDescent="0.2">
      <c r="A40" s="186" t="s">
        <v>256</v>
      </c>
    </row>
    <row r="41" spans="1:1" ht="25.5" x14ac:dyDescent="0.2">
      <c r="A41" s="186" t="s">
        <v>257</v>
      </c>
    </row>
    <row r="42" spans="1:1" ht="38.25" x14ac:dyDescent="0.2">
      <c r="A42" s="186" t="s">
        <v>237</v>
      </c>
    </row>
    <row r="43" spans="1:1" ht="38.25" x14ac:dyDescent="0.2">
      <c r="A43" s="186" t="s">
        <v>258</v>
      </c>
    </row>
    <row r="44" spans="1:1" ht="12.75" x14ac:dyDescent="0.2">
      <c r="A44" s="186" t="s">
        <v>238</v>
      </c>
    </row>
    <row r="45" spans="1:1" x14ac:dyDescent="0.2">
      <c r="A45" s="83"/>
    </row>
    <row r="46" spans="1:1" ht="31.5" x14ac:dyDescent="0.2">
      <c r="A46" s="113" t="s">
        <v>99</v>
      </c>
    </row>
    <row r="47" spans="1:1" ht="21" x14ac:dyDescent="0.2">
      <c r="A47" s="140" t="s">
        <v>95</v>
      </c>
    </row>
    <row r="48" spans="1:1" ht="42.75" x14ac:dyDescent="0.2">
      <c r="A48" s="108" t="s">
        <v>96</v>
      </c>
    </row>
    <row r="49" spans="1:1" ht="21" x14ac:dyDescent="0.2">
      <c r="A49" s="66" t="s">
        <v>97</v>
      </c>
    </row>
    <row r="50" spans="1:1" x14ac:dyDescent="0.2">
      <c r="A50" s="68"/>
    </row>
    <row r="51" spans="1:1" x14ac:dyDescent="0.2">
      <c r="A51" s="69" t="s">
        <v>70</v>
      </c>
    </row>
    <row r="52" spans="1:1" ht="24" x14ac:dyDescent="0.2">
      <c r="A52" s="70" t="s">
        <v>76</v>
      </c>
    </row>
    <row r="53" spans="1:1" ht="24" x14ac:dyDescent="0.2">
      <c r="A53" s="70" t="s">
        <v>77</v>
      </c>
    </row>
    <row r="54" spans="1:1" x14ac:dyDescent="0.2">
      <c r="A54" s="68"/>
    </row>
  </sheetData>
  <mergeCells count="1">
    <mergeCell ref="A1:A2"/>
  </mergeCells>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53"/>
  <sheetViews>
    <sheetView zoomScaleNormal="100" workbookViewId="0">
      <pane xSplit="1" topLeftCell="B1" activePane="topRight" state="frozen"/>
      <selection pane="topRight" activeCell="B1" sqref="B1:C1048576"/>
    </sheetView>
  </sheetViews>
  <sheetFormatPr defaultColWidth="9" defaultRowHeight="12" x14ac:dyDescent="0.2"/>
  <cols>
    <col min="1" max="1" width="84.5703125" style="48" customWidth="1"/>
    <col min="2" max="16384" width="9" style="48"/>
  </cols>
  <sheetData>
    <row r="1" spans="1:2" s="51" customFormat="1" ht="12" customHeight="1" x14ac:dyDescent="0.2">
      <c r="A1" s="207" t="s">
        <v>82</v>
      </c>
    </row>
    <row r="2" spans="1:2" s="51" customFormat="1" ht="12" customHeight="1" x14ac:dyDescent="0.2">
      <c r="A2" s="207"/>
    </row>
    <row r="3" spans="1:2" s="51" customFormat="1" ht="12" customHeight="1" x14ac:dyDescent="0.2">
      <c r="A3" s="170" t="s">
        <v>239</v>
      </c>
    </row>
    <row r="4" spans="1:2" ht="18" customHeight="1" x14ac:dyDescent="0.2">
      <c r="A4" s="111" t="s">
        <v>100</v>
      </c>
      <c r="B4" s="136" t="e">
        <f>'Каникулы в горах | FIT18'!B24</f>
        <v>#REF!</v>
      </c>
    </row>
    <row r="5" spans="1:2" ht="20.25" customHeight="1" x14ac:dyDescent="0.2">
      <c r="A5" s="90" t="s">
        <v>64</v>
      </c>
      <c r="B5" s="136" t="e">
        <f>'Каникулы в горах | FIT18'!B25</f>
        <v>#REF!</v>
      </c>
    </row>
    <row r="6" spans="1:2" s="44" customFormat="1" x14ac:dyDescent="0.2">
      <c r="A6" s="42" t="s">
        <v>83</v>
      </c>
      <c r="B6" s="87"/>
    </row>
    <row r="7" spans="1:2" s="50" customFormat="1" x14ac:dyDescent="0.2">
      <c r="A7" s="88">
        <v>1</v>
      </c>
      <c r="B7" s="94" t="e">
        <f>'Каникулы в горах | FIT18'!B27+25</f>
        <v>#REF!</v>
      </c>
    </row>
    <row r="8" spans="1:2" s="50" customFormat="1" x14ac:dyDescent="0.2">
      <c r="A8" s="88">
        <v>2</v>
      </c>
      <c r="B8" s="94" t="e">
        <f>'Каникулы в горах | FIT18'!B28+25</f>
        <v>#REF!</v>
      </c>
    </row>
    <row r="9" spans="1:2" s="50" customFormat="1" x14ac:dyDescent="0.2">
      <c r="A9" s="42" t="s">
        <v>234</v>
      </c>
      <c r="B9" s="94"/>
    </row>
    <row r="10" spans="1:2" s="50" customFormat="1" x14ac:dyDescent="0.2">
      <c r="A10" s="180">
        <v>1</v>
      </c>
      <c r="B10" s="94" t="e">
        <f>'Каникулы в горах | FIT18'!B30+25</f>
        <v>#REF!</v>
      </c>
    </row>
    <row r="11" spans="1:2" s="50" customFormat="1" x14ac:dyDescent="0.2">
      <c r="A11" s="180">
        <v>2</v>
      </c>
      <c r="B11" s="94" t="e">
        <f>'Каникулы в горах | FIT18'!B31+25</f>
        <v>#REF!</v>
      </c>
    </row>
    <row r="12" spans="1:2" s="50" customFormat="1" x14ac:dyDescent="0.2">
      <c r="A12" s="42" t="s">
        <v>84</v>
      </c>
      <c r="B12" s="94"/>
    </row>
    <row r="13" spans="1:2" s="50" customFormat="1" x14ac:dyDescent="0.2">
      <c r="A13" s="88">
        <f>A7</f>
        <v>1</v>
      </c>
      <c r="B13" s="94" t="e">
        <f>'Каникулы в горах | FIT18'!B33+25</f>
        <v>#REF!</v>
      </c>
    </row>
    <row r="14" spans="1:2" s="50" customFormat="1" x14ac:dyDescent="0.2">
      <c r="A14" s="88">
        <f>A8</f>
        <v>2</v>
      </c>
      <c r="B14" s="94" t="e">
        <f>'Каникулы в горах | FIT18'!B34+25</f>
        <v>#REF!</v>
      </c>
    </row>
    <row r="15" spans="1:2" s="50" customFormat="1" x14ac:dyDescent="0.2">
      <c r="A15" s="42" t="s">
        <v>85</v>
      </c>
      <c r="B15" s="94"/>
    </row>
    <row r="16" spans="1:2" s="50" customFormat="1" x14ac:dyDescent="0.2">
      <c r="A16" s="88">
        <f>A7</f>
        <v>1</v>
      </c>
      <c r="B16" s="94" t="e">
        <f>'Каникулы в горах | FIT18'!B36+25</f>
        <v>#REF!</v>
      </c>
    </row>
    <row r="17" spans="1:2" s="50" customFormat="1" x14ac:dyDescent="0.2">
      <c r="A17" s="88">
        <f>A8</f>
        <v>2</v>
      </c>
      <c r="B17" s="94" t="e">
        <f>'Каникулы в горах | FIT18'!B37+25</f>
        <v>#REF!</v>
      </c>
    </row>
    <row r="18" spans="1:2" s="50" customFormat="1" x14ac:dyDescent="0.2">
      <c r="A18" s="42" t="s">
        <v>86</v>
      </c>
      <c r="B18" s="94"/>
    </row>
    <row r="19" spans="1:2" s="50" customFormat="1" x14ac:dyDescent="0.2">
      <c r="A19" s="88">
        <f>A7</f>
        <v>1</v>
      </c>
      <c r="B19" s="94" t="e">
        <f>'Каникулы в горах | FIT18'!B39+25</f>
        <v>#REF!</v>
      </c>
    </row>
    <row r="20" spans="1:2" s="50" customFormat="1" x14ac:dyDescent="0.2">
      <c r="A20" s="88">
        <f>A8</f>
        <v>2</v>
      </c>
      <c r="B20" s="94" t="e">
        <f>'Каникулы в горах | FIT18'!B40+25</f>
        <v>#REF!</v>
      </c>
    </row>
    <row r="21" spans="1:2" s="50" customFormat="1" x14ac:dyDescent="0.2">
      <c r="A21" s="42" t="s">
        <v>87</v>
      </c>
      <c r="B21" s="94"/>
    </row>
    <row r="22" spans="1:2" s="50" customFormat="1" x14ac:dyDescent="0.2">
      <c r="A22" s="88" t="s">
        <v>88</v>
      </c>
      <c r="B22" s="94" t="e">
        <f>'Каникулы в горах | FIT18'!B42+25</f>
        <v>#REF!</v>
      </c>
    </row>
    <row r="23" spans="1:2" s="50" customFormat="1" ht="120" x14ac:dyDescent="0.2">
      <c r="A23" s="156" t="s">
        <v>242</v>
      </c>
    </row>
    <row r="24" spans="1:2" s="50" customFormat="1" ht="12.75" thickBot="1" x14ac:dyDescent="0.25">
      <c r="A24" s="169" t="s">
        <v>71</v>
      </c>
    </row>
    <row r="25" spans="1:2" s="50" customFormat="1" ht="12.75" thickBot="1" x14ac:dyDescent="0.25">
      <c r="A25" s="184" t="s">
        <v>259</v>
      </c>
    </row>
    <row r="26" spans="1:2" x14ac:dyDescent="0.2">
      <c r="A26" s="185" t="s">
        <v>260</v>
      </c>
    </row>
    <row r="27" spans="1:2" ht="9" customHeight="1" x14ac:dyDescent="0.2">
      <c r="A27" s="62"/>
    </row>
    <row r="28" spans="1:2" ht="10.7" customHeight="1" x14ac:dyDescent="0.2">
      <c r="A28" s="169" t="s">
        <v>66</v>
      </c>
    </row>
    <row r="29" spans="1:2" ht="13.35" customHeight="1" x14ac:dyDescent="0.2">
      <c r="A29" s="63" t="s">
        <v>78</v>
      </c>
    </row>
    <row r="30" spans="1:2" ht="13.35" customHeight="1" x14ac:dyDescent="0.2">
      <c r="A30" s="43" t="s">
        <v>67</v>
      </c>
    </row>
    <row r="31" spans="1:2" ht="12.6" customHeight="1" x14ac:dyDescent="0.2">
      <c r="A31" s="43" t="s">
        <v>89</v>
      </c>
    </row>
    <row r="32" spans="1:2" ht="13.35" customHeight="1" x14ac:dyDescent="0.2">
      <c r="A32" s="43" t="s">
        <v>68</v>
      </c>
    </row>
    <row r="33" spans="1:1" ht="11.45" customHeight="1" x14ac:dyDescent="0.2">
      <c r="A33" s="46" t="s">
        <v>69</v>
      </c>
    </row>
    <row r="34" spans="1:1" x14ac:dyDescent="0.2">
      <c r="A34" s="159" t="s">
        <v>162</v>
      </c>
    </row>
    <row r="35" spans="1:1" ht="24" x14ac:dyDescent="0.2">
      <c r="A35" s="54" t="s">
        <v>261</v>
      </c>
    </row>
    <row r="36" spans="1:1" x14ac:dyDescent="0.2">
      <c r="A36" s="59"/>
    </row>
    <row r="37" spans="1:1" ht="25.5" x14ac:dyDescent="0.2">
      <c r="A37" s="141" t="s">
        <v>240</v>
      </c>
    </row>
    <row r="38" spans="1:1" ht="38.25" x14ac:dyDescent="0.2">
      <c r="A38" s="186" t="s">
        <v>269</v>
      </c>
    </row>
    <row r="39" spans="1:1" ht="25.5" x14ac:dyDescent="0.2">
      <c r="A39" s="186" t="s">
        <v>256</v>
      </c>
    </row>
    <row r="40" spans="1:1" ht="25.5" x14ac:dyDescent="0.2">
      <c r="A40" s="186" t="s">
        <v>257</v>
      </c>
    </row>
    <row r="41" spans="1:1" ht="38.25" x14ac:dyDescent="0.2">
      <c r="A41" s="186" t="s">
        <v>237</v>
      </c>
    </row>
    <row r="42" spans="1:1" ht="38.25" x14ac:dyDescent="0.2">
      <c r="A42" s="186" t="s">
        <v>258</v>
      </c>
    </row>
    <row r="43" spans="1:1" ht="12.75" x14ac:dyDescent="0.2">
      <c r="A43" s="186" t="s">
        <v>238</v>
      </c>
    </row>
    <row r="44" spans="1:1" x14ac:dyDescent="0.2">
      <c r="A44" s="83"/>
    </row>
    <row r="45" spans="1:1" ht="31.5" x14ac:dyDescent="0.2">
      <c r="A45" s="113" t="s">
        <v>99</v>
      </c>
    </row>
    <row r="46" spans="1:1" ht="21" x14ac:dyDescent="0.2">
      <c r="A46" s="140" t="s">
        <v>95</v>
      </c>
    </row>
    <row r="47" spans="1:1" ht="42.75" x14ac:dyDescent="0.2">
      <c r="A47" s="108" t="s">
        <v>96</v>
      </c>
    </row>
    <row r="48" spans="1:1" ht="21" x14ac:dyDescent="0.2">
      <c r="A48" s="66" t="s">
        <v>97</v>
      </c>
    </row>
    <row r="49" spans="1:1" x14ac:dyDescent="0.2">
      <c r="A49" s="68"/>
    </row>
    <row r="50" spans="1:1" x14ac:dyDescent="0.2">
      <c r="A50" s="69" t="s">
        <v>70</v>
      </c>
    </row>
    <row r="51" spans="1:1" ht="24" x14ac:dyDescent="0.2">
      <c r="A51" s="70" t="s">
        <v>76</v>
      </c>
    </row>
    <row r="52" spans="1:1" ht="24" x14ac:dyDescent="0.2">
      <c r="A52" s="70" t="s">
        <v>77</v>
      </c>
    </row>
    <row r="53" spans="1:1" x14ac:dyDescent="0.2">
      <c r="A53" s="68"/>
    </row>
  </sheetData>
  <mergeCells count="1">
    <mergeCell ref="A1:A2"/>
  </mergeCell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73"/>
  <sheetViews>
    <sheetView zoomScale="90" zoomScaleNormal="90" workbookViewId="0">
      <pane xSplit="1" topLeftCell="B1" activePane="topRight" state="frozen"/>
      <selection pane="topRight" activeCell="B1" sqref="B1:C1048576"/>
    </sheetView>
  </sheetViews>
  <sheetFormatPr defaultColWidth="9" defaultRowHeight="12" x14ac:dyDescent="0.2"/>
  <cols>
    <col min="1" max="1" width="84.5703125" style="48" customWidth="1"/>
    <col min="2" max="16384" width="9" style="48"/>
  </cols>
  <sheetData>
    <row r="1" spans="1:2" s="51" customFormat="1" ht="12" customHeight="1" x14ac:dyDescent="0.2">
      <c r="A1" s="207" t="s">
        <v>82</v>
      </c>
    </row>
    <row r="2" spans="1:2" s="51" customFormat="1" ht="12" customHeight="1" x14ac:dyDescent="0.2">
      <c r="A2" s="207"/>
    </row>
    <row r="3" spans="1:2" s="51" customFormat="1" ht="11.1" customHeight="1" x14ac:dyDescent="0.2">
      <c r="A3" s="170" t="s">
        <v>239</v>
      </c>
    </row>
    <row r="4" spans="1:2" s="52" customFormat="1" ht="32.1" customHeight="1" x14ac:dyDescent="0.2">
      <c r="A4" s="98" t="s">
        <v>64</v>
      </c>
      <c r="B4" s="192" t="e">
        <f>'Каникулы в горах | FIT15'!B4</f>
        <v>#REF!</v>
      </c>
    </row>
    <row r="5" spans="1:2" s="53" customFormat="1" ht="21.95" customHeight="1" x14ac:dyDescent="0.2">
      <c r="A5" s="98"/>
      <c r="B5" s="192" t="e">
        <f>'Каникулы в горах | FIT15'!B5</f>
        <v>#REF!</v>
      </c>
    </row>
    <row r="6" spans="1:2" s="53" customFormat="1" x14ac:dyDescent="0.2">
      <c r="A6" s="42" t="s">
        <v>83</v>
      </c>
      <c r="B6" s="198"/>
    </row>
    <row r="7" spans="1:2" s="53" customFormat="1" x14ac:dyDescent="0.2">
      <c r="A7" s="88">
        <v>1</v>
      </c>
      <c r="B7" s="8" t="e">
        <f>'Каникулы в горах | FIT15'!B7</f>
        <v>#REF!</v>
      </c>
    </row>
    <row r="8" spans="1:2" s="53" customFormat="1" x14ac:dyDescent="0.2">
      <c r="A8" s="88">
        <v>2</v>
      </c>
      <c r="B8" s="8" t="e">
        <f>'Каникулы в горах | FIT15'!B8</f>
        <v>#REF!</v>
      </c>
    </row>
    <row r="9" spans="1:2" s="53" customFormat="1" x14ac:dyDescent="0.2">
      <c r="A9" s="42" t="s">
        <v>234</v>
      </c>
      <c r="B9" s="8"/>
    </row>
    <row r="10" spans="1:2" s="53" customFormat="1" x14ac:dyDescent="0.2">
      <c r="A10" s="180">
        <v>1</v>
      </c>
      <c r="B10" s="8" t="e">
        <f>'Каникулы в горах | FIT15'!B10</f>
        <v>#REF!</v>
      </c>
    </row>
    <row r="11" spans="1:2" s="53" customFormat="1" x14ac:dyDescent="0.2">
      <c r="A11" s="180">
        <v>2</v>
      </c>
      <c r="B11" s="8" t="e">
        <f>'Каникулы в горах | FIT15'!B11</f>
        <v>#REF!</v>
      </c>
    </row>
    <row r="12" spans="1:2" s="53" customFormat="1" x14ac:dyDescent="0.2">
      <c r="A12" s="42" t="s">
        <v>84</v>
      </c>
      <c r="B12" s="8"/>
    </row>
    <row r="13" spans="1:2" s="53" customFormat="1" x14ac:dyDescent="0.2">
      <c r="A13" s="88">
        <f>A7</f>
        <v>1</v>
      </c>
      <c r="B13" s="8" t="e">
        <f>'Каникулы в горах | FIT15'!B13</f>
        <v>#REF!</v>
      </c>
    </row>
    <row r="14" spans="1:2" s="53" customFormat="1" x14ac:dyDescent="0.2">
      <c r="A14" s="88">
        <f>A8</f>
        <v>2</v>
      </c>
      <c r="B14" s="8" t="e">
        <f>'Каникулы в горах | FIT15'!B14</f>
        <v>#REF!</v>
      </c>
    </row>
    <row r="15" spans="1:2" s="53" customFormat="1" x14ac:dyDescent="0.2">
      <c r="A15" s="42" t="s">
        <v>85</v>
      </c>
      <c r="B15" s="8"/>
    </row>
    <row r="16" spans="1:2" s="53" customFormat="1" x14ac:dyDescent="0.2">
      <c r="A16" s="88">
        <f>A7</f>
        <v>1</v>
      </c>
      <c r="B16" s="8" t="e">
        <f>'Каникулы в горах | FIT15'!B16</f>
        <v>#REF!</v>
      </c>
    </row>
    <row r="17" spans="1:2" s="53" customFormat="1" x14ac:dyDescent="0.2">
      <c r="A17" s="88">
        <f>A8</f>
        <v>2</v>
      </c>
      <c r="B17" s="8" t="e">
        <f>'Каникулы в горах | FIT15'!B17</f>
        <v>#REF!</v>
      </c>
    </row>
    <row r="18" spans="1:2" s="53" customFormat="1" x14ac:dyDescent="0.2">
      <c r="A18" s="42" t="s">
        <v>86</v>
      </c>
      <c r="B18" s="8"/>
    </row>
    <row r="19" spans="1:2" s="53" customFormat="1" x14ac:dyDescent="0.2">
      <c r="A19" s="88">
        <f>A7</f>
        <v>1</v>
      </c>
      <c r="B19" s="8" t="e">
        <f>'Каникулы в горах | FIT15'!B19</f>
        <v>#REF!</v>
      </c>
    </row>
    <row r="20" spans="1:2" s="53" customFormat="1" x14ac:dyDescent="0.2">
      <c r="A20" s="88">
        <f>A8</f>
        <v>2</v>
      </c>
      <c r="B20" s="8" t="e">
        <f>'Каникулы в горах | FIT15'!B20</f>
        <v>#REF!</v>
      </c>
    </row>
    <row r="21" spans="1:2" s="53" customFormat="1" x14ac:dyDescent="0.2">
      <c r="A21" s="42" t="s">
        <v>87</v>
      </c>
      <c r="B21" s="8"/>
    </row>
    <row r="22" spans="1:2" s="53" customFormat="1" x14ac:dyDescent="0.2">
      <c r="A22" s="88" t="s">
        <v>88</v>
      </c>
      <c r="B22" s="8" t="e">
        <f>'Каникулы в горах | FIT15'!B22</f>
        <v>#REF!</v>
      </c>
    </row>
    <row r="23" spans="1:2" s="53" customFormat="1" x14ac:dyDescent="0.2">
      <c r="A23" s="89"/>
      <c r="B23" s="199"/>
    </row>
    <row r="24" spans="1:2" ht="18" customHeight="1" x14ac:dyDescent="0.2">
      <c r="A24" s="111" t="s">
        <v>100</v>
      </c>
      <c r="B24" s="192" t="e">
        <f t="shared" ref="B24" si="0">B4</f>
        <v>#REF!</v>
      </c>
    </row>
    <row r="25" spans="1:2" ht="20.25" customHeight="1" x14ac:dyDescent="0.2">
      <c r="A25" s="90" t="s">
        <v>64</v>
      </c>
      <c r="B25" s="192" t="e">
        <f t="shared" ref="B25" si="1">B5</f>
        <v>#REF!</v>
      </c>
    </row>
    <row r="26" spans="1:2" s="44" customFormat="1" x14ac:dyDescent="0.2">
      <c r="A26" s="42" t="s">
        <v>83</v>
      </c>
      <c r="B26" s="198"/>
    </row>
    <row r="27" spans="1:2" s="50" customFormat="1" x14ac:dyDescent="0.2">
      <c r="A27" s="88">
        <v>1</v>
      </c>
      <c r="B27" s="201" t="e">
        <f t="shared" ref="B27" si="2">ROUNDUP(B7*0.85,)+35</f>
        <v>#REF!</v>
      </c>
    </row>
    <row r="28" spans="1:2" s="50" customFormat="1" x14ac:dyDescent="0.2">
      <c r="A28" s="88">
        <v>2</v>
      </c>
      <c r="B28" s="201" t="e">
        <f t="shared" ref="B28" si="3">ROUNDUP(B8*0.85,)+35</f>
        <v>#REF!</v>
      </c>
    </row>
    <row r="29" spans="1:2" s="50" customFormat="1" x14ac:dyDescent="0.2">
      <c r="A29" s="42" t="s">
        <v>234</v>
      </c>
      <c r="B29" s="201"/>
    </row>
    <row r="30" spans="1:2" s="50" customFormat="1" x14ac:dyDescent="0.2">
      <c r="A30" s="180">
        <v>1</v>
      </c>
      <c r="B30" s="201" t="e">
        <f t="shared" ref="B30" si="4">ROUNDUP(B10*0.85,)+35</f>
        <v>#REF!</v>
      </c>
    </row>
    <row r="31" spans="1:2" s="50" customFormat="1" x14ac:dyDescent="0.2">
      <c r="A31" s="180">
        <v>2</v>
      </c>
      <c r="B31" s="201" t="e">
        <f t="shared" ref="B31" si="5">ROUNDUP(B11*0.85,)+35</f>
        <v>#REF!</v>
      </c>
    </row>
    <row r="32" spans="1:2" s="50" customFormat="1" x14ac:dyDescent="0.2">
      <c r="A32" s="42" t="s">
        <v>84</v>
      </c>
      <c r="B32" s="201"/>
    </row>
    <row r="33" spans="1:2" s="50" customFormat="1" x14ac:dyDescent="0.2">
      <c r="A33" s="88">
        <f>A27</f>
        <v>1</v>
      </c>
      <c r="B33" s="201" t="e">
        <f t="shared" ref="B33" si="6">ROUNDUP(B13*0.85,)+35</f>
        <v>#REF!</v>
      </c>
    </row>
    <row r="34" spans="1:2" s="50" customFormat="1" x14ac:dyDescent="0.2">
      <c r="A34" s="88">
        <f>A28</f>
        <v>2</v>
      </c>
      <c r="B34" s="201" t="e">
        <f t="shared" ref="B34" si="7">ROUNDUP(B14*0.85,)+35</f>
        <v>#REF!</v>
      </c>
    </row>
    <row r="35" spans="1:2" s="50" customFormat="1" x14ac:dyDescent="0.2">
      <c r="A35" s="42" t="s">
        <v>85</v>
      </c>
      <c r="B35" s="201"/>
    </row>
    <row r="36" spans="1:2" s="50" customFormat="1" x14ac:dyDescent="0.2">
      <c r="A36" s="88">
        <f>A27</f>
        <v>1</v>
      </c>
      <c r="B36" s="201" t="e">
        <f t="shared" ref="B36" si="8">ROUNDUP(B16*0.85,)+35</f>
        <v>#REF!</v>
      </c>
    </row>
    <row r="37" spans="1:2" s="50" customFormat="1" x14ac:dyDescent="0.2">
      <c r="A37" s="88">
        <f>A28</f>
        <v>2</v>
      </c>
      <c r="B37" s="201" t="e">
        <f t="shared" ref="B37" si="9">ROUNDUP(B17*0.85,)+35</f>
        <v>#REF!</v>
      </c>
    </row>
    <row r="38" spans="1:2" s="50" customFormat="1" x14ac:dyDescent="0.2">
      <c r="A38" s="42" t="s">
        <v>86</v>
      </c>
      <c r="B38" s="201"/>
    </row>
    <row r="39" spans="1:2" s="50" customFormat="1" x14ac:dyDescent="0.2">
      <c r="A39" s="88">
        <f>A27</f>
        <v>1</v>
      </c>
      <c r="B39" s="201" t="e">
        <f t="shared" ref="B39" si="10">ROUNDUP(B19*0.85,)+35</f>
        <v>#REF!</v>
      </c>
    </row>
    <row r="40" spans="1:2" s="50" customFormat="1" x14ac:dyDescent="0.2">
      <c r="A40" s="88">
        <f>A28</f>
        <v>2</v>
      </c>
      <c r="B40" s="201" t="e">
        <f t="shared" ref="B40" si="11">ROUNDUP(B20*0.85,)+35</f>
        <v>#REF!</v>
      </c>
    </row>
    <row r="41" spans="1:2" s="50" customFormat="1" x14ac:dyDescent="0.2">
      <c r="A41" s="42" t="s">
        <v>87</v>
      </c>
      <c r="B41" s="201"/>
    </row>
    <row r="42" spans="1:2" s="50" customFormat="1" x14ac:dyDescent="0.2">
      <c r="A42" s="88" t="s">
        <v>88</v>
      </c>
      <c r="B42" s="201" t="e">
        <f t="shared" ref="B42" si="12">ROUNDUP(B22*0.85,)+35</f>
        <v>#REF!</v>
      </c>
    </row>
    <row r="43" spans="1:2" s="50" customFormat="1" ht="120" x14ac:dyDescent="0.2">
      <c r="A43" s="156" t="s">
        <v>242</v>
      </c>
    </row>
    <row r="44" spans="1:2" s="50" customFormat="1" ht="12.75" thickBot="1" x14ac:dyDescent="0.25">
      <c r="A44" s="169" t="s">
        <v>71</v>
      </c>
    </row>
    <row r="45" spans="1:2" s="50" customFormat="1" ht="12.75" thickBot="1" x14ac:dyDescent="0.25">
      <c r="A45" s="184" t="s">
        <v>259</v>
      </c>
    </row>
    <row r="46" spans="1:2" x14ac:dyDescent="0.2">
      <c r="A46" s="185" t="s">
        <v>260</v>
      </c>
    </row>
    <row r="47" spans="1:2" ht="9" customHeight="1" x14ac:dyDescent="0.2">
      <c r="A47" s="62"/>
    </row>
    <row r="48" spans="1:2" ht="10.7" customHeight="1" x14ac:dyDescent="0.2">
      <c r="A48" s="169" t="s">
        <v>66</v>
      </c>
    </row>
    <row r="49" spans="1:1" ht="13.35" customHeight="1" x14ac:dyDescent="0.2">
      <c r="A49" s="63" t="s">
        <v>78</v>
      </c>
    </row>
    <row r="50" spans="1:1" ht="13.35" customHeight="1" x14ac:dyDescent="0.2">
      <c r="A50" s="43" t="s">
        <v>67</v>
      </c>
    </row>
    <row r="51" spans="1:1" ht="12.6" customHeight="1" x14ac:dyDescent="0.2">
      <c r="A51" s="43" t="s">
        <v>89</v>
      </c>
    </row>
    <row r="52" spans="1:1" ht="13.35" customHeight="1" x14ac:dyDescent="0.2">
      <c r="A52" s="43" t="s">
        <v>68</v>
      </c>
    </row>
    <row r="53" spans="1:1" ht="11.45" customHeight="1" x14ac:dyDescent="0.2">
      <c r="A53" s="46" t="s">
        <v>69</v>
      </c>
    </row>
    <row r="54" spans="1:1" x14ac:dyDescent="0.2">
      <c r="A54" s="159" t="s">
        <v>162</v>
      </c>
    </row>
    <row r="55" spans="1:1" ht="24" x14ac:dyDescent="0.2">
      <c r="A55" s="54" t="s">
        <v>261</v>
      </c>
    </row>
    <row r="56" spans="1:1" x14ac:dyDescent="0.2">
      <c r="A56" s="59"/>
    </row>
    <row r="57" spans="1:1" ht="25.5" x14ac:dyDescent="0.2">
      <c r="A57" s="141" t="s">
        <v>240</v>
      </c>
    </row>
    <row r="58" spans="1:1" ht="38.25" x14ac:dyDescent="0.2">
      <c r="A58" s="186" t="s">
        <v>269</v>
      </c>
    </row>
    <row r="59" spans="1:1" ht="25.5" x14ac:dyDescent="0.2">
      <c r="A59" s="186" t="s">
        <v>256</v>
      </c>
    </row>
    <row r="60" spans="1:1" ht="25.5" x14ac:dyDescent="0.2">
      <c r="A60" s="186" t="s">
        <v>257</v>
      </c>
    </row>
    <row r="61" spans="1:1" ht="38.25" x14ac:dyDescent="0.2">
      <c r="A61" s="186" t="s">
        <v>237</v>
      </c>
    </row>
    <row r="62" spans="1:1" ht="38.25" x14ac:dyDescent="0.2">
      <c r="A62" s="186" t="s">
        <v>258</v>
      </c>
    </row>
    <row r="63" spans="1:1" ht="12.75" x14ac:dyDescent="0.2">
      <c r="A63" s="186" t="s">
        <v>238</v>
      </c>
    </row>
    <row r="64" spans="1:1" x14ac:dyDescent="0.2">
      <c r="A64" s="83"/>
    </row>
    <row r="65" spans="1:1" ht="31.5" x14ac:dyDescent="0.2">
      <c r="A65" s="113" t="s">
        <v>99</v>
      </c>
    </row>
    <row r="66" spans="1:1" ht="21" x14ac:dyDescent="0.2">
      <c r="A66" s="140" t="s">
        <v>95</v>
      </c>
    </row>
    <row r="67" spans="1:1" ht="42.75" x14ac:dyDescent="0.2">
      <c r="A67" s="108" t="s">
        <v>96</v>
      </c>
    </row>
    <row r="68" spans="1:1" ht="21" x14ac:dyDescent="0.2">
      <c r="A68" s="66" t="s">
        <v>97</v>
      </c>
    </row>
    <row r="69" spans="1:1" x14ac:dyDescent="0.2">
      <c r="A69" s="68"/>
    </row>
    <row r="70" spans="1:1" x14ac:dyDescent="0.2">
      <c r="A70" s="69" t="s">
        <v>70</v>
      </c>
    </row>
    <row r="71" spans="1:1" ht="24" x14ac:dyDescent="0.2">
      <c r="A71" s="70" t="s">
        <v>76</v>
      </c>
    </row>
    <row r="72" spans="1:1" ht="24" x14ac:dyDescent="0.2">
      <c r="A72" s="70" t="s">
        <v>77</v>
      </c>
    </row>
    <row r="73" spans="1:1" x14ac:dyDescent="0.2">
      <c r="A73" s="68"/>
    </row>
  </sheetData>
  <mergeCells count="1">
    <mergeCell ref="A1:A2"/>
  </mergeCell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5" s="51" customFormat="1" ht="12" customHeight="1" x14ac:dyDescent="0.2">
      <c r="A1" s="207" t="s">
        <v>82</v>
      </c>
    </row>
    <row r="2" spans="1:5" s="51" customFormat="1" ht="12" customHeight="1" x14ac:dyDescent="0.2">
      <c r="A2" s="207"/>
    </row>
    <row r="3" spans="1:5" s="51" customFormat="1" ht="11.1" customHeight="1" x14ac:dyDescent="0.2">
      <c r="A3" s="147" t="s">
        <v>241</v>
      </c>
    </row>
    <row r="4" spans="1:5"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row>
    <row r="5" spans="1:5"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row>
    <row r="6" spans="1:5" s="53" customFormat="1" x14ac:dyDescent="0.2">
      <c r="A6" s="42" t="s">
        <v>83</v>
      </c>
      <c r="B6" s="87"/>
      <c r="C6" s="87"/>
      <c r="D6" s="87"/>
      <c r="E6" s="87"/>
    </row>
    <row r="7" spans="1:5" s="53" customFormat="1" x14ac:dyDescent="0.2">
      <c r="A7" s="88">
        <v>1</v>
      </c>
      <c r="B7" s="42" t="e">
        <f>'C завтраками| Bed and breakfast'!#REF!*0.9</f>
        <v>#REF!</v>
      </c>
      <c r="C7" s="42" t="e">
        <f>'C завтраками| Bed and breakfast'!#REF!*0.9</f>
        <v>#REF!</v>
      </c>
      <c r="D7" s="42" t="e">
        <f>'C завтраками| Bed and breakfast'!#REF!*0.9</f>
        <v>#REF!</v>
      </c>
      <c r="E7" s="42" t="e">
        <f>'C завтраками| Bed and breakfast'!#REF!*0.9</f>
        <v>#REF!</v>
      </c>
    </row>
    <row r="8" spans="1:5" s="53" customFormat="1" x14ac:dyDescent="0.2">
      <c r="A8" s="88">
        <v>2</v>
      </c>
      <c r="B8" s="42" t="e">
        <f>'C завтраками| Bed and breakfast'!#REF!*0.9</f>
        <v>#REF!</v>
      </c>
      <c r="C8" s="42" t="e">
        <f>'C завтраками| Bed and breakfast'!#REF!*0.9</f>
        <v>#REF!</v>
      </c>
      <c r="D8" s="42" t="e">
        <f>'C завтраками| Bed and breakfast'!#REF!*0.9</f>
        <v>#REF!</v>
      </c>
      <c r="E8" s="42" t="e">
        <f>'C завтраками| Bed and breakfast'!#REF!*0.9</f>
        <v>#REF!</v>
      </c>
    </row>
    <row r="9" spans="1:5" s="53" customFormat="1" x14ac:dyDescent="0.2">
      <c r="A9" s="42" t="s">
        <v>234</v>
      </c>
      <c r="B9" s="42"/>
      <c r="C9" s="42"/>
      <c r="D9" s="42"/>
      <c r="E9" s="42"/>
    </row>
    <row r="10" spans="1:5" s="53" customFormat="1" x14ac:dyDescent="0.2">
      <c r="A10" s="180">
        <v>1</v>
      </c>
      <c r="B10" s="42" t="e">
        <f>'C завтраками| Bed and breakfast'!#REF!*0.9</f>
        <v>#REF!</v>
      </c>
      <c r="C10" s="42" t="e">
        <f>'C завтраками| Bed and breakfast'!#REF!*0.9</f>
        <v>#REF!</v>
      </c>
      <c r="D10" s="42" t="e">
        <f>'C завтраками| Bed and breakfast'!#REF!*0.9</f>
        <v>#REF!</v>
      </c>
      <c r="E10" s="42" t="e">
        <f>'C завтраками| Bed and breakfast'!#REF!*0.9</f>
        <v>#REF!</v>
      </c>
    </row>
    <row r="11" spans="1:5" s="53" customFormat="1" x14ac:dyDescent="0.2">
      <c r="A11" s="180">
        <v>2</v>
      </c>
      <c r="B11" s="42" t="e">
        <f>'C завтраками| Bed and breakfast'!#REF!*0.9</f>
        <v>#REF!</v>
      </c>
      <c r="C11" s="42" t="e">
        <f>'C завтраками| Bed and breakfast'!#REF!*0.9</f>
        <v>#REF!</v>
      </c>
      <c r="D11" s="42" t="e">
        <f>'C завтраками| Bed and breakfast'!#REF!*0.9</f>
        <v>#REF!</v>
      </c>
      <c r="E11" s="42" t="e">
        <f>'C завтраками| Bed and breakfast'!#REF!*0.9</f>
        <v>#REF!</v>
      </c>
    </row>
    <row r="12" spans="1:5" s="53" customFormat="1" x14ac:dyDescent="0.2">
      <c r="A12" s="42" t="s">
        <v>84</v>
      </c>
      <c r="B12" s="42"/>
      <c r="C12" s="42"/>
      <c r="D12" s="42"/>
      <c r="E12" s="42"/>
    </row>
    <row r="13" spans="1:5" s="53" customFormat="1" x14ac:dyDescent="0.2">
      <c r="A13" s="88">
        <f>A7</f>
        <v>1</v>
      </c>
      <c r="B13" s="42" t="e">
        <f>'C завтраками| Bed and breakfast'!#REF!*0.9</f>
        <v>#REF!</v>
      </c>
      <c r="C13" s="42" t="e">
        <f>'C завтраками| Bed and breakfast'!#REF!*0.9</f>
        <v>#REF!</v>
      </c>
      <c r="D13" s="42" t="e">
        <f>'C завтраками| Bed and breakfast'!#REF!*0.9</f>
        <v>#REF!</v>
      </c>
      <c r="E13" s="42" t="e">
        <f>'C завтраками| Bed and breakfast'!#REF!*0.9</f>
        <v>#REF!</v>
      </c>
    </row>
    <row r="14" spans="1:5" s="53" customFormat="1" x14ac:dyDescent="0.2">
      <c r="A14" s="88">
        <f>A8</f>
        <v>2</v>
      </c>
      <c r="B14" s="42" t="e">
        <f>'C завтраками| Bed and breakfast'!#REF!*0.9</f>
        <v>#REF!</v>
      </c>
      <c r="C14" s="42" t="e">
        <f>'C завтраками| Bed and breakfast'!#REF!*0.9</f>
        <v>#REF!</v>
      </c>
      <c r="D14" s="42" t="e">
        <f>'C завтраками| Bed and breakfast'!#REF!*0.9</f>
        <v>#REF!</v>
      </c>
      <c r="E14" s="42" t="e">
        <f>'C завтраками| Bed and breakfast'!#REF!*0.9</f>
        <v>#REF!</v>
      </c>
    </row>
    <row r="15" spans="1:5" s="53" customFormat="1" x14ac:dyDescent="0.2">
      <c r="A15" s="42" t="s">
        <v>85</v>
      </c>
      <c r="B15" s="42"/>
      <c r="C15" s="42"/>
      <c r="D15" s="42"/>
      <c r="E15" s="42"/>
    </row>
    <row r="16" spans="1:5" s="53" customFormat="1" x14ac:dyDescent="0.2">
      <c r="A16" s="88">
        <f>A7</f>
        <v>1</v>
      </c>
      <c r="B16" s="42" t="e">
        <f>'C завтраками| Bed and breakfast'!#REF!*0.9</f>
        <v>#REF!</v>
      </c>
      <c r="C16" s="42" t="e">
        <f>'C завтраками| Bed and breakfast'!#REF!*0.9</f>
        <v>#REF!</v>
      </c>
      <c r="D16" s="42" t="e">
        <f>'C завтраками| Bed and breakfast'!#REF!*0.9</f>
        <v>#REF!</v>
      </c>
      <c r="E16" s="42" t="e">
        <f>'C завтраками| Bed and breakfast'!#REF!*0.9</f>
        <v>#REF!</v>
      </c>
    </row>
    <row r="17" spans="1:5" s="53" customFormat="1" x14ac:dyDescent="0.2">
      <c r="A17" s="88">
        <f>A8</f>
        <v>2</v>
      </c>
      <c r="B17" s="42" t="e">
        <f>'C завтраками| Bed and breakfast'!#REF!*0.9</f>
        <v>#REF!</v>
      </c>
      <c r="C17" s="42" t="e">
        <f>'C завтраками| Bed and breakfast'!#REF!*0.9</f>
        <v>#REF!</v>
      </c>
      <c r="D17" s="42" t="e">
        <f>'C завтраками| Bed and breakfast'!#REF!*0.9</f>
        <v>#REF!</v>
      </c>
      <c r="E17" s="42" t="e">
        <f>'C завтраками| Bed and breakfast'!#REF!*0.9</f>
        <v>#REF!</v>
      </c>
    </row>
    <row r="18" spans="1:5" s="53" customFormat="1" x14ac:dyDescent="0.2">
      <c r="A18" s="42" t="s">
        <v>86</v>
      </c>
      <c r="B18" s="42"/>
      <c r="C18" s="42"/>
      <c r="D18" s="42"/>
      <c r="E18" s="42"/>
    </row>
    <row r="19" spans="1:5" s="53" customFormat="1" x14ac:dyDescent="0.2">
      <c r="A19" s="88">
        <f>A7</f>
        <v>1</v>
      </c>
      <c r="B19" s="42" t="e">
        <f>'C завтраками| Bed and breakfast'!#REF!*0.9</f>
        <v>#REF!</v>
      </c>
      <c r="C19" s="42" t="e">
        <f>'C завтраками| Bed and breakfast'!#REF!*0.9</f>
        <v>#REF!</v>
      </c>
      <c r="D19" s="42" t="e">
        <f>'C завтраками| Bed and breakfast'!#REF!*0.9</f>
        <v>#REF!</v>
      </c>
      <c r="E19" s="42" t="e">
        <f>'C завтраками| Bed and breakfast'!#REF!*0.9</f>
        <v>#REF!</v>
      </c>
    </row>
    <row r="20" spans="1:5" s="53" customFormat="1" x14ac:dyDescent="0.2">
      <c r="A20" s="88">
        <f>A8</f>
        <v>2</v>
      </c>
      <c r="B20" s="42" t="e">
        <f>'C завтраками| Bed and breakfast'!#REF!*0.9</f>
        <v>#REF!</v>
      </c>
      <c r="C20" s="42" t="e">
        <f>'C завтраками| Bed and breakfast'!#REF!*0.9</f>
        <v>#REF!</v>
      </c>
      <c r="D20" s="42" t="e">
        <f>'C завтраками| Bed and breakfast'!#REF!*0.9</f>
        <v>#REF!</v>
      </c>
      <c r="E20" s="42" t="e">
        <f>'C завтраками| Bed and breakfast'!#REF!*0.9</f>
        <v>#REF!</v>
      </c>
    </row>
    <row r="21" spans="1:5" s="53" customFormat="1" x14ac:dyDescent="0.2">
      <c r="A21" s="42" t="s">
        <v>87</v>
      </c>
      <c r="B21" s="42"/>
      <c r="C21" s="42"/>
      <c r="D21" s="42"/>
      <c r="E21" s="42"/>
    </row>
    <row r="22" spans="1:5" s="53" customFormat="1" x14ac:dyDescent="0.2">
      <c r="A22" s="88" t="s">
        <v>88</v>
      </c>
      <c r="B22" s="42" t="e">
        <f>'C завтраками| Bed and breakfast'!#REF!*0.9</f>
        <v>#REF!</v>
      </c>
      <c r="C22" s="42" t="e">
        <f>'C завтраками| Bed and breakfast'!#REF!*0.9</f>
        <v>#REF!</v>
      </c>
      <c r="D22" s="42" t="e">
        <f>'C завтраками| Bed and breakfast'!#REF!*0.9</f>
        <v>#REF!</v>
      </c>
      <c r="E22" s="42" t="e">
        <f>'C завтраками| Bed and breakfast'!#REF!*0.9</f>
        <v>#REF!</v>
      </c>
    </row>
    <row r="23" spans="1:5" s="53" customFormat="1" x14ac:dyDescent="0.2">
      <c r="A23" s="89"/>
      <c r="B23" s="89"/>
      <c r="C23" s="89"/>
      <c r="D23" s="89"/>
      <c r="E23" s="89"/>
    </row>
    <row r="24" spans="1:5" ht="18" customHeight="1" x14ac:dyDescent="0.2">
      <c r="A24" s="111" t="s">
        <v>100</v>
      </c>
      <c r="B24" s="136" t="e">
        <f t="shared" ref="B24:E24" si="0">B4</f>
        <v>#REF!</v>
      </c>
      <c r="C24" s="136" t="e">
        <f t="shared" si="0"/>
        <v>#REF!</v>
      </c>
      <c r="D24" s="136" t="e">
        <f t="shared" si="0"/>
        <v>#REF!</v>
      </c>
      <c r="E24" s="136" t="e">
        <f t="shared" si="0"/>
        <v>#REF!</v>
      </c>
    </row>
    <row r="25" spans="1:5" ht="20.25" customHeight="1" x14ac:dyDescent="0.2">
      <c r="A25" s="90" t="s">
        <v>64</v>
      </c>
      <c r="B25" s="136" t="e">
        <f t="shared" ref="B25:E25" si="1">B5</f>
        <v>#REF!</v>
      </c>
      <c r="C25" s="136" t="e">
        <f t="shared" si="1"/>
        <v>#REF!</v>
      </c>
      <c r="D25" s="136" t="e">
        <f t="shared" si="1"/>
        <v>#REF!</v>
      </c>
      <c r="E25" s="136" t="e">
        <f t="shared" si="1"/>
        <v>#REF!</v>
      </c>
    </row>
    <row r="26" spans="1:5" s="44" customFormat="1" x14ac:dyDescent="0.2">
      <c r="A26" s="42" t="s">
        <v>83</v>
      </c>
      <c r="B26" s="87"/>
      <c r="C26" s="87"/>
      <c r="D26" s="87"/>
      <c r="E26" s="87"/>
    </row>
    <row r="27" spans="1:5" s="50" customFormat="1" x14ac:dyDescent="0.2">
      <c r="A27" s="88">
        <v>1</v>
      </c>
      <c r="B27" s="94" t="e">
        <f t="shared" ref="B27:E27" si="2">ROUNDUP(B7*0.87,)</f>
        <v>#REF!</v>
      </c>
      <c r="C27" s="94" t="e">
        <f t="shared" si="2"/>
        <v>#REF!</v>
      </c>
      <c r="D27" s="94" t="e">
        <f t="shared" si="2"/>
        <v>#REF!</v>
      </c>
      <c r="E27" s="94" t="e">
        <f t="shared" si="2"/>
        <v>#REF!</v>
      </c>
    </row>
    <row r="28" spans="1:5" s="50" customFormat="1" x14ac:dyDescent="0.2">
      <c r="A28" s="88">
        <v>2</v>
      </c>
      <c r="B28" s="94" t="e">
        <f t="shared" ref="B28:E28" si="3">ROUNDUP(B8*0.87,)</f>
        <v>#REF!</v>
      </c>
      <c r="C28" s="94" t="e">
        <f t="shared" si="3"/>
        <v>#REF!</v>
      </c>
      <c r="D28" s="94" t="e">
        <f t="shared" si="3"/>
        <v>#REF!</v>
      </c>
      <c r="E28" s="94" t="e">
        <f t="shared" si="3"/>
        <v>#REF!</v>
      </c>
    </row>
    <row r="29" spans="1:5" s="50" customFormat="1" x14ac:dyDescent="0.2">
      <c r="A29" s="42" t="s">
        <v>234</v>
      </c>
      <c r="B29" s="94"/>
      <c r="C29" s="94"/>
      <c r="D29" s="94"/>
      <c r="E29" s="94"/>
    </row>
    <row r="30" spans="1:5" s="50" customFormat="1" x14ac:dyDescent="0.2">
      <c r="A30" s="180">
        <v>1</v>
      </c>
      <c r="B30" s="94" t="e">
        <f t="shared" ref="B30:E30" si="4">ROUNDUP(B10*0.87,)</f>
        <v>#REF!</v>
      </c>
      <c r="C30" s="94" t="e">
        <f t="shared" si="4"/>
        <v>#REF!</v>
      </c>
      <c r="D30" s="94" t="e">
        <f t="shared" si="4"/>
        <v>#REF!</v>
      </c>
      <c r="E30" s="94" t="e">
        <f t="shared" si="4"/>
        <v>#REF!</v>
      </c>
    </row>
    <row r="31" spans="1:5" s="50" customFormat="1" x14ac:dyDescent="0.2">
      <c r="A31" s="180">
        <v>2</v>
      </c>
      <c r="B31" s="94" t="e">
        <f t="shared" ref="B31:E31" si="5">ROUNDUP(B11*0.87,)</f>
        <v>#REF!</v>
      </c>
      <c r="C31" s="94" t="e">
        <f t="shared" si="5"/>
        <v>#REF!</v>
      </c>
      <c r="D31" s="94" t="e">
        <f t="shared" si="5"/>
        <v>#REF!</v>
      </c>
      <c r="E31" s="94" t="e">
        <f t="shared" si="5"/>
        <v>#REF!</v>
      </c>
    </row>
    <row r="32" spans="1:5" s="50" customFormat="1" x14ac:dyDescent="0.2">
      <c r="A32" s="42" t="s">
        <v>84</v>
      </c>
      <c r="B32" s="94"/>
      <c r="C32" s="94"/>
      <c r="D32" s="94"/>
      <c r="E32" s="94"/>
    </row>
    <row r="33" spans="1:5" s="50" customFormat="1" x14ac:dyDescent="0.2">
      <c r="A33" s="88">
        <f>A27</f>
        <v>1</v>
      </c>
      <c r="B33" s="94" t="e">
        <f t="shared" ref="B33:E33" si="6">ROUNDUP(B13*0.87,)</f>
        <v>#REF!</v>
      </c>
      <c r="C33" s="94" t="e">
        <f t="shared" si="6"/>
        <v>#REF!</v>
      </c>
      <c r="D33" s="94" t="e">
        <f t="shared" si="6"/>
        <v>#REF!</v>
      </c>
      <c r="E33" s="94" t="e">
        <f t="shared" si="6"/>
        <v>#REF!</v>
      </c>
    </row>
    <row r="34" spans="1:5" s="50" customFormat="1" x14ac:dyDescent="0.2">
      <c r="A34" s="88">
        <f>A28</f>
        <v>2</v>
      </c>
      <c r="B34" s="94" t="e">
        <f t="shared" ref="B34:E34" si="7">ROUNDUP(B14*0.87,)</f>
        <v>#REF!</v>
      </c>
      <c r="C34" s="94" t="e">
        <f t="shared" si="7"/>
        <v>#REF!</v>
      </c>
      <c r="D34" s="94" t="e">
        <f t="shared" si="7"/>
        <v>#REF!</v>
      </c>
      <c r="E34" s="94" t="e">
        <f t="shared" si="7"/>
        <v>#REF!</v>
      </c>
    </row>
    <row r="35" spans="1:5" s="50" customFormat="1" x14ac:dyDescent="0.2">
      <c r="A35" s="42" t="s">
        <v>85</v>
      </c>
      <c r="B35" s="94"/>
      <c r="C35" s="94"/>
      <c r="D35" s="94"/>
      <c r="E35" s="94"/>
    </row>
    <row r="36" spans="1:5" s="50" customFormat="1" x14ac:dyDescent="0.2">
      <c r="A36" s="88">
        <f>A27</f>
        <v>1</v>
      </c>
      <c r="B36" s="94" t="e">
        <f t="shared" ref="B36:E36" si="8">ROUNDUP(B16*0.87,)</f>
        <v>#REF!</v>
      </c>
      <c r="C36" s="94" t="e">
        <f t="shared" si="8"/>
        <v>#REF!</v>
      </c>
      <c r="D36" s="94" t="e">
        <f t="shared" si="8"/>
        <v>#REF!</v>
      </c>
      <c r="E36" s="94" t="e">
        <f t="shared" si="8"/>
        <v>#REF!</v>
      </c>
    </row>
    <row r="37" spans="1:5" s="50" customFormat="1" x14ac:dyDescent="0.2">
      <c r="A37" s="88">
        <f>A28</f>
        <v>2</v>
      </c>
      <c r="B37" s="94" t="e">
        <f t="shared" ref="B37:E37" si="9">ROUNDUP(B17*0.87,)</f>
        <v>#REF!</v>
      </c>
      <c r="C37" s="94" t="e">
        <f t="shared" si="9"/>
        <v>#REF!</v>
      </c>
      <c r="D37" s="94" t="e">
        <f t="shared" si="9"/>
        <v>#REF!</v>
      </c>
      <c r="E37" s="94" t="e">
        <f t="shared" si="9"/>
        <v>#REF!</v>
      </c>
    </row>
    <row r="38" spans="1:5" s="50" customFormat="1" x14ac:dyDescent="0.2">
      <c r="A38" s="42" t="s">
        <v>86</v>
      </c>
      <c r="B38" s="94"/>
      <c r="C38" s="94"/>
      <c r="D38" s="94"/>
      <c r="E38" s="94"/>
    </row>
    <row r="39" spans="1:5" s="50" customFormat="1" x14ac:dyDescent="0.2">
      <c r="A39" s="88">
        <f>A27</f>
        <v>1</v>
      </c>
      <c r="B39" s="94" t="e">
        <f t="shared" ref="B39:E39" si="10">ROUNDUP(B19*0.87,)</f>
        <v>#REF!</v>
      </c>
      <c r="C39" s="94" t="e">
        <f t="shared" si="10"/>
        <v>#REF!</v>
      </c>
      <c r="D39" s="94" t="e">
        <f t="shared" si="10"/>
        <v>#REF!</v>
      </c>
      <c r="E39" s="94" t="e">
        <f t="shared" si="10"/>
        <v>#REF!</v>
      </c>
    </row>
    <row r="40" spans="1:5" s="50" customFormat="1" x14ac:dyDescent="0.2">
      <c r="A40" s="88">
        <f>A28</f>
        <v>2</v>
      </c>
      <c r="B40" s="94" t="e">
        <f t="shared" ref="B40:E40" si="11">ROUNDUP(B20*0.87,)</f>
        <v>#REF!</v>
      </c>
      <c r="C40" s="94" t="e">
        <f t="shared" si="11"/>
        <v>#REF!</v>
      </c>
      <c r="D40" s="94" t="e">
        <f t="shared" si="11"/>
        <v>#REF!</v>
      </c>
      <c r="E40" s="94" t="e">
        <f t="shared" si="11"/>
        <v>#REF!</v>
      </c>
    </row>
    <row r="41" spans="1:5" s="50" customFormat="1" x14ac:dyDescent="0.2">
      <c r="A41" s="42" t="s">
        <v>87</v>
      </c>
      <c r="B41" s="94"/>
      <c r="C41" s="94"/>
      <c r="D41" s="94"/>
      <c r="E41" s="94"/>
    </row>
    <row r="42" spans="1:5" s="50" customFormat="1" x14ac:dyDescent="0.2">
      <c r="A42" s="88" t="s">
        <v>88</v>
      </c>
      <c r="B42" s="94" t="e">
        <f t="shared" ref="B42:E42" si="12">ROUNDUP(B22*0.87,)</f>
        <v>#REF!</v>
      </c>
      <c r="C42" s="94" t="e">
        <f t="shared" si="12"/>
        <v>#REF!</v>
      </c>
      <c r="D42" s="94" t="e">
        <f t="shared" si="12"/>
        <v>#REF!</v>
      </c>
      <c r="E42" s="94" t="e">
        <f t="shared" si="12"/>
        <v>#REF!</v>
      </c>
    </row>
    <row r="43" spans="1:5" s="50" customFormat="1" ht="135" x14ac:dyDescent="0.2">
      <c r="A43" s="156" t="s">
        <v>264</v>
      </c>
      <c r="B43" s="4"/>
      <c r="C43" s="4"/>
      <c r="D43" s="4"/>
      <c r="E43" s="4"/>
    </row>
    <row r="44" spans="1:5" s="50" customFormat="1" x14ac:dyDescent="0.2">
      <c r="A44" s="144" t="s">
        <v>71</v>
      </c>
    </row>
    <row r="45" spans="1:5" s="50" customFormat="1" x14ac:dyDescent="0.2">
      <c r="A45" s="57" t="s">
        <v>249</v>
      </c>
    </row>
    <row r="46" spans="1:5" ht="12.75" thickBot="1" x14ac:dyDescent="0.25">
      <c r="A46" s="57" t="s">
        <v>244</v>
      </c>
    </row>
    <row r="47" spans="1:5" ht="9" hidden="1" customHeight="1" x14ac:dyDescent="0.2">
      <c r="A47" s="100"/>
    </row>
    <row r="48" spans="1:5" ht="10.7" customHeight="1" thickBot="1" x14ac:dyDescent="0.25">
      <c r="A48" s="104" t="s">
        <v>66</v>
      </c>
    </row>
    <row r="49" spans="1:1" x14ac:dyDescent="0.2">
      <c r="A49" s="63" t="s">
        <v>78</v>
      </c>
    </row>
    <row r="50" spans="1:1" ht="13.35" customHeight="1" x14ac:dyDescent="0.2">
      <c r="A50" s="56" t="s">
        <v>243</v>
      </c>
    </row>
    <row r="51" spans="1:1" ht="13.35" customHeight="1" x14ac:dyDescent="0.2">
      <c r="A51" s="43" t="s">
        <v>67</v>
      </c>
    </row>
    <row r="52" spans="1:1" ht="12.6" customHeight="1" x14ac:dyDescent="0.2">
      <c r="A52" s="43" t="s">
        <v>89</v>
      </c>
    </row>
    <row r="53" spans="1:1" ht="13.35" customHeight="1" x14ac:dyDescent="0.2">
      <c r="A53" s="43" t="s">
        <v>68</v>
      </c>
    </row>
    <row r="54" spans="1:1" ht="11.45" customHeight="1" x14ac:dyDescent="0.2">
      <c r="A54" s="43" t="s">
        <v>69</v>
      </c>
    </row>
    <row r="55" spans="1:1" x14ac:dyDescent="0.2">
      <c r="A55" s="159" t="s">
        <v>162</v>
      </c>
    </row>
    <row r="56" spans="1:1" ht="31.5" x14ac:dyDescent="0.2">
      <c r="A56" s="145" t="s">
        <v>250</v>
      </c>
    </row>
    <row r="57" spans="1:1" ht="42" x14ac:dyDescent="0.2">
      <c r="A57" s="188" t="s">
        <v>246</v>
      </c>
    </row>
    <row r="58" spans="1:1" ht="21" x14ac:dyDescent="0.2">
      <c r="A58" s="188" t="s">
        <v>247</v>
      </c>
    </row>
    <row r="59" spans="1:1" ht="21" x14ac:dyDescent="0.2">
      <c r="A59" s="188" t="s">
        <v>251</v>
      </c>
    </row>
    <row r="60" spans="1:1" ht="31.5" x14ac:dyDescent="0.2">
      <c r="A60" s="188" t="s">
        <v>262</v>
      </c>
    </row>
    <row r="61" spans="1:1" ht="31.5" x14ac:dyDescent="0.2">
      <c r="A61" s="188" t="s">
        <v>263</v>
      </c>
    </row>
    <row r="62" spans="1:1" ht="31.5" x14ac:dyDescent="0.2">
      <c r="A62" s="113" t="s">
        <v>99</v>
      </c>
    </row>
    <row r="63" spans="1:1" ht="63" x14ac:dyDescent="0.2">
      <c r="A63" s="149" t="s">
        <v>248</v>
      </c>
    </row>
    <row r="64" spans="1:1" ht="21" x14ac:dyDescent="0.2">
      <c r="A64" s="140" t="s">
        <v>95</v>
      </c>
    </row>
    <row r="65" spans="1:1" ht="42.75" x14ac:dyDescent="0.2">
      <c r="A65" s="108" t="s">
        <v>245</v>
      </c>
    </row>
    <row r="66" spans="1:1" ht="21" x14ac:dyDescent="0.2">
      <c r="A66" s="66" t="s">
        <v>97</v>
      </c>
    </row>
    <row r="67" spans="1:1" x14ac:dyDescent="0.2">
      <c r="A67" s="68"/>
    </row>
    <row r="68" spans="1:1" x14ac:dyDescent="0.2">
      <c r="A68" s="69" t="s">
        <v>70</v>
      </c>
    </row>
    <row r="69" spans="1:1" ht="24" x14ac:dyDescent="0.2">
      <c r="A69" s="70" t="s">
        <v>76</v>
      </c>
    </row>
    <row r="70" spans="1:1" ht="24" x14ac:dyDescent="0.2">
      <c r="A70" s="70" t="s">
        <v>77</v>
      </c>
    </row>
    <row r="71" spans="1:1" x14ac:dyDescent="0.2">
      <c r="A71" s="70"/>
    </row>
    <row r="72" spans="1:1" x14ac:dyDescent="0.2">
      <c r="A72" s="70"/>
    </row>
  </sheetData>
  <mergeCells count="1">
    <mergeCell ref="A1:A2"/>
  </mergeCells>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5" s="51" customFormat="1" ht="12" customHeight="1" x14ac:dyDescent="0.2">
      <c r="A1" s="207" t="s">
        <v>82</v>
      </c>
    </row>
    <row r="2" spans="1:5" s="51" customFormat="1" ht="12" customHeight="1" x14ac:dyDescent="0.2">
      <c r="A2" s="207"/>
    </row>
    <row r="3" spans="1:5" s="51" customFormat="1" ht="11.1" customHeight="1" x14ac:dyDescent="0.2">
      <c r="A3" s="147" t="s">
        <v>241</v>
      </c>
    </row>
    <row r="4" spans="1:5"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row>
    <row r="5" spans="1:5"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row>
    <row r="6" spans="1:5" s="53" customFormat="1" x14ac:dyDescent="0.2">
      <c r="A6" s="42" t="s">
        <v>83</v>
      </c>
      <c r="B6" s="87"/>
      <c r="C6" s="87"/>
      <c r="D6" s="87"/>
      <c r="E6" s="87"/>
    </row>
    <row r="7" spans="1:5" s="53" customFormat="1" x14ac:dyDescent="0.2">
      <c r="A7" s="88">
        <v>1</v>
      </c>
      <c r="B7" s="42" t="e">
        <f>'C завтраками| Bed and breakfast'!#REF!*0.9</f>
        <v>#REF!</v>
      </c>
      <c r="C7" s="42" t="e">
        <f>'C завтраками| Bed and breakfast'!#REF!*0.9</f>
        <v>#REF!</v>
      </c>
      <c r="D7" s="42" t="e">
        <f>'C завтраками| Bed and breakfast'!#REF!*0.9</f>
        <v>#REF!</v>
      </c>
      <c r="E7" s="42" t="e">
        <f>'C завтраками| Bed and breakfast'!#REF!*0.9</f>
        <v>#REF!</v>
      </c>
    </row>
    <row r="8" spans="1:5" s="53" customFormat="1" x14ac:dyDescent="0.2">
      <c r="A8" s="88">
        <v>2</v>
      </c>
      <c r="B8" s="42" t="e">
        <f>'C завтраками| Bed and breakfast'!#REF!*0.9</f>
        <v>#REF!</v>
      </c>
      <c r="C8" s="42" t="e">
        <f>'C завтраками| Bed and breakfast'!#REF!*0.9</f>
        <v>#REF!</v>
      </c>
      <c r="D8" s="42" t="e">
        <f>'C завтраками| Bed and breakfast'!#REF!*0.9</f>
        <v>#REF!</v>
      </c>
      <c r="E8" s="42" t="e">
        <f>'C завтраками| Bed and breakfast'!#REF!*0.9</f>
        <v>#REF!</v>
      </c>
    </row>
    <row r="9" spans="1:5" s="53" customFormat="1" x14ac:dyDescent="0.2">
      <c r="A9" s="42" t="s">
        <v>234</v>
      </c>
      <c r="B9" s="42"/>
      <c r="C9" s="42"/>
      <c r="D9" s="42"/>
      <c r="E9" s="42"/>
    </row>
    <row r="10" spans="1:5" s="53" customFormat="1" x14ac:dyDescent="0.2">
      <c r="A10" s="180">
        <v>1</v>
      </c>
      <c r="B10" s="42" t="e">
        <f>'C завтраками| Bed and breakfast'!#REF!*0.9</f>
        <v>#REF!</v>
      </c>
      <c r="C10" s="42" t="e">
        <f>'C завтраками| Bed and breakfast'!#REF!*0.9</f>
        <v>#REF!</v>
      </c>
      <c r="D10" s="42" t="e">
        <f>'C завтраками| Bed and breakfast'!#REF!*0.9</f>
        <v>#REF!</v>
      </c>
      <c r="E10" s="42" t="e">
        <f>'C завтраками| Bed and breakfast'!#REF!*0.9</f>
        <v>#REF!</v>
      </c>
    </row>
    <row r="11" spans="1:5" s="53" customFormat="1" x14ac:dyDescent="0.2">
      <c r="A11" s="180">
        <v>2</v>
      </c>
      <c r="B11" s="42" t="e">
        <f>'C завтраками| Bed and breakfast'!#REF!*0.9</f>
        <v>#REF!</v>
      </c>
      <c r="C11" s="42" t="e">
        <f>'C завтраками| Bed and breakfast'!#REF!*0.9</f>
        <v>#REF!</v>
      </c>
      <c r="D11" s="42" t="e">
        <f>'C завтраками| Bed and breakfast'!#REF!*0.9</f>
        <v>#REF!</v>
      </c>
      <c r="E11" s="42" t="e">
        <f>'C завтраками| Bed and breakfast'!#REF!*0.9</f>
        <v>#REF!</v>
      </c>
    </row>
    <row r="12" spans="1:5" s="53" customFormat="1" x14ac:dyDescent="0.2">
      <c r="A12" s="42" t="s">
        <v>84</v>
      </c>
      <c r="B12" s="42"/>
      <c r="C12" s="42"/>
      <c r="D12" s="42"/>
      <c r="E12" s="42"/>
    </row>
    <row r="13" spans="1:5" s="53" customFormat="1" x14ac:dyDescent="0.2">
      <c r="A13" s="88">
        <f>A7</f>
        <v>1</v>
      </c>
      <c r="B13" s="42" t="e">
        <f>'C завтраками| Bed and breakfast'!#REF!*0.9</f>
        <v>#REF!</v>
      </c>
      <c r="C13" s="42" t="e">
        <f>'C завтраками| Bed and breakfast'!#REF!*0.9</f>
        <v>#REF!</v>
      </c>
      <c r="D13" s="42" t="e">
        <f>'C завтраками| Bed and breakfast'!#REF!*0.9</f>
        <v>#REF!</v>
      </c>
      <c r="E13" s="42" t="e">
        <f>'C завтраками| Bed and breakfast'!#REF!*0.9</f>
        <v>#REF!</v>
      </c>
    </row>
    <row r="14" spans="1:5" s="53" customFormat="1" x14ac:dyDescent="0.2">
      <c r="A14" s="88">
        <f>A8</f>
        <v>2</v>
      </c>
      <c r="B14" s="42" t="e">
        <f>'C завтраками| Bed and breakfast'!#REF!*0.9</f>
        <v>#REF!</v>
      </c>
      <c r="C14" s="42" t="e">
        <f>'C завтраками| Bed and breakfast'!#REF!*0.9</f>
        <v>#REF!</v>
      </c>
      <c r="D14" s="42" t="e">
        <f>'C завтраками| Bed and breakfast'!#REF!*0.9</f>
        <v>#REF!</v>
      </c>
      <c r="E14" s="42" t="e">
        <f>'C завтраками| Bed and breakfast'!#REF!*0.9</f>
        <v>#REF!</v>
      </c>
    </row>
    <row r="15" spans="1:5" s="53" customFormat="1" x14ac:dyDescent="0.2">
      <c r="A15" s="42" t="s">
        <v>85</v>
      </c>
      <c r="B15" s="42"/>
      <c r="C15" s="42"/>
      <c r="D15" s="42"/>
      <c r="E15" s="42"/>
    </row>
    <row r="16" spans="1:5" s="53" customFormat="1" x14ac:dyDescent="0.2">
      <c r="A16" s="88">
        <f>A7</f>
        <v>1</v>
      </c>
      <c r="B16" s="42" t="e">
        <f>'C завтраками| Bed and breakfast'!#REF!*0.9</f>
        <v>#REF!</v>
      </c>
      <c r="C16" s="42" t="e">
        <f>'C завтраками| Bed and breakfast'!#REF!*0.9</f>
        <v>#REF!</v>
      </c>
      <c r="D16" s="42" t="e">
        <f>'C завтраками| Bed and breakfast'!#REF!*0.9</f>
        <v>#REF!</v>
      </c>
      <c r="E16" s="42" t="e">
        <f>'C завтраками| Bed and breakfast'!#REF!*0.9</f>
        <v>#REF!</v>
      </c>
    </row>
    <row r="17" spans="1:5" s="53" customFormat="1" x14ac:dyDescent="0.2">
      <c r="A17" s="88">
        <f>A8</f>
        <v>2</v>
      </c>
      <c r="B17" s="42" t="e">
        <f>'C завтраками| Bed and breakfast'!#REF!*0.9</f>
        <v>#REF!</v>
      </c>
      <c r="C17" s="42" t="e">
        <f>'C завтраками| Bed and breakfast'!#REF!*0.9</f>
        <v>#REF!</v>
      </c>
      <c r="D17" s="42" t="e">
        <f>'C завтраками| Bed and breakfast'!#REF!*0.9</f>
        <v>#REF!</v>
      </c>
      <c r="E17" s="42" t="e">
        <f>'C завтраками| Bed and breakfast'!#REF!*0.9</f>
        <v>#REF!</v>
      </c>
    </row>
    <row r="18" spans="1:5" s="53" customFormat="1" x14ac:dyDescent="0.2">
      <c r="A18" s="42" t="s">
        <v>86</v>
      </c>
      <c r="B18" s="42"/>
      <c r="C18" s="42"/>
      <c r="D18" s="42"/>
      <c r="E18" s="42"/>
    </row>
    <row r="19" spans="1:5" s="53" customFormat="1" x14ac:dyDescent="0.2">
      <c r="A19" s="88">
        <f>A7</f>
        <v>1</v>
      </c>
      <c r="B19" s="42" t="e">
        <f>'C завтраками| Bed and breakfast'!#REF!*0.9</f>
        <v>#REF!</v>
      </c>
      <c r="C19" s="42" t="e">
        <f>'C завтраками| Bed and breakfast'!#REF!*0.9</f>
        <v>#REF!</v>
      </c>
      <c r="D19" s="42" t="e">
        <f>'C завтраками| Bed and breakfast'!#REF!*0.9</f>
        <v>#REF!</v>
      </c>
      <c r="E19" s="42" t="e">
        <f>'C завтраками| Bed and breakfast'!#REF!*0.9</f>
        <v>#REF!</v>
      </c>
    </row>
    <row r="20" spans="1:5" s="53" customFormat="1" x14ac:dyDescent="0.2">
      <c r="A20" s="88">
        <f>A8</f>
        <v>2</v>
      </c>
      <c r="B20" s="42" t="e">
        <f>'C завтраками| Bed and breakfast'!#REF!*0.9</f>
        <v>#REF!</v>
      </c>
      <c r="C20" s="42" t="e">
        <f>'C завтраками| Bed and breakfast'!#REF!*0.9</f>
        <v>#REF!</v>
      </c>
      <c r="D20" s="42" t="e">
        <f>'C завтраками| Bed and breakfast'!#REF!*0.9</f>
        <v>#REF!</v>
      </c>
      <c r="E20" s="42" t="e">
        <f>'C завтраками| Bed and breakfast'!#REF!*0.9</f>
        <v>#REF!</v>
      </c>
    </row>
    <row r="21" spans="1:5" s="53" customFormat="1" x14ac:dyDescent="0.2">
      <c r="A21" s="42" t="s">
        <v>87</v>
      </c>
      <c r="B21" s="42"/>
      <c r="C21" s="42"/>
      <c r="D21" s="42"/>
      <c r="E21" s="42"/>
    </row>
    <row r="22" spans="1:5" s="53" customFormat="1" x14ac:dyDescent="0.2">
      <c r="A22" s="88" t="s">
        <v>88</v>
      </c>
      <c r="B22" s="42" t="e">
        <f>'C завтраками| Bed and breakfast'!#REF!*0.9</f>
        <v>#REF!</v>
      </c>
      <c r="C22" s="42" t="e">
        <f>'C завтраками| Bed and breakfast'!#REF!*0.9</f>
        <v>#REF!</v>
      </c>
      <c r="D22" s="42" t="e">
        <f>'C завтраками| Bed and breakfast'!#REF!*0.9</f>
        <v>#REF!</v>
      </c>
      <c r="E22" s="42" t="e">
        <f>'C завтраками| Bed and breakfast'!#REF!*0.9</f>
        <v>#REF!</v>
      </c>
    </row>
    <row r="23" spans="1:5" s="53" customFormat="1" x14ac:dyDescent="0.2">
      <c r="A23" s="89"/>
      <c r="B23" s="89"/>
    </row>
    <row r="24" spans="1:5" s="50" customFormat="1" ht="135" x14ac:dyDescent="0.2">
      <c r="A24" s="156" t="s">
        <v>264</v>
      </c>
    </row>
    <row r="25" spans="1:5" s="50" customFormat="1" x14ac:dyDescent="0.2">
      <c r="A25" s="144" t="s">
        <v>71</v>
      </c>
    </row>
    <row r="26" spans="1:5" s="50" customFormat="1" x14ac:dyDescent="0.2">
      <c r="A26" s="57" t="s">
        <v>249</v>
      </c>
    </row>
    <row r="27" spans="1:5" ht="12.75" thickBot="1" x14ac:dyDescent="0.25">
      <c r="A27" s="57" t="s">
        <v>244</v>
      </c>
    </row>
    <row r="28" spans="1:5" ht="9" hidden="1" customHeight="1" x14ac:dyDescent="0.2">
      <c r="A28" s="100"/>
    </row>
    <row r="29" spans="1:5" ht="10.7" customHeight="1" thickBot="1" x14ac:dyDescent="0.25">
      <c r="A29" s="104" t="s">
        <v>66</v>
      </c>
    </row>
    <row r="30" spans="1:5" x14ac:dyDescent="0.2">
      <c r="A30" s="63" t="s">
        <v>78</v>
      </c>
    </row>
    <row r="31" spans="1:5" ht="13.35" customHeight="1" x14ac:dyDescent="0.2">
      <c r="A31" s="56" t="s">
        <v>243</v>
      </c>
    </row>
    <row r="32" spans="1:5" ht="13.35" customHeight="1" x14ac:dyDescent="0.2">
      <c r="A32" s="43" t="s">
        <v>67</v>
      </c>
    </row>
    <row r="33" spans="1:1" ht="12.6" customHeight="1" x14ac:dyDescent="0.2">
      <c r="A33" s="43" t="s">
        <v>89</v>
      </c>
    </row>
    <row r="34" spans="1:1" ht="13.35" customHeight="1" x14ac:dyDescent="0.2">
      <c r="A34" s="43" t="s">
        <v>68</v>
      </c>
    </row>
    <row r="35" spans="1:1" ht="11.45" customHeight="1" x14ac:dyDescent="0.2">
      <c r="A35" s="43" t="s">
        <v>69</v>
      </c>
    </row>
    <row r="36" spans="1:1" x14ac:dyDescent="0.2">
      <c r="A36" s="159" t="s">
        <v>162</v>
      </c>
    </row>
    <row r="37" spans="1:1" ht="31.5" x14ac:dyDescent="0.2">
      <c r="A37" s="145" t="s">
        <v>250</v>
      </c>
    </row>
    <row r="38" spans="1:1" ht="42" x14ac:dyDescent="0.2">
      <c r="A38" s="188" t="s">
        <v>246</v>
      </c>
    </row>
    <row r="39" spans="1:1" ht="21" x14ac:dyDescent="0.2">
      <c r="A39" s="188" t="s">
        <v>247</v>
      </c>
    </row>
    <row r="40" spans="1:1" ht="21" x14ac:dyDescent="0.2">
      <c r="A40" s="188" t="s">
        <v>251</v>
      </c>
    </row>
    <row r="41" spans="1:1" ht="31.5" x14ac:dyDescent="0.2">
      <c r="A41" s="188" t="s">
        <v>262</v>
      </c>
    </row>
    <row r="42" spans="1:1" ht="31.5" x14ac:dyDescent="0.2">
      <c r="A42" s="188" t="s">
        <v>263</v>
      </c>
    </row>
    <row r="43" spans="1:1" ht="31.5" x14ac:dyDescent="0.2">
      <c r="A43" s="113" t="s">
        <v>99</v>
      </c>
    </row>
    <row r="44" spans="1:1" ht="63" x14ac:dyDescent="0.2">
      <c r="A44" s="149" t="s">
        <v>248</v>
      </c>
    </row>
    <row r="45" spans="1:1" ht="21" x14ac:dyDescent="0.2">
      <c r="A45" s="140" t="s">
        <v>95</v>
      </c>
    </row>
    <row r="46" spans="1:1" ht="42.75" x14ac:dyDescent="0.2">
      <c r="A46" s="108" t="s">
        <v>245</v>
      </c>
    </row>
    <row r="47" spans="1:1" ht="21" x14ac:dyDescent="0.2">
      <c r="A47" s="66" t="s">
        <v>97</v>
      </c>
    </row>
    <row r="48" spans="1:1" x14ac:dyDescent="0.2">
      <c r="A48" s="68"/>
    </row>
    <row r="49" spans="1:1" x14ac:dyDescent="0.2">
      <c r="A49" s="69" t="s">
        <v>70</v>
      </c>
    </row>
    <row r="50" spans="1:1" ht="24" x14ac:dyDescent="0.2">
      <c r="A50" s="70" t="s">
        <v>76</v>
      </c>
    </row>
    <row r="51" spans="1:1" ht="24" x14ac:dyDescent="0.2">
      <c r="A51" s="70" t="s">
        <v>77</v>
      </c>
    </row>
    <row r="52" spans="1:1" x14ac:dyDescent="0.2">
      <c r="A52" s="70"/>
    </row>
    <row r="53" spans="1:1" x14ac:dyDescent="0.2">
      <c r="A53" s="70"/>
    </row>
  </sheetData>
  <mergeCells count="1">
    <mergeCell ref="A1:A2"/>
  </mergeCells>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52"/>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5" s="51" customFormat="1" ht="12" customHeight="1" x14ac:dyDescent="0.2">
      <c r="A1" s="207" t="s">
        <v>82</v>
      </c>
    </row>
    <row r="2" spans="1:5" s="51" customFormat="1" ht="12" customHeight="1" x14ac:dyDescent="0.2">
      <c r="A2" s="207"/>
    </row>
    <row r="3" spans="1:5" s="51" customFormat="1" ht="11.1" customHeight="1" x14ac:dyDescent="0.2">
      <c r="A3" s="147" t="s">
        <v>241</v>
      </c>
    </row>
    <row r="4" spans="1:5" ht="18" customHeight="1" x14ac:dyDescent="0.2">
      <c r="A4" s="111" t="s">
        <v>100</v>
      </c>
      <c r="B4" s="136" t="e">
        <f>'Наполни свое лето | FIT18'!B24</f>
        <v>#REF!</v>
      </c>
      <c r="C4" s="136" t="e">
        <f>'Наполни свое лето | FIT18'!C24</f>
        <v>#REF!</v>
      </c>
      <c r="D4" s="136" t="e">
        <f>'Наполни свое лето | FIT18'!D24</f>
        <v>#REF!</v>
      </c>
      <c r="E4" s="136" t="e">
        <f>'Наполни свое лето | FIT18'!E24</f>
        <v>#REF!</v>
      </c>
    </row>
    <row r="5" spans="1:5" ht="20.25" customHeight="1" x14ac:dyDescent="0.2">
      <c r="A5" s="90" t="s">
        <v>64</v>
      </c>
      <c r="B5" s="136" t="e">
        <f>'Наполни свое лето | FIT18'!B25</f>
        <v>#REF!</v>
      </c>
      <c r="C5" s="136" t="e">
        <f>'Наполни свое лето | FIT18'!C25</f>
        <v>#REF!</v>
      </c>
      <c r="D5" s="136" t="e">
        <f>'Наполни свое лето | FIT18'!D25</f>
        <v>#REF!</v>
      </c>
      <c r="E5" s="136" t="e">
        <f>'Наполни свое лето | FIT18'!E25</f>
        <v>#REF!</v>
      </c>
    </row>
    <row r="6" spans="1:5" s="44" customFormat="1" x14ac:dyDescent="0.2">
      <c r="A6" s="42" t="s">
        <v>83</v>
      </c>
      <c r="B6" s="87"/>
      <c r="C6" s="87"/>
      <c r="D6" s="87"/>
      <c r="E6" s="87"/>
    </row>
    <row r="7" spans="1:5" s="50" customFormat="1" x14ac:dyDescent="0.2">
      <c r="A7" s="88">
        <v>1</v>
      </c>
      <c r="B7" s="94" t="e">
        <f>'Наполни свое лето | FIT18'!B27+25</f>
        <v>#REF!</v>
      </c>
      <c r="C7" s="94" t="e">
        <f>'Наполни свое лето | FIT18'!C27+25</f>
        <v>#REF!</v>
      </c>
      <c r="D7" s="94" t="e">
        <f>'Наполни свое лето | FIT18'!D27+25</f>
        <v>#REF!</v>
      </c>
      <c r="E7" s="94" t="e">
        <f>'Наполни свое лето | FIT18'!E27+25</f>
        <v>#REF!</v>
      </c>
    </row>
    <row r="8" spans="1:5" s="50" customFormat="1" x14ac:dyDescent="0.2">
      <c r="A8" s="88">
        <v>2</v>
      </c>
      <c r="B8" s="94" t="e">
        <f>'Наполни свое лето | FIT18'!B28+25</f>
        <v>#REF!</v>
      </c>
      <c r="C8" s="94" t="e">
        <f>'Наполни свое лето | FIT18'!C28+25</f>
        <v>#REF!</v>
      </c>
      <c r="D8" s="94" t="e">
        <f>'Наполни свое лето | FIT18'!D28+25</f>
        <v>#REF!</v>
      </c>
      <c r="E8" s="94" t="e">
        <f>'Наполни свое лето | FIT18'!E28+25</f>
        <v>#REF!</v>
      </c>
    </row>
    <row r="9" spans="1:5" s="50" customFormat="1" x14ac:dyDescent="0.2">
      <c r="A9" s="42" t="s">
        <v>234</v>
      </c>
      <c r="B9" s="94"/>
      <c r="C9" s="94"/>
      <c r="D9" s="94"/>
      <c r="E9" s="94"/>
    </row>
    <row r="10" spans="1:5" s="50" customFormat="1" x14ac:dyDescent="0.2">
      <c r="A10" s="180">
        <v>1</v>
      </c>
      <c r="B10" s="94" t="e">
        <f>'Наполни свое лето | FIT18'!B30+25</f>
        <v>#REF!</v>
      </c>
      <c r="C10" s="94" t="e">
        <f>'Наполни свое лето | FIT18'!C30+25</f>
        <v>#REF!</v>
      </c>
      <c r="D10" s="94" t="e">
        <f>'Наполни свое лето | FIT18'!D30+25</f>
        <v>#REF!</v>
      </c>
      <c r="E10" s="94" t="e">
        <f>'Наполни свое лето | FIT18'!E30+25</f>
        <v>#REF!</v>
      </c>
    </row>
    <row r="11" spans="1:5" s="50" customFormat="1" x14ac:dyDescent="0.2">
      <c r="A11" s="180">
        <v>2</v>
      </c>
      <c r="B11" s="94" t="e">
        <f>'Наполни свое лето | FIT18'!B31+25</f>
        <v>#REF!</v>
      </c>
      <c r="C11" s="94" t="e">
        <f>'Наполни свое лето | FIT18'!C31+25</f>
        <v>#REF!</v>
      </c>
      <c r="D11" s="94" t="e">
        <f>'Наполни свое лето | FIT18'!D31+25</f>
        <v>#REF!</v>
      </c>
      <c r="E11" s="94" t="e">
        <f>'Наполни свое лето | FIT18'!E31+25</f>
        <v>#REF!</v>
      </c>
    </row>
    <row r="12" spans="1:5" s="50" customFormat="1" x14ac:dyDescent="0.2">
      <c r="A12" s="42" t="s">
        <v>84</v>
      </c>
      <c r="B12" s="94"/>
      <c r="C12" s="94"/>
      <c r="D12" s="94"/>
      <c r="E12" s="94"/>
    </row>
    <row r="13" spans="1:5" s="50" customFormat="1" x14ac:dyDescent="0.2">
      <c r="A13" s="88">
        <f>A7</f>
        <v>1</v>
      </c>
      <c r="B13" s="94" t="e">
        <f>'Наполни свое лето | FIT18'!B33+25</f>
        <v>#REF!</v>
      </c>
      <c r="C13" s="94" t="e">
        <f>'Наполни свое лето | FIT18'!C33+25</f>
        <v>#REF!</v>
      </c>
      <c r="D13" s="94" t="e">
        <f>'Наполни свое лето | FIT18'!D33+25</f>
        <v>#REF!</v>
      </c>
      <c r="E13" s="94" t="e">
        <f>'Наполни свое лето | FIT18'!E33+25</f>
        <v>#REF!</v>
      </c>
    </row>
    <row r="14" spans="1:5" s="50" customFormat="1" x14ac:dyDescent="0.2">
      <c r="A14" s="88">
        <f>A8</f>
        <v>2</v>
      </c>
      <c r="B14" s="94" t="e">
        <f>'Наполни свое лето | FIT18'!B34+25</f>
        <v>#REF!</v>
      </c>
      <c r="C14" s="94" t="e">
        <f>'Наполни свое лето | FIT18'!C34+25</f>
        <v>#REF!</v>
      </c>
      <c r="D14" s="94" t="e">
        <f>'Наполни свое лето | FIT18'!D34+25</f>
        <v>#REF!</v>
      </c>
      <c r="E14" s="94" t="e">
        <f>'Наполни свое лето | FIT18'!E34+25</f>
        <v>#REF!</v>
      </c>
    </row>
    <row r="15" spans="1:5" s="50" customFormat="1" x14ac:dyDescent="0.2">
      <c r="A15" s="42" t="s">
        <v>85</v>
      </c>
      <c r="B15" s="94"/>
      <c r="C15" s="94"/>
      <c r="D15" s="94"/>
      <c r="E15" s="94"/>
    </row>
    <row r="16" spans="1:5" s="50" customFormat="1" x14ac:dyDescent="0.2">
      <c r="A16" s="88">
        <f>A7</f>
        <v>1</v>
      </c>
      <c r="B16" s="94" t="e">
        <f>'Наполни свое лето | FIT18'!B36+25</f>
        <v>#REF!</v>
      </c>
      <c r="C16" s="94" t="e">
        <f>'Наполни свое лето | FIT18'!C36+25</f>
        <v>#REF!</v>
      </c>
      <c r="D16" s="94" t="e">
        <f>'Наполни свое лето | FIT18'!D36+25</f>
        <v>#REF!</v>
      </c>
      <c r="E16" s="94" t="e">
        <f>'Наполни свое лето | FIT18'!E36+25</f>
        <v>#REF!</v>
      </c>
    </row>
    <row r="17" spans="1:5" s="50" customFormat="1" x14ac:dyDescent="0.2">
      <c r="A17" s="88">
        <f>A8</f>
        <v>2</v>
      </c>
      <c r="B17" s="94" t="e">
        <f>'Наполни свое лето | FIT18'!B37+25</f>
        <v>#REF!</v>
      </c>
      <c r="C17" s="94" t="e">
        <f>'Наполни свое лето | FIT18'!C37+25</f>
        <v>#REF!</v>
      </c>
      <c r="D17" s="94" t="e">
        <f>'Наполни свое лето | FIT18'!D37+25</f>
        <v>#REF!</v>
      </c>
      <c r="E17" s="94" t="e">
        <f>'Наполни свое лето | FIT18'!E37+25</f>
        <v>#REF!</v>
      </c>
    </row>
    <row r="18" spans="1:5" s="50" customFormat="1" x14ac:dyDescent="0.2">
      <c r="A18" s="42" t="s">
        <v>86</v>
      </c>
      <c r="B18" s="94"/>
      <c r="C18" s="94"/>
      <c r="D18" s="94"/>
      <c r="E18" s="94"/>
    </row>
    <row r="19" spans="1:5" s="50" customFormat="1" x14ac:dyDescent="0.2">
      <c r="A19" s="88">
        <f>A7</f>
        <v>1</v>
      </c>
      <c r="B19" s="94" t="e">
        <f>'Наполни свое лето | FIT18'!B39+25</f>
        <v>#REF!</v>
      </c>
      <c r="C19" s="94" t="e">
        <f>'Наполни свое лето | FIT18'!C39+25</f>
        <v>#REF!</v>
      </c>
      <c r="D19" s="94" t="e">
        <f>'Наполни свое лето | FIT18'!D39+25</f>
        <v>#REF!</v>
      </c>
      <c r="E19" s="94" t="e">
        <f>'Наполни свое лето | FIT18'!E39+25</f>
        <v>#REF!</v>
      </c>
    </row>
    <row r="20" spans="1:5" s="50" customFormat="1" x14ac:dyDescent="0.2">
      <c r="A20" s="88">
        <f>A8</f>
        <v>2</v>
      </c>
      <c r="B20" s="94" t="e">
        <f>'Наполни свое лето | FIT18'!B40+25</f>
        <v>#REF!</v>
      </c>
      <c r="C20" s="94" t="e">
        <f>'Наполни свое лето | FIT18'!C40+25</f>
        <v>#REF!</v>
      </c>
      <c r="D20" s="94" t="e">
        <f>'Наполни свое лето | FIT18'!D40+25</f>
        <v>#REF!</v>
      </c>
      <c r="E20" s="94" t="e">
        <f>'Наполни свое лето | FIT18'!E40+25</f>
        <v>#REF!</v>
      </c>
    </row>
    <row r="21" spans="1:5" s="50" customFormat="1" x14ac:dyDescent="0.2">
      <c r="A21" s="42" t="s">
        <v>87</v>
      </c>
      <c r="B21" s="94"/>
      <c r="C21" s="94"/>
      <c r="D21" s="94"/>
      <c r="E21" s="94"/>
    </row>
    <row r="22" spans="1:5" s="50" customFormat="1" x14ac:dyDescent="0.2">
      <c r="A22" s="88" t="s">
        <v>88</v>
      </c>
      <c r="B22" s="94" t="e">
        <f>'Наполни свое лето | FIT18'!B42+25</f>
        <v>#REF!</v>
      </c>
      <c r="C22" s="94" t="e">
        <f>'Наполни свое лето | FIT18'!C42+25</f>
        <v>#REF!</v>
      </c>
      <c r="D22" s="94" t="e">
        <f>'Наполни свое лето | FIT18'!D42+25</f>
        <v>#REF!</v>
      </c>
      <c r="E22" s="94" t="e">
        <f>'Наполни свое лето | FIT18'!E42+25</f>
        <v>#REF!</v>
      </c>
    </row>
    <row r="23" spans="1:5" s="50" customFormat="1" ht="135" x14ac:dyDescent="0.2">
      <c r="A23" s="156" t="s">
        <v>264</v>
      </c>
    </row>
    <row r="24" spans="1:5" s="50" customFormat="1" x14ac:dyDescent="0.2">
      <c r="A24" s="144" t="s">
        <v>71</v>
      </c>
    </row>
    <row r="25" spans="1:5" s="50" customFormat="1" x14ac:dyDescent="0.2">
      <c r="A25" s="57" t="s">
        <v>249</v>
      </c>
    </row>
    <row r="26" spans="1:5" ht="12.75" thickBot="1" x14ac:dyDescent="0.25">
      <c r="A26" s="57" t="s">
        <v>244</v>
      </c>
    </row>
    <row r="27" spans="1:5" ht="9" hidden="1" customHeight="1" x14ac:dyDescent="0.2">
      <c r="A27" s="100"/>
    </row>
    <row r="28" spans="1:5" ht="10.7" customHeight="1" thickBot="1" x14ac:dyDescent="0.25">
      <c r="A28" s="104" t="s">
        <v>66</v>
      </c>
    </row>
    <row r="29" spans="1:5" x14ac:dyDescent="0.2">
      <c r="A29" s="63" t="s">
        <v>78</v>
      </c>
    </row>
    <row r="30" spans="1:5" ht="13.35" customHeight="1" x14ac:dyDescent="0.2">
      <c r="A30" s="56" t="s">
        <v>243</v>
      </c>
    </row>
    <row r="31" spans="1:5" ht="13.35" customHeight="1" x14ac:dyDescent="0.2">
      <c r="A31" s="43" t="s">
        <v>67</v>
      </c>
    </row>
    <row r="32" spans="1:5" ht="12.6" customHeight="1" x14ac:dyDescent="0.2">
      <c r="A32" s="43" t="s">
        <v>89</v>
      </c>
    </row>
    <row r="33" spans="1:1" ht="13.35" customHeight="1" x14ac:dyDescent="0.2">
      <c r="A33" s="43" t="s">
        <v>68</v>
      </c>
    </row>
    <row r="34" spans="1:1" ht="11.45" customHeight="1" x14ac:dyDescent="0.2">
      <c r="A34" s="43" t="s">
        <v>69</v>
      </c>
    </row>
    <row r="35" spans="1:1" x14ac:dyDescent="0.2">
      <c r="A35" s="159" t="s">
        <v>162</v>
      </c>
    </row>
    <row r="36" spans="1:1" ht="31.5" x14ac:dyDescent="0.2">
      <c r="A36" s="145" t="s">
        <v>250</v>
      </c>
    </row>
    <row r="37" spans="1:1" ht="42" x14ac:dyDescent="0.2">
      <c r="A37" s="188" t="s">
        <v>246</v>
      </c>
    </row>
    <row r="38" spans="1:1" ht="21" x14ac:dyDescent="0.2">
      <c r="A38" s="188" t="s">
        <v>247</v>
      </c>
    </row>
    <row r="39" spans="1:1" ht="21" x14ac:dyDescent="0.2">
      <c r="A39" s="188" t="s">
        <v>251</v>
      </c>
    </row>
    <row r="40" spans="1:1" ht="31.5" x14ac:dyDescent="0.2">
      <c r="A40" s="188" t="s">
        <v>262</v>
      </c>
    </row>
    <row r="41" spans="1:1" ht="31.5" x14ac:dyDescent="0.2">
      <c r="A41" s="188" t="s">
        <v>263</v>
      </c>
    </row>
    <row r="42" spans="1:1" ht="31.5" x14ac:dyDescent="0.2">
      <c r="A42" s="113" t="s">
        <v>99</v>
      </c>
    </row>
    <row r="43" spans="1:1" ht="63" x14ac:dyDescent="0.2">
      <c r="A43" s="149" t="s">
        <v>248</v>
      </c>
    </row>
    <row r="44" spans="1:1" ht="21" x14ac:dyDescent="0.2">
      <c r="A44" s="140" t="s">
        <v>95</v>
      </c>
    </row>
    <row r="45" spans="1:1" ht="42.75" x14ac:dyDescent="0.2">
      <c r="A45" s="108" t="s">
        <v>245</v>
      </c>
    </row>
    <row r="46" spans="1:1" ht="21" x14ac:dyDescent="0.2">
      <c r="A46" s="66" t="s">
        <v>97</v>
      </c>
    </row>
    <row r="47" spans="1:1" x14ac:dyDescent="0.2">
      <c r="A47" s="68"/>
    </row>
    <row r="48" spans="1:1" x14ac:dyDescent="0.2">
      <c r="A48" s="69" t="s">
        <v>70</v>
      </c>
    </row>
    <row r="49" spans="1:1" ht="24" x14ac:dyDescent="0.2">
      <c r="A49" s="70" t="s">
        <v>76</v>
      </c>
    </row>
    <row r="50" spans="1:1" ht="24" x14ac:dyDescent="0.2">
      <c r="A50" s="70" t="s">
        <v>77</v>
      </c>
    </row>
    <row r="51" spans="1:1" x14ac:dyDescent="0.2">
      <c r="A51" s="70"/>
    </row>
    <row r="52" spans="1:1" x14ac:dyDescent="0.2">
      <c r="A52" s="70"/>
    </row>
  </sheetData>
  <mergeCells count="1">
    <mergeCell ref="A1:A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dimension ref="A1:AO217"/>
  <sheetViews>
    <sheetView workbookViewId="0">
      <selection activeCell="AK21" sqref="AK21:AO22"/>
    </sheetView>
  </sheetViews>
  <sheetFormatPr defaultColWidth="9" defaultRowHeight="12" x14ac:dyDescent="0.2"/>
  <cols>
    <col min="1" max="1" width="84.5703125" style="48" customWidth="1"/>
    <col min="2" max="12" width="0" style="48" hidden="1" customWidth="1"/>
    <col min="13" max="13" width="0" style="96" hidden="1" customWidth="1"/>
    <col min="14" max="16" width="0" style="48" hidden="1" customWidth="1"/>
    <col min="17" max="17" width="0" style="96" hidden="1" customWidth="1"/>
    <col min="18" max="36" width="0" style="48" hidden="1" customWidth="1"/>
    <col min="37" max="16384" width="9" style="48"/>
  </cols>
  <sheetData>
    <row r="1" spans="1:41" s="51" customFormat="1" ht="12" customHeight="1" x14ac:dyDescent="0.2">
      <c r="A1" s="207" t="s">
        <v>82</v>
      </c>
    </row>
    <row r="2" spans="1:41" s="51" customFormat="1" ht="12" customHeight="1" x14ac:dyDescent="0.2">
      <c r="A2" s="207"/>
    </row>
    <row r="3" spans="1:41" s="51" customFormat="1" ht="11.1" customHeight="1" x14ac:dyDescent="0.2">
      <c r="A3" s="97" t="s">
        <v>101</v>
      </c>
    </row>
    <row r="4" spans="1:41" s="52" customFormat="1" ht="32.1" customHeight="1" x14ac:dyDescent="0.2">
      <c r="A4" s="98" t="s">
        <v>64</v>
      </c>
      <c r="B4" s="85">
        <v>44409</v>
      </c>
      <c r="C4" s="85">
        <v>44414</v>
      </c>
      <c r="D4" s="85">
        <v>44416</v>
      </c>
      <c r="E4" s="85">
        <v>44421</v>
      </c>
      <c r="F4" s="85">
        <v>44423</v>
      </c>
      <c r="G4" s="85">
        <v>44428</v>
      </c>
      <c r="H4" s="85">
        <v>44430</v>
      </c>
      <c r="I4" s="85">
        <v>44435</v>
      </c>
      <c r="J4" s="85">
        <v>44437</v>
      </c>
      <c r="K4" s="101" t="e">
        <f>'C завтраками| Bed and breakfast'!#REF!</f>
        <v>#REF!</v>
      </c>
      <c r="L4" s="101" t="e">
        <f>'C завтраками| Bed and breakfast'!#REF!</f>
        <v>#REF!</v>
      </c>
      <c r="M4" s="102" t="e">
        <f>'C завтраками| Bed and breakfast'!#REF!</f>
        <v>#REF!</v>
      </c>
      <c r="N4" s="101" t="e">
        <f>'C завтраками| Bed and breakfast'!#REF!</f>
        <v>#REF!</v>
      </c>
      <c r="O4" s="101" t="e">
        <f>'C завтраками| Bed and breakfast'!#REF!</f>
        <v>#REF!</v>
      </c>
      <c r="P4" s="101" t="e">
        <f>'C завтраками| Bed and breakfast'!#REF!</f>
        <v>#REF!</v>
      </c>
      <c r="Q4" s="101" t="e">
        <f>'C завтраками| Bed and breakfast'!#REF!</f>
        <v>#REF!</v>
      </c>
      <c r="R4" s="101" t="e">
        <f>'C завтраками| Bed and breakfast'!#REF!</f>
        <v>#REF!</v>
      </c>
      <c r="S4" s="101" t="e">
        <f>'C завтраками| Bed and breakfast'!#REF!</f>
        <v>#REF!</v>
      </c>
      <c r="T4" s="101" t="e">
        <f>'C завтраками| Bed and breakfast'!#REF!</f>
        <v>#REF!</v>
      </c>
      <c r="U4" s="101" t="e">
        <f>'C завтраками| Bed and breakfast'!#REF!</f>
        <v>#REF!</v>
      </c>
      <c r="V4" s="101" t="e">
        <f>'C завтраками| Bed and breakfast'!#REF!</f>
        <v>#REF!</v>
      </c>
      <c r="W4" s="101" t="e">
        <f>'C завтраками| Bed and breakfast'!#REF!</f>
        <v>#REF!</v>
      </c>
      <c r="X4" s="101"/>
      <c r="Y4" s="101" t="e">
        <f>'C завтраками| Bed and breakfast'!#REF!</f>
        <v>#REF!</v>
      </c>
      <c r="Z4" s="101" t="e">
        <f>'C завтраками| Bed and breakfast'!#REF!</f>
        <v>#REF!</v>
      </c>
      <c r="AA4" s="101" t="e">
        <f>'C завтраками| Bed and breakfast'!#REF!</f>
        <v>#REF!</v>
      </c>
      <c r="AB4" s="101" t="e">
        <f>'C завтраками| Bed and breakfast'!#REF!</f>
        <v>#REF!</v>
      </c>
      <c r="AC4" s="101" t="e">
        <f>'C завтраками| Bed and breakfast'!#REF!</f>
        <v>#REF!</v>
      </c>
      <c r="AD4" s="101" t="e">
        <f>'C завтраками| Bed and breakfast'!#REF!</f>
        <v>#REF!</v>
      </c>
      <c r="AE4" s="101" t="e">
        <f>'C завтраками| Bed and breakfast'!#REF!</f>
        <v>#REF!</v>
      </c>
      <c r="AF4" s="101" t="e">
        <f>'C завтраками| Bed and breakfast'!#REF!</f>
        <v>#REF!</v>
      </c>
      <c r="AG4" s="101" t="e">
        <f>'C завтраками| Bed and breakfast'!#REF!</f>
        <v>#REF!</v>
      </c>
      <c r="AH4" s="101" t="e">
        <f>'C завтраками| Bed and breakfast'!#REF!</f>
        <v>#REF!</v>
      </c>
      <c r="AI4" s="101" t="e">
        <f>'C завтраками| Bed and breakfast'!#REF!</f>
        <v>#REF!</v>
      </c>
      <c r="AJ4" s="101" t="e">
        <f>'C завтраками| Bed and breakfast'!#REF!</f>
        <v>#REF!</v>
      </c>
      <c r="AK4" s="101" t="e">
        <f>'C завтраками| Bed and breakfast'!#REF!</f>
        <v>#REF!</v>
      </c>
      <c r="AL4" s="101" t="e">
        <f>'C завтраками| Bed and breakfast'!#REF!</f>
        <v>#REF!</v>
      </c>
      <c r="AM4" s="101" t="e">
        <f>'C завтраками| Bed and breakfast'!#REF!</f>
        <v>#REF!</v>
      </c>
      <c r="AN4" s="101" t="e">
        <f>'C завтраками| Bed and breakfast'!#REF!</f>
        <v>#REF!</v>
      </c>
      <c r="AO4" s="101" t="e">
        <f>'C завтраками| Bed and breakfast'!#REF!</f>
        <v>#REF!</v>
      </c>
    </row>
    <row r="5" spans="1:41" s="53" customFormat="1" ht="21.95" customHeight="1" x14ac:dyDescent="0.2">
      <c r="A5" s="98"/>
      <c r="B5" s="84">
        <v>44413</v>
      </c>
      <c r="C5" s="84">
        <v>44415</v>
      </c>
      <c r="D5" s="84">
        <v>44420</v>
      </c>
      <c r="E5" s="84">
        <v>44422</v>
      </c>
      <c r="F5" s="84">
        <v>44427</v>
      </c>
      <c r="G5" s="84">
        <v>44429</v>
      </c>
      <c r="H5" s="84">
        <v>44434</v>
      </c>
      <c r="I5" s="84">
        <v>44436</v>
      </c>
      <c r="J5" s="84">
        <v>44448</v>
      </c>
      <c r="K5" s="102" t="e">
        <f>'C завтраками| Bed and breakfast'!#REF!</f>
        <v>#REF!</v>
      </c>
      <c r="L5" s="101" t="e">
        <f>'C завтраками| Bed and breakfast'!#REF!</f>
        <v>#REF!</v>
      </c>
      <c r="M5" s="102" t="e">
        <f>'C завтраками| Bed and breakfast'!#REF!</f>
        <v>#REF!</v>
      </c>
      <c r="N5" s="102" t="e">
        <f>'C завтраками| Bed and breakfast'!#REF!</f>
        <v>#REF!</v>
      </c>
      <c r="O5" s="102" t="e">
        <f>'C завтраками| Bed and breakfast'!#REF!</f>
        <v>#REF!</v>
      </c>
      <c r="P5" s="102" t="e">
        <f>'C завтраками| Bed and breakfast'!#REF!</f>
        <v>#REF!</v>
      </c>
      <c r="Q5" s="102" t="e">
        <f>'C завтраками| Bed and breakfast'!#REF!</f>
        <v>#REF!</v>
      </c>
      <c r="R5" s="102" t="e">
        <f>'C завтраками| Bed and breakfast'!#REF!</f>
        <v>#REF!</v>
      </c>
      <c r="S5" s="102" t="e">
        <f>'C завтраками| Bed and breakfast'!#REF!</f>
        <v>#REF!</v>
      </c>
      <c r="T5" s="102" t="e">
        <f>'C завтраками| Bed and breakfast'!#REF!</f>
        <v>#REF!</v>
      </c>
      <c r="U5" s="102" t="e">
        <f>'C завтраками| Bed and breakfast'!#REF!</f>
        <v>#REF!</v>
      </c>
      <c r="V5" s="102" t="e">
        <f>'C завтраками| Bed and breakfast'!#REF!</f>
        <v>#REF!</v>
      </c>
      <c r="W5" s="102" t="e">
        <f>'C завтраками| Bed and breakfast'!#REF!</f>
        <v>#REF!</v>
      </c>
      <c r="X5" s="102" t="e">
        <f>'C завтраками| Bed and breakfast'!#REF!</f>
        <v>#REF!</v>
      </c>
      <c r="Y5" s="102" t="e">
        <f>'C завтраками| Bed and breakfast'!#REF!</f>
        <v>#REF!</v>
      </c>
      <c r="Z5" s="102" t="e">
        <f>'C завтраками| Bed and breakfast'!#REF!</f>
        <v>#REF!</v>
      </c>
      <c r="AA5" s="102" t="e">
        <f>'C завтраками| Bed and breakfast'!#REF!</f>
        <v>#REF!</v>
      </c>
      <c r="AB5" s="102" t="e">
        <f>'C завтраками| Bed and breakfast'!#REF!</f>
        <v>#REF!</v>
      </c>
      <c r="AC5" s="102" t="e">
        <f>'C завтраками| Bed and breakfast'!#REF!</f>
        <v>#REF!</v>
      </c>
      <c r="AD5" s="102" t="e">
        <f>'C завтраками| Bed and breakfast'!#REF!</f>
        <v>#REF!</v>
      </c>
      <c r="AE5" s="102" t="e">
        <f>'C завтраками| Bed and breakfast'!#REF!</f>
        <v>#REF!</v>
      </c>
      <c r="AF5" s="102" t="e">
        <f>'C завтраками| Bed and breakfast'!#REF!</f>
        <v>#REF!</v>
      </c>
      <c r="AG5" s="102" t="e">
        <f>'C завтраками| Bed and breakfast'!#REF!</f>
        <v>#REF!</v>
      </c>
      <c r="AH5" s="102" t="e">
        <f>'C завтраками| Bed and breakfast'!#REF!</f>
        <v>#REF!</v>
      </c>
      <c r="AI5" s="102" t="e">
        <f>'C завтраками| Bed and breakfast'!#REF!</f>
        <v>#REF!</v>
      </c>
      <c r="AJ5" s="102" t="e">
        <f>'C завтраками| Bed and breakfast'!#REF!</f>
        <v>#REF!</v>
      </c>
      <c r="AK5" s="102" t="e">
        <f>'C завтраками| Bed and breakfast'!#REF!</f>
        <v>#REF!</v>
      </c>
      <c r="AL5" s="102" t="e">
        <f>'C завтраками| Bed and breakfast'!#REF!</f>
        <v>#REF!</v>
      </c>
      <c r="AM5" s="102" t="e">
        <f>'C завтраками| Bed and breakfast'!#REF!</f>
        <v>#REF!</v>
      </c>
      <c r="AN5" s="102" t="e">
        <f>'C завтраками| Bed and breakfast'!#REF!</f>
        <v>#REF!</v>
      </c>
      <c r="AO5" s="102" t="e">
        <f>'C завтраками| Bed and breakfast'!#REF!</f>
        <v>#REF!</v>
      </c>
    </row>
    <row r="6" spans="1:41"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row>
    <row r="7" spans="1:41" s="53" customFormat="1" x14ac:dyDescent="0.2">
      <c r="A7" s="88">
        <v>1</v>
      </c>
      <c r="B7" s="42">
        <v>10200</v>
      </c>
      <c r="C7" s="42">
        <v>11000</v>
      </c>
      <c r="D7" s="42">
        <v>10200</v>
      </c>
      <c r="E7" s="42">
        <v>11000</v>
      </c>
      <c r="F7" s="42">
        <v>10200</v>
      </c>
      <c r="G7" s="42">
        <v>11000</v>
      </c>
      <c r="H7" s="42">
        <v>10200</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row>
    <row r="8" spans="1:41" s="53" customFormat="1" x14ac:dyDescent="0.2">
      <c r="A8" s="88">
        <v>2</v>
      </c>
      <c r="B8" s="42">
        <f t="shared" ref="B8:H8" si="0">B7+1000</f>
        <v>11200</v>
      </c>
      <c r="C8" s="42">
        <f t="shared" si="0"/>
        <v>12000</v>
      </c>
      <c r="D8" s="42">
        <f t="shared" si="0"/>
        <v>11200</v>
      </c>
      <c r="E8" s="42">
        <f t="shared" si="0"/>
        <v>12000</v>
      </c>
      <c r="F8" s="42">
        <f t="shared" si="0"/>
        <v>11200</v>
      </c>
      <c r="G8" s="42">
        <f t="shared" si="0"/>
        <v>12000</v>
      </c>
      <c r="H8" s="42">
        <f t="shared" si="0"/>
        <v>11200</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row>
    <row r="9" spans="1:41" s="53" customFormat="1" x14ac:dyDescent="0.2">
      <c r="A9" s="42" t="s">
        <v>84</v>
      </c>
      <c r="B9" s="41"/>
      <c r="C9" s="41"/>
      <c r="D9" s="41"/>
      <c r="E9" s="41"/>
      <c r="F9" s="41"/>
      <c r="G9" s="41"/>
      <c r="H9" s="41"/>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row>
    <row r="10" spans="1:41" s="53" customFormat="1" x14ac:dyDescent="0.2">
      <c r="A10" s="88">
        <f>A7</f>
        <v>1</v>
      </c>
      <c r="B10" s="42">
        <f t="shared" ref="B10:H11" si="1">B7+3000</f>
        <v>13200</v>
      </c>
      <c r="C10" s="42">
        <f t="shared" si="1"/>
        <v>14000</v>
      </c>
      <c r="D10" s="42">
        <f t="shared" si="1"/>
        <v>13200</v>
      </c>
      <c r="E10" s="42">
        <f t="shared" si="1"/>
        <v>14000</v>
      </c>
      <c r="F10" s="42">
        <f t="shared" si="1"/>
        <v>13200</v>
      </c>
      <c r="G10" s="42">
        <f t="shared" si="1"/>
        <v>14000</v>
      </c>
      <c r="H10" s="42">
        <f t="shared" si="1"/>
        <v>13200</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row>
    <row r="11" spans="1:41" s="53" customFormat="1" x14ac:dyDescent="0.2">
      <c r="A11" s="88">
        <f>A8</f>
        <v>2</v>
      </c>
      <c r="B11" s="42">
        <f t="shared" si="1"/>
        <v>14200</v>
      </c>
      <c r="C11" s="42">
        <f t="shared" si="1"/>
        <v>15000</v>
      </c>
      <c r="D11" s="42">
        <f t="shared" si="1"/>
        <v>14200</v>
      </c>
      <c r="E11" s="42">
        <f t="shared" si="1"/>
        <v>15000</v>
      </c>
      <c r="F11" s="42">
        <f t="shared" si="1"/>
        <v>14200</v>
      </c>
      <c r="G11" s="42">
        <f t="shared" si="1"/>
        <v>15000</v>
      </c>
      <c r="H11" s="42">
        <f t="shared" si="1"/>
        <v>14200</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row>
    <row r="12" spans="1:41" s="53" customFormat="1" x14ac:dyDescent="0.2">
      <c r="A12" s="42" t="s">
        <v>85</v>
      </c>
      <c r="B12" s="41"/>
      <c r="C12" s="41"/>
      <c r="D12" s="41"/>
      <c r="E12" s="41"/>
      <c r="F12" s="41"/>
      <c r="G12" s="41"/>
      <c r="H12" s="41"/>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row>
    <row r="13" spans="1:41" s="53" customFormat="1" x14ac:dyDescent="0.2">
      <c r="A13" s="88">
        <f>A7</f>
        <v>1</v>
      </c>
      <c r="B13" s="42">
        <f t="shared" ref="B13:H13" si="2">B7+4000</f>
        <v>14200</v>
      </c>
      <c r="C13" s="42">
        <f t="shared" si="2"/>
        <v>15000</v>
      </c>
      <c r="D13" s="42">
        <f t="shared" si="2"/>
        <v>14200</v>
      </c>
      <c r="E13" s="42">
        <f t="shared" si="2"/>
        <v>15000</v>
      </c>
      <c r="F13" s="42">
        <f t="shared" si="2"/>
        <v>14200</v>
      </c>
      <c r="G13" s="42">
        <f t="shared" si="2"/>
        <v>15000</v>
      </c>
      <c r="H13" s="42">
        <f t="shared" si="2"/>
        <v>14200</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row>
    <row r="14" spans="1:41" s="53" customFormat="1" x14ac:dyDescent="0.2">
      <c r="A14" s="88">
        <f>A8</f>
        <v>2</v>
      </c>
      <c r="B14" s="42">
        <f t="shared" ref="B14:H14" si="3">B13+1000</f>
        <v>15200</v>
      </c>
      <c r="C14" s="42">
        <f t="shared" si="3"/>
        <v>16000</v>
      </c>
      <c r="D14" s="42">
        <f t="shared" si="3"/>
        <v>15200</v>
      </c>
      <c r="E14" s="42">
        <f t="shared" si="3"/>
        <v>16000</v>
      </c>
      <c r="F14" s="42">
        <f t="shared" si="3"/>
        <v>15200</v>
      </c>
      <c r="G14" s="42">
        <f t="shared" si="3"/>
        <v>16000</v>
      </c>
      <c r="H14" s="42">
        <f t="shared" si="3"/>
        <v>15200</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row>
    <row r="15" spans="1:41" s="53" customFormat="1" x14ac:dyDescent="0.2">
      <c r="A15" s="42" t="s">
        <v>86</v>
      </c>
      <c r="B15" s="41"/>
      <c r="C15" s="41"/>
      <c r="D15" s="41"/>
      <c r="E15" s="41"/>
      <c r="F15" s="41"/>
      <c r="G15" s="41"/>
      <c r="H15" s="41"/>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row>
    <row r="16" spans="1:41" s="53" customFormat="1" x14ac:dyDescent="0.2">
      <c r="A16" s="88">
        <f>A7</f>
        <v>1</v>
      </c>
      <c r="B16" s="42">
        <f t="shared" ref="B16:H16" si="4">B7+6000</f>
        <v>16200</v>
      </c>
      <c r="C16" s="42">
        <f t="shared" si="4"/>
        <v>17000</v>
      </c>
      <c r="D16" s="42">
        <f t="shared" si="4"/>
        <v>16200</v>
      </c>
      <c r="E16" s="42">
        <f t="shared" si="4"/>
        <v>17000</v>
      </c>
      <c r="F16" s="42">
        <f t="shared" si="4"/>
        <v>16200</v>
      </c>
      <c r="G16" s="42">
        <f t="shared" si="4"/>
        <v>17000</v>
      </c>
      <c r="H16" s="42">
        <f t="shared" si="4"/>
        <v>16200</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row>
    <row r="17" spans="1:41" s="53" customFormat="1" x14ac:dyDescent="0.2">
      <c r="A17" s="88">
        <f>A8</f>
        <v>2</v>
      </c>
      <c r="B17" s="42">
        <f t="shared" ref="B17:H17" si="5">B16+1000</f>
        <v>17200</v>
      </c>
      <c r="C17" s="42">
        <f t="shared" si="5"/>
        <v>18000</v>
      </c>
      <c r="D17" s="42">
        <f t="shared" si="5"/>
        <v>17200</v>
      </c>
      <c r="E17" s="42">
        <f t="shared" si="5"/>
        <v>18000</v>
      </c>
      <c r="F17" s="42">
        <f t="shared" si="5"/>
        <v>17200</v>
      </c>
      <c r="G17" s="42">
        <f t="shared" si="5"/>
        <v>18000</v>
      </c>
      <c r="H17" s="42">
        <f t="shared" si="5"/>
        <v>17200</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row>
    <row r="18" spans="1:41" s="53" customFormat="1" x14ac:dyDescent="0.2">
      <c r="A18" s="42" t="s">
        <v>87</v>
      </c>
      <c r="B18" s="41"/>
      <c r="C18" s="41"/>
      <c r="D18" s="41"/>
      <c r="E18" s="41"/>
      <c r="F18" s="41"/>
      <c r="G18" s="41"/>
      <c r="H18" s="41"/>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row>
    <row r="19" spans="1:41" s="53" customFormat="1" x14ac:dyDescent="0.2">
      <c r="A19" s="88" t="s">
        <v>88</v>
      </c>
      <c r="B19" s="42">
        <f t="shared" ref="B19:H19" si="6">B7+21000</f>
        <v>31200</v>
      </c>
      <c r="C19" s="42">
        <f t="shared" si="6"/>
        <v>32000</v>
      </c>
      <c r="D19" s="42">
        <f t="shared" si="6"/>
        <v>31200</v>
      </c>
      <c r="E19" s="42">
        <f t="shared" si="6"/>
        <v>32000</v>
      </c>
      <c r="F19" s="42">
        <f t="shared" si="6"/>
        <v>31200</v>
      </c>
      <c r="G19" s="42">
        <f t="shared" si="6"/>
        <v>32000</v>
      </c>
      <c r="H19" s="42">
        <f t="shared" si="6"/>
        <v>31200</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114" t="e">
        <f>'C завтраками| Bed and breakfast'!#REF!*0.85</f>
        <v>#REF!</v>
      </c>
      <c r="P19" s="114" t="e">
        <f>'C завтраками| Bed and breakfast'!#REF!*0.85</f>
        <v>#REF!</v>
      </c>
      <c r="Q19" s="114"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row>
    <row r="20" spans="1:41" s="53" customFormat="1" x14ac:dyDescent="0.2">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row>
    <row r="21" spans="1:41" ht="18" customHeight="1" x14ac:dyDescent="0.2">
      <c r="A21" s="111" t="s">
        <v>100</v>
      </c>
      <c r="B21" s="85">
        <v>44409</v>
      </c>
      <c r="C21" s="85">
        <v>44414</v>
      </c>
      <c r="D21" s="85">
        <v>44416</v>
      </c>
      <c r="E21" s="85">
        <f>E4</f>
        <v>44421</v>
      </c>
      <c r="F21" s="85">
        <f t="shared" ref="F21:K22" si="7">F4</f>
        <v>44423</v>
      </c>
      <c r="G21" s="85">
        <f t="shared" si="7"/>
        <v>44428</v>
      </c>
      <c r="H21" s="85">
        <f t="shared" si="7"/>
        <v>44430</v>
      </c>
      <c r="I21" s="85">
        <f t="shared" si="7"/>
        <v>44435</v>
      </c>
      <c r="J21" s="85">
        <f t="shared" si="7"/>
        <v>44437</v>
      </c>
      <c r="K21" s="101" t="e">
        <f t="shared" si="7"/>
        <v>#REF!</v>
      </c>
      <c r="L21" s="101" t="e">
        <f t="shared" ref="L21:R21" si="8">L4</f>
        <v>#REF!</v>
      </c>
      <c r="M21" s="102" t="e">
        <f t="shared" si="8"/>
        <v>#REF!</v>
      </c>
      <c r="N21" s="101" t="e">
        <f t="shared" si="8"/>
        <v>#REF!</v>
      </c>
      <c r="O21" s="101" t="e">
        <f t="shared" si="8"/>
        <v>#REF!</v>
      </c>
      <c r="P21" s="101" t="e">
        <f t="shared" si="8"/>
        <v>#REF!</v>
      </c>
      <c r="Q21" s="101" t="e">
        <f t="shared" si="8"/>
        <v>#REF!</v>
      </c>
      <c r="R21" s="101" t="e">
        <f t="shared" si="8"/>
        <v>#REF!</v>
      </c>
      <c r="S21" s="101" t="e">
        <f t="shared" ref="S21:U21" si="9">S4</f>
        <v>#REF!</v>
      </c>
      <c r="T21" s="101" t="e">
        <f t="shared" si="9"/>
        <v>#REF!</v>
      </c>
      <c r="U21" s="101" t="e">
        <f t="shared" si="9"/>
        <v>#REF!</v>
      </c>
      <c r="V21" s="131" t="e">
        <f t="shared" ref="V21" si="10">V4</f>
        <v>#REF!</v>
      </c>
      <c r="W21" s="133" t="e">
        <f t="shared" ref="W21:AD21" si="11">W4</f>
        <v>#REF!</v>
      </c>
      <c r="X21" s="92"/>
      <c r="Y21" s="92" t="e">
        <f t="shared" si="11"/>
        <v>#REF!</v>
      </c>
      <c r="Z21" s="92" t="e">
        <f t="shared" si="11"/>
        <v>#REF!</v>
      </c>
      <c r="AA21" s="92" t="e">
        <f t="shared" si="11"/>
        <v>#REF!</v>
      </c>
      <c r="AB21" s="92" t="e">
        <f t="shared" si="11"/>
        <v>#REF!</v>
      </c>
      <c r="AC21" s="92" t="e">
        <f t="shared" si="11"/>
        <v>#REF!</v>
      </c>
      <c r="AD21" s="92" t="e">
        <f t="shared" si="11"/>
        <v>#REF!</v>
      </c>
      <c r="AE21" s="92" t="e">
        <f t="shared" ref="AE21:AF21" si="12">AE4</f>
        <v>#REF!</v>
      </c>
      <c r="AF21" s="92" t="e">
        <f t="shared" si="12"/>
        <v>#REF!</v>
      </c>
      <c r="AG21" s="133" t="e">
        <f t="shared" ref="AG21:AI21" si="13">AG4</f>
        <v>#REF!</v>
      </c>
      <c r="AH21" s="92" t="e">
        <f t="shared" si="13"/>
        <v>#REF!</v>
      </c>
      <c r="AI21" s="92" t="e">
        <f t="shared" si="13"/>
        <v>#REF!</v>
      </c>
      <c r="AJ21" s="92" t="e">
        <f t="shared" ref="AJ21:AO21" si="14">AJ4</f>
        <v>#REF!</v>
      </c>
      <c r="AK21" s="92" t="e">
        <f t="shared" si="14"/>
        <v>#REF!</v>
      </c>
      <c r="AL21" s="133" t="e">
        <f t="shared" si="14"/>
        <v>#REF!</v>
      </c>
      <c r="AM21" s="133" t="e">
        <f t="shared" si="14"/>
        <v>#REF!</v>
      </c>
      <c r="AN21" s="133" t="e">
        <f t="shared" si="14"/>
        <v>#REF!</v>
      </c>
      <c r="AO21" s="133" t="e">
        <f t="shared" si="14"/>
        <v>#REF!</v>
      </c>
    </row>
    <row r="22" spans="1:41" ht="20.25" customHeight="1" x14ac:dyDescent="0.2">
      <c r="A22" s="90" t="s">
        <v>64</v>
      </c>
      <c r="B22" s="84">
        <v>44413</v>
      </c>
      <c r="C22" s="84">
        <v>44415</v>
      </c>
      <c r="D22" s="84">
        <v>44420</v>
      </c>
      <c r="E22" s="84">
        <f>E5</f>
        <v>44422</v>
      </c>
      <c r="F22" s="84">
        <f t="shared" si="7"/>
        <v>44427</v>
      </c>
      <c r="G22" s="84">
        <f t="shared" si="7"/>
        <v>44429</v>
      </c>
      <c r="H22" s="84">
        <f t="shared" si="7"/>
        <v>44434</v>
      </c>
      <c r="I22" s="84">
        <f t="shared" si="7"/>
        <v>44436</v>
      </c>
      <c r="J22" s="84">
        <f t="shared" si="7"/>
        <v>44448</v>
      </c>
      <c r="K22" s="102" t="e">
        <f t="shared" si="7"/>
        <v>#REF!</v>
      </c>
      <c r="L22" s="101" t="e">
        <f t="shared" ref="L22:R22" si="15">L5</f>
        <v>#REF!</v>
      </c>
      <c r="M22" s="102" t="e">
        <f t="shared" si="15"/>
        <v>#REF!</v>
      </c>
      <c r="N22" s="102" t="e">
        <f t="shared" si="15"/>
        <v>#REF!</v>
      </c>
      <c r="O22" s="102" t="e">
        <f t="shared" si="15"/>
        <v>#REF!</v>
      </c>
      <c r="P22" s="102" t="e">
        <f t="shared" si="15"/>
        <v>#REF!</v>
      </c>
      <c r="Q22" s="102" t="e">
        <f t="shared" si="15"/>
        <v>#REF!</v>
      </c>
      <c r="R22" s="102" t="e">
        <f t="shared" si="15"/>
        <v>#REF!</v>
      </c>
      <c r="S22" s="102" t="e">
        <f t="shared" ref="S22:U22" si="16">S5</f>
        <v>#REF!</v>
      </c>
      <c r="T22" s="102" t="e">
        <f t="shared" si="16"/>
        <v>#REF!</v>
      </c>
      <c r="U22" s="101" t="e">
        <f t="shared" si="16"/>
        <v>#REF!</v>
      </c>
      <c r="V22" s="131" t="e">
        <f t="shared" ref="V22" si="17">V5</f>
        <v>#REF!</v>
      </c>
      <c r="W22" s="131" t="e">
        <f t="shared" ref="W22:AD22" si="18">W5</f>
        <v>#REF!</v>
      </c>
      <c r="X22" s="101" t="e">
        <f t="shared" si="18"/>
        <v>#REF!</v>
      </c>
      <c r="Y22" s="103" t="e">
        <f t="shared" si="18"/>
        <v>#REF!</v>
      </c>
      <c r="Z22" s="101" t="e">
        <f t="shared" si="18"/>
        <v>#REF!</v>
      </c>
      <c r="AA22" s="92" t="e">
        <f t="shared" si="18"/>
        <v>#REF!</v>
      </c>
      <c r="AB22" s="92" t="e">
        <f t="shared" si="18"/>
        <v>#REF!</v>
      </c>
      <c r="AC22" s="92" t="e">
        <f t="shared" si="18"/>
        <v>#REF!</v>
      </c>
      <c r="AD22" s="92" t="e">
        <f t="shared" si="18"/>
        <v>#REF!</v>
      </c>
      <c r="AE22" s="92" t="e">
        <f t="shared" ref="AE22:AF22" si="19">AE5</f>
        <v>#REF!</v>
      </c>
      <c r="AF22" s="92" t="e">
        <f t="shared" si="19"/>
        <v>#REF!</v>
      </c>
      <c r="AG22" s="133" t="e">
        <f t="shared" ref="AG22:AI22" si="20">AG5</f>
        <v>#REF!</v>
      </c>
      <c r="AH22" s="92" t="e">
        <f t="shared" si="20"/>
        <v>#REF!</v>
      </c>
      <c r="AI22" s="92" t="e">
        <f t="shared" si="20"/>
        <v>#REF!</v>
      </c>
      <c r="AJ22" s="92" t="e">
        <f t="shared" ref="AJ22:AO22" si="21">AJ5</f>
        <v>#REF!</v>
      </c>
      <c r="AK22" s="92" t="e">
        <f t="shared" si="21"/>
        <v>#REF!</v>
      </c>
      <c r="AL22" s="133" t="e">
        <f t="shared" si="21"/>
        <v>#REF!</v>
      </c>
      <c r="AM22" s="133" t="e">
        <f t="shared" si="21"/>
        <v>#REF!</v>
      </c>
      <c r="AN22" s="133" t="e">
        <f t="shared" si="21"/>
        <v>#REF!</v>
      </c>
      <c r="AO22" s="133" t="e">
        <f t="shared" si="21"/>
        <v>#REF!</v>
      </c>
    </row>
    <row r="23" spans="1:41" s="44" customFormat="1" x14ac:dyDescent="0.2">
      <c r="A23" s="42" t="s">
        <v>83</v>
      </c>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row>
    <row r="24" spans="1:41" s="50" customFormat="1" x14ac:dyDescent="0.2">
      <c r="A24" s="88">
        <v>1</v>
      </c>
      <c r="B24" s="91">
        <f t="shared" ref="B24:D25" si="22">B7*0.75</f>
        <v>7650</v>
      </c>
      <c r="C24" s="91">
        <f t="shared" si="22"/>
        <v>8250</v>
      </c>
      <c r="D24" s="91">
        <f t="shared" si="22"/>
        <v>7650</v>
      </c>
      <c r="E24" s="91">
        <f t="shared" ref="E24:H25" si="23">E7*0.85</f>
        <v>9350</v>
      </c>
      <c r="F24" s="91">
        <f t="shared" si="23"/>
        <v>8670</v>
      </c>
      <c r="G24" s="91">
        <f t="shared" si="23"/>
        <v>9350</v>
      </c>
      <c r="H24" s="91">
        <f t="shared" si="23"/>
        <v>8670</v>
      </c>
      <c r="I24" s="94" t="e">
        <f>I7*0.9</f>
        <v>#REF!</v>
      </c>
      <c r="J24" s="94" t="e">
        <f>J7*0.9</f>
        <v>#REF!</v>
      </c>
      <c r="K24" s="94" t="e">
        <f>ROUNDUP(K7*0.9,)</f>
        <v>#REF!</v>
      </c>
      <c r="L24" s="94" t="e">
        <f t="shared" ref="L24:R24" si="24">ROUNDUP(L7*0.9,)</f>
        <v>#REF!</v>
      </c>
      <c r="M24" s="94" t="e">
        <f t="shared" si="24"/>
        <v>#REF!</v>
      </c>
      <c r="N24" s="94" t="e">
        <f t="shared" si="24"/>
        <v>#REF!</v>
      </c>
      <c r="O24" s="94" t="e">
        <f t="shared" si="24"/>
        <v>#REF!</v>
      </c>
      <c r="P24" s="94" t="e">
        <f t="shared" si="24"/>
        <v>#REF!</v>
      </c>
      <c r="Q24" s="94" t="e">
        <f t="shared" si="24"/>
        <v>#REF!</v>
      </c>
      <c r="R24" s="94" t="e">
        <f t="shared" si="24"/>
        <v>#REF!</v>
      </c>
      <c r="S24" s="94" t="e">
        <f t="shared" ref="S24:U24" si="25">ROUNDUP(S7*0.9,)</f>
        <v>#REF!</v>
      </c>
      <c r="T24" s="94" t="e">
        <f t="shared" si="25"/>
        <v>#REF!</v>
      </c>
      <c r="U24" s="94" t="e">
        <f t="shared" si="25"/>
        <v>#REF!</v>
      </c>
      <c r="V24" s="94" t="e">
        <f t="shared" ref="V24" si="26">ROUNDUP(V7*0.9,)</f>
        <v>#REF!</v>
      </c>
      <c r="W24" s="94" t="e">
        <f t="shared" ref="W24:AD24" si="27">ROUNDUP(W7*0.9,)</f>
        <v>#REF!</v>
      </c>
      <c r="X24" s="94" t="e">
        <f t="shared" si="27"/>
        <v>#REF!</v>
      </c>
      <c r="Y24" s="94" t="e">
        <f t="shared" si="27"/>
        <v>#REF!</v>
      </c>
      <c r="Z24" s="94" t="e">
        <f t="shared" si="27"/>
        <v>#REF!</v>
      </c>
      <c r="AA24" s="94" t="e">
        <f t="shared" si="27"/>
        <v>#REF!</v>
      </c>
      <c r="AB24" s="94" t="e">
        <f t="shared" si="27"/>
        <v>#REF!</v>
      </c>
      <c r="AC24" s="94" t="e">
        <f t="shared" si="27"/>
        <v>#REF!</v>
      </c>
      <c r="AD24" s="94" t="e">
        <f t="shared" si="27"/>
        <v>#REF!</v>
      </c>
      <c r="AE24" s="94" t="e">
        <f t="shared" ref="AE24:AF24" si="28">ROUNDUP(AE7*0.9,)</f>
        <v>#REF!</v>
      </c>
      <c r="AF24" s="94" t="e">
        <f t="shared" si="28"/>
        <v>#REF!</v>
      </c>
      <c r="AG24" s="94" t="e">
        <f t="shared" ref="AG24:AI24" si="29">ROUNDUP(AG7*0.9,)</f>
        <v>#REF!</v>
      </c>
      <c r="AH24" s="94" t="e">
        <f t="shared" si="29"/>
        <v>#REF!</v>
      </c>
      <c r="AI24" s="94" t="e">
        <f t="shared" si="29"/>
        <v>#REF!</v>
      </c>
      <c r="AJ24" s="94" t="e">
        <f t="shared" ref="AJ24:AO24" si="30">ROUNDUP(AJ7*0.9,)</f>
        <v>#REF!</v>
      </c>
      <c r="AK24" s="94" t="e">
        <f t="shared" si="30"/>
        <v>#REF!</v>
      </c>
      <c r="AL24" s="94" t="e">
        <f t="shared" si="30"/>
        <v>#REF!</v>
      </c>
      <c r="AM24" s="94" t="e">
        <f t="shared" si="30"/>
        <v>#REF!</v>
      </c>
      <c r="AN24" s="94" t="e">
        <f t="shared" si="30"/>
        <v>#REF!</v>
      </c>
      <c r="AO24" s="94" t="e">
        <f t="shared" si="30"/>
        <v>#REF!</v>
      </c>
    </row>
    <row r="25" spans="1:41" s="50" customFormat="1" x14ac:dyDescent="0.2">
      <c r="A25" s="88">
        <v>2</v>
      </c>
      <c r="B25" s="91">
        <f t="shared" si="22"/>
        <v>8400</v>
      </c>
      <c r="C25" s="91">
        <f t="shared" si="22"/>
        <v>9000</v>
      </c>
      <c r="D25" s="91">
        <f t="shared" si="22"/>
        <v>8400</v>
      </c>
      <c r="E25" s="91">
        <f t="shared" si="23"/>
        <v>10200</v>
      </c>
      <c r="F25" s="91">
        <f t="shared" si="23"/>
        <v>9520</v>
      </c>
      <c r="G25" s="91">
        <f t="shared" si="23"/>
        <v>10200</v>
      </c>
      <c r="H25" s="91">
        <f t="shared" si="23"/>
        <v>9520</v>
      </c>
      <c r="I25" s="94" t="e">
        <f>I8*0.9</f>
        <v>#REF!</v>
      </c>
      <c r="J25" s="94" t="e">
        <f>J8*0.9</f>
        <v>#REF!</v>
      </c>
      <c r="K25" s="94" t="e">
        <f>ROUNDUP(K8*0.9,)</f>
        <v>#REF!</v>
      </c>
      <c r="L25" s="94" t="e">
        <f t="shared" ref="L25:R25" si="31">ROUNDUP(L8*0.9,)</f>
        <v>#REF!</v>
      </c>
      <c r="M25" s="94" t="e">
        <f t="shared" si="31"/>
        <v>#REF!</v>
      </c>
      <c r="N25" s="94" t="e">
        <f t="shared" si="31"/>
        <v>#REF!</v>
      </c>
      <c r="O25" s="94" t="e">
        <f t="shared" si="31"/>
        <v>#REF!</v>
      </c>
      <c r="P25" s="94" t="e">
        <f t="shared" si="31"/>
        <v>#REF!</v>
      </c>
      <c r="Q25" s="94" t="e">
        <f t="shared" si="31"/>
        <v>#REF!</v>
      </c>
      <c r="R25" s="94" t="e">
        <f t="shared" si="31"/>
        <v>#REF!</v>
      </c>
      <c r="S25" s="94" t="e">
        <f t="shared" ref="S25:U25" si="32">ROUNDUP(S8*0.9,)</f>
        <v>#REF!</v>
      </c>
      <c r="T25" s="94" t="e">
        <f t="shared" si="32"/>
        <v>#REF!</v>
      </c>
      <c r="U25" s="94" t="e">
        <f t="shared" si="32"/>
        <v>#REF!</v>
      </c>
      <c r="V25" s="94" t="e">
        <f t="shared" ref="V25" si="33">ROUNDUP(V8*0.9,)</f>
        <v>#REF!</v>
      </c>
      <c r="W25" s="94" t="e">
        <f t="shared" ref="W25:AD25" si="34">ROUNDUP(W8*0.9,)</f>
        <v>#REF!</v>
      </c>
      <c r="X25" s="94" t="e">
        <f t="shared" si="34"/>
        <v>#REF!</v>
      </c>
      <c r="Y25" s="94" t="e">
        <f t="shared" si="34"/>
        <v>#REF!</v>
      </c>
      <c r="Z25" s="94" t="e">
        <f t="shared" si="34"/>
        <v>#REF!</v>
      </c>
      <c r="AA25" s="94" t="e">
        <f t="shared" si="34"/>
        <v>#REF!</v>
      </c>
      <c r="AB25" s="94" t="e">
        <f t="shared" si="34"/>
        <v>#REF!</v>
      </c>
      <c r="AC25" s="94" t="e">
        <f t="shared" si="34"/>
        <v>#REF!</v>
      </c>
      <c r="AD25" s="94" t="e">
        <f t="shared" si="34"/>
        <v>#REF!</v>
      </c>
      <c r="AE25" s="94" t="e">
        <f t="shared" ref="AE25:AF25" si="35">ROUNDUP(AE8*0.9,)</f>
        <v>#REF!</v>
      </c>
      <c r="AF25" s="94" t="e">
        <f t="shared" si="35"/>
        <v>#REF!</v>
      </c>
      <c r="AG25" s="94" t="e">
        <f t="shared" ref="AG25:AI25" si="36">ROUNDUP(AG8*0.9,)</f>
        <v>#REF!</v>
      </c>
      <c r="AH25" s="94" t="e">
        <f t="shared" si="36"/>
        <v>#REF!</v>
      </c>
      <c r="AI25" s="94" t="e">
        <f t="shared" si="36"/>
        <v>#REF!</v>
      </c>
      <c r="AJ25" s="94" t="e">
        <f t="shared" ref="AJ25:AO25" si="37">ROUNDUP(AJ8*0.9,)</f>
        <v>#REF!</v>
      </c>
      <c r="AK25" s="94" t="e">
        <f t="shared" si="37"/>
        <v>#REF!</v>
      </c>
      <c r="AL25" s="94" t="e">
        <f t="shared" si="37"/>
        <v>#REF!</v>
      </c>
      <c r="AM25" s="94" t="e">
        <f t="shared" si="37"/>
        <v>#REF!</v>
      </c>
      <c r="AN25" s="94" t="e">
        <f t="shared" si="37"/>
        <v>#REF!</v>
      </c>
      <c r="AO25" s="94" t="e">
        <f t="shared" si="37"/>
        <v>#REF!</v>
      </c>
    </row>
    <row r="26" spans="1:41" s="50" customFormat="1" x14ac:dyDescent="0.2">
      <c r="A26" s="42" t="s">
        <v>84</v>
      </c>
      <c r="B26" s="91"/>
      <c r="C26" s="91"/>
      <c r="D26" s="91"/>
      <c r="E26" s="91"/>
      <c r="F26" s="91"/>
      <c r="G26" s="91"/>
      <c r="H26" s="91"/>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row>
    <row r="27" spans="1:41" s="50" customFormat="1" x14ac:dyDescent="0.2">
      <c r="A27" s="88">
        <f>A24</f>
        <v>1</v>
      </c>
      <c r="B27" s="91">
        <f t="shared" ref="B27:D28" si="38">B10*0.75</f>
        <v>9900</v>
      </c>
      <c r="C27" s="91">
        <f t="shared" si="38"/>
        <v>10500</v>
      </c>
      <c r="D27" s="91">
        <f t="shared" si="38"/>
        <v>9900</v>
      </c>
      <c r="E27" s="91">
        <f t="shared" ref="E27:H28" si="39">E10*0.85</f>
        <v>11900</v>
      </c>
      <c r="F27" s="91">
        <f t="shared" si="39"/>
        <v>11220</v>
      </c>
      <c r="G27" s="91">
        <f t="shared" si="39"/>
        <v>11900</v>
      </c>
      <c r="H27" s="91">
        <f t="shared" si="39"/>
        <v>11220</v>
      </c>
      <c r="I27" s="94" t="e">
        <f>I10*0.9</f>
        <v>#REF!</v>
      </c>
      <c r="J27" s="94" t="e">
        <f>J10*0.9</f>
        <v>#REF!</v>
      </c>
      <c r="K27" s="94" t="e">
        <f t="shared" ref="K27:K36" si="40">ROUNDUP(K10*0.9,)</f>
        <v>#REF!</v>
      </c>
      <c r="L27" s="94" t="e">
        <f t="shared" ref="L27:R27" si="41">ROUNDUP(L10*0.9,)</f>
        <v>#REF!</v>
      </c>
      <c r="M27" s="94" t="e">
        <f t="shared" si="41"/>
        <v>#REF!</v>
      </c>
      <c r="N27" s="94" t="e">
        <f t="shared" si="41"/>
        <v>#REF!</v>
      </c>
      <c r="O27" s="94" t="e">
        <f t="shared" si="41"/>
        <v>#REF!</v>
      </c>
      <c r="P27" s="94" t="e">
        <f t="shared" si="41"/>
        <v>#REF!</v>
      </c>
      <c r="Q27" s="94" t="e">
        <f t="shared" si="41"/>
        <v>#REF!</v>
      </c>
      <c r="R27" s="94" t="e">
        <f t="shared" si="41"/>
        <v>#REF!</v>
      </c>
      <c r="S27" s="94" t="e">
        <f t="shared" ref="S27:U27" si="42">ROUNDUP(S10*0.9,)</f>
        <v>#REF!</v>
      </c>
      <c r="T27" s="94" t="e">
        <f t="shared" si="42"/>
        <v>#REF!</v>
      </c>
      <c r="U27" s="94" t="e">
        <f t="shared" si="42"/>
        <v>#REF!</v>
      </c>
      <c r="V27" s="94" t="e">
        <f t="shared" ref="V27" si="43">ROUNDUP(V10*0.9,)</f>
        <v>#REF!</v>
      </c>
      <c r="W27" s="94" t="e">
        <f t="shared" ref="W27:AD27" si="44">ROUNDUP(W10*0.9,)</f>
        <v>#REF!</v>
      </c>
      <c r="X27" s="94" t="e">
        <f t="shared" si="44"/>
        <v>#REF!</v>
      </c>
      <c r="Y27" s="94" t="e">
        <f t="shared" si="44"/>
        <v>#REF!</v>
      </c>
      <c r="Z27" s="94" t="e">
        <f t="shared" si="44"/>
        <v>#REF!</v>
      </c>
      <c r="AA27" s="94" t="e">
        <f t="shared" si="44"/>
        <v>#REF!</v>
      </c>
      <c r="AB27" s="94" t="e">
        <f t="shared" si="44"/>
        <v>#REF!</v>
      </c>
      <c r="AC27" s="94" t="e">
        <f t="shared" si="44"/>
        <v>#REF!</v>
      </c>
      <c r="AD27" s="94" t="e">
        <f t="shared" si="44"/>
        <v>#REF!</v>
      </c>
      <c r="AE27" s="94" t="e">
        <f t="shared" ref="AE27:AF27" si="45">ROUNDUP(AE10*0.9,)</f>
        <v>#REF!</v>
      </c>
      <c r="AF27" s="94" t="e">
        <f t="shared" si="45"/>
        <v>#REF!</v>
      </c>
      <c r="AG27" s="94" t="e">
        <f t="shared" ref="AG27:AI27" si="46">ROUNDUP(AG10*0.9,)</f>
        <v>#REF!</v>
      </c>
      <c r="AH27" s="94" t="e">
        <f t="shared" si="46"/>
        <v>#REF!</v>
      </c>
      <c r="AI27" s="94" t="e">
        <f t="shared" si="46"/>
        <v>#REF!</v>
      </c>
      <c r="AJ27" s="94" t="e">
        <f t="shared" ref="AJ27:AO27" si="47">ROUNDUP(AJ10*0.9,)</f>
        <v>#REF!</v>
      </c>
      <c r="AK27" s="94" t="e">
        <f t="shared" si="47"/>
        <v>#REF!</v>
      </c>
      <c r="AL27" s="94" t="e">
        <f t="shared" si="47"/>
        <v>#REF!</v>
      </c>
      <c r="AM27" s="94" t="e">
        <f t="shared" si="47"/>
        <v>#REF!</v>
      </c>
      <c r="AN27" s="94" t="e">
        <f t="shared" si="47"/>
        <v>#REF!</v>
      </c>
      <c r="AO27" s="94" t="e">
        <f t="shared" si="47"/>
        <v>#REF!</v>
      </c>
    </row>
    <row r="28" spans="1:41" s="50" customFormat="1" x14ac:dyDescent="0.2">
      <c r="A28" s="88">
        <f>A25</f>
        <v>2</v>
      </c>
      <c r="B28" s="91">
        <f t="shared" si="38"/>
        <v>10650</v>
      </c>
      <c r="C28" s="91">
        <f t="shared" si="38"/>
        <v>11250</v>
      </c>
      <c r="D28" s="91">
        <f t="shared" si="38"/>
        <v>10650</v>
      </c>
      <c r="E28" s="91">
        <f t="shared" si="39"/>
        <v>12750</v>
      </c>
      <c r="F28" s="91">
        <f t="shared" si="39"/>
        <v>12070</v>
      </c>
      <c r="G28" s="91">
        <f t="shared" si="39"/>
        <v>12750</v>
      </c>
      <c r="H28" s="91">
        <f t="shared" si="39"/>
        <v>12070</v>
      </c>
      <c r="I28" s="94" t="e">
        <f>I11*0.9</f>
        <v>#REF!</v>
      </c>
      <c r="J28" s="94" t="e">
        <f>J11*0.9</f>
        <v>#REF!</v>
      </c>
      <c r="K28" s="94" t="e">
        <f t="shared" si="40"/>
        <v>#REF!</v>
      </c>
      <c r="L28" s="94" t="e">
        <f t="shared" ref="L28:R28" si="48">ROUNDUP(L11*0.9,)</f>
        <v>#REF!</v>
      </c>
      <c r="M28" s="94" t="e">
        <f t="shared" si="48"/>
        <v>#REF!</v>
      </c>
      <c r="N28" s="94" t="e">
        <f t="shared" si="48"/>
        <v>#REF!</v>
      </c>
      <c r="O28" s="94" t="e">
        <f t="shared" si="48"/>
        <v>#REF!</v>
      </c>
      <c r="P28" s="94" t="e">
        <f t="shared" si="48"/>
        <v>#REF!</v>
      </c>
      <c r="Q28" s="94" t="e">
        <f t="shared" si="48"/>
        <v>#REF!</v>
      </c>
      <c r="R28" s="94" t="e">
        <f t="shared" si="48"/>
        <v>#REF!</v>
      </c>
      <c r="S28" s="94" t="e">
        <f t="shared" ref="S28:U28" si="49">ROUNDUP(S11*0.9,)</f>
        <v>#REF!</v>
      </c>
      <c r="T28" s="94" t="e">
        <f t="shared" si="49"/>
        <v>#REF!</v>
      </c>
      <c r="U28" s="94" t="e">
        <f t="shared" si="49"/>
        <v>#REF!</v>
      </c>
      <c r="V28" s="94" t="e">
        <f t="shared" ref="V28" si="50">ROUNDUP(V11*0.9,)</f>
        <v>#REF!</v>
      </c>
      <c r="W28" s="94" t="e">
        <f t="shared" ref="W28:AD28" si="51">ROUNDUP(W11*0.9,)</f>
        <v>#REF!</v>
      </c>
      <c r="X28" s="94" t="e">
        <f t="shared" si="51"/>
        <v>#REF!</v>
      </c>
      <c r="Y28" s="94" t="e">
        <f t="shared" si="51"/>
        <v>#REF!</v>
      </c>
      <c r="Z28" s="94" t="e">
        <f t="shared" si="51"/>
        <v>#REF!</v>
      </c>
      <c r="AA28" s="94" t="e">
        <f t="shared" si="51"/>
        <v>#REF!</v>
      </c>
      <c r="AB28" s="94" t="e">
        <f t="shared" si="51"/>
        <v>#REF!</v>
      </c>
      <c r="AC28" s="94" t="e">
        <f t="shared" si="51"/>
        <v>#REF!</v>
      </c>
      <c r="AD28" s="94" t="e">
        <f t="shared" si="51"/>
        <v>#REF!</v>
      </c>
      <c r="AE28" s="94" t="e">
        <f t="shared" ref="AE28:AF28" si="52">ROUNDUP(AE11*0.9,)</f>
        <v>#REF!</v>
      </c>
      <c r="AF28" s="94" t="e">
        <f t="shared" si="52"/>
        <v>#REF!</v>
      </c>
      <c r="AG28" s="94" t="e">
        <f t="shared" ref="AG28:AI28" si="53">ROUNDUP(AG11*0.9,)</f>
        <v>#REF!</v>
      </c>
      <c r="AH28" s="94" t="e">
        <f t="shared" si="53"/>
        <v>#REF!</v>
      </c>
      <c r="AI28" s="94" t="e">
        <f t="shared" si="53"/>
        <v>#REF!</v>
      </c>
      <c r="AJ28" s="94" t="e">
        <f t="shared" ref="AJ28:AO28" si="54">ROUNDUP(AJ11*0.9,)</f>
        <v>#REF!</v>
      </c>
      <c r="AK28" s="94" t="e">
        <f t="shared" si="54"/>
        <v>#REF!</v>
      </c>
      <c r="AL28" s="94" t="e">
        <f t="shared" si="54"/>
        <v>#REF!</v>
      </c>
      <c r="AM28" s="94" t="e">
        <f t="shared" si="54"/>
        <v>#REF!</v>
      </c>
      <c r="AN28" s="94" t="e">
        <f t="shared" si="54"/>
        <v>#REF!</v>
      </c>
      <c r="AO28" s="94" t="e">
        <f t="shared" si="54"/>
        <v>#REF!</v>
      </c>
    </row>
    <row r="29" spans="1:41" s="50" customFormat="1" x14ac:dyDescent="0.2">
      <c r="A29" s="42" t="s">
        <v>85</v>
      </c>
      <c r="B29" s="91"/>
      <c r="C29" s="91"/>
      <c r="D29" s="91"/>
      <c r="E29" s="91"/>
      <c r="F29" s="91"/>
      <c r="G29" s="91"/>
      <c r="H29" s="91"/>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row>
    <row r="30" spans="1:41" s="50" customFormat="1" x14ac:dyDescent="0.2">
      <c r="A30" s="88">
        <f>A24</f>
        <v>1</v>
      </c>
      <c r="B30" s="91">
        <f t="shared" ref="B30:D31" si="55">B13*0.75</f>
        <v>10650</v>
      </c>
      <c r="C30" s="91">
        <f t="shared" si="55"/>
        <v>11250</v>
      </c>
      <c r="D30" s="91">
        <f t="shared" si="55"/>
        <v>10650</v>
      </c>
      <c r="E30" s="91">
        <f t="shared" ref="E30:H31" si="56">E13*0.85</f>
        <v>12750</v>
      </c>
      <c r="F30" s="91">
        <f t="shared" si="56"/>
        <v>12070</v>
      </c>
      <c r="G30" s="91">
        <f t="shared" si="56"/>
        <v>12750</v>
      </c>
      <c r="H30" s="91">
        <f t="shared" si="56"/>
        <v>12070</v>
      </c>
      <c r="I30" s="94" t="e">
        <f>I13*0.9</f>
        <v>#REF!</v>
      </c>
      <c r="J30" s="94" t="e">
        <f>J13*0.9</f>
        <v>#REF!</v>
      </c>
      <c r="K30" s="94" t="e">
        <f t="shared" si="40"/>
        <v>#REF!</v>
      </c>
      <c r="L30" s="94" t="e">
        <f t="shared" ref="L30:R30" si="57">ROUNDUP(L13*0.9,)</f>
        <v>#REF!</v>
      </c>
      <c r="M30" s="94" t="e">
        <f t="shared" si="57"/>
        <v>#REF!</v>
      </c>
      <c r="N30" s="94" t="e">
        <f t="shared" si="57"/>
        <v>#REF!</v>
      </c>
      <c r="O30" s="94" t="e">
        <f t="shared" si="57"/>
        <v>#REF!</v>
      </c>
      <c r="P30" s="94" t="e">
        <f t="shared" si="57"/>
        <v>#REF!</v>
      </c>
      <c r="Q30" s="94" t="e">
        <f t="shared" si="57"/>
        <v>#REF!</v>
      </c>
      <c r="R30" s="94" t="e">
        <f t="shared" si="57"/>
        <v>#REF!</v>
      </c>
      <c r="S30" s="94" t="e">
        <f t="shared" ref="S30:U30" si="58">ROUNDUP(S13*0.9,)</f>
        <v>#REF!</v>
      </c>
      <c r="T30" s="94" t="e">
        <f t="shared" si="58"/>
        <v>#REF!</v>
      </c>
      <c r="U30" s="94" t="e">
        <f t="shared" si="58"/>
        <v>#REF!</v>
      </c>
      <c r="V30" s="94" t="e">
        <f t="shared" ref="V30" si="59">ROUNDUP(V13*0.9,)</f>
        <v>#REF!</v>
      </c>
      <c r="W30" s="94" t="e">
        <f t="shared" ref="W30:AD30" si="60">ROUNDUP(W13*0.9,)</f>
        <v>#REF!</v>
      </c>
      <c r="X30" s="94" t="e">
        <f t="shared" si="60"/>
        <v>#REF!</v>
      </c>
      <c r="Y30" s="94" t="e">
        <f t="shared" si="60"/>
        <v>#REF!</v>
      </c>
      <c r="Z30" s="94" t="e">
        <f t="shared" si="60"/>
        <v>#REF!</v>
      </c>
      <c r="AA30" s="94" t="e">
        <f t="shared" si="60"/>
        <v>#REF!</v>
      </c>
      <c r="AB30" s="94" t="e">
        <f t="shared" si="60"/>
        <v>#REF!</v>
      </c>
      <c r="AC30" s="94" t="e">
        <f t="shared" si="60"/>
        <v>#REF!</v>
      </c>
      <c r="AD30" s="94" t="e">
        <f t="shared" si="60"/>
        <v>#REF!</v>
      </c>
      <c r="AE30" s="94" t="e">
        <f t="shared" ref="AE30:AF30" si="61">ROUNDUP(AE13*0.9,)</f>
        <v>#REF!</v>
      </c>
      <c r="AF30" s="94" t="e">
        <f t="shared" si="61"/>
        <v>#REF!</v>
      </c>
      <c r="AG30" s="94" t="e">
        <f t="shared" ref="AG30:AI30" si="62">ROUNDUP(AG13*0.9,)</f>
        <v>#REF!</v>
      </c>
      <c r="AH30" s="94" t="e">
        <f t="shared" si="62"/>
        <v>#REF!</v>
      </c>
      <c r="AI30" s="94" t="e">
        <f t="shared" si="62"/>
        <v>#REF!</v>
      </c>
      <c r="AJ30" s="94" t="e">
        <f t="shared" ref="AJ30:AO30" si="63">ROUNDUP(AJ13*0.9,)</f>
        <v>#REF!</v>
      </c>
      <c r="AK30" s="94" t="e">
        <f t="shared" si="63"/>
        <v>#REF!</v>
      </c>
      <c r="AL30" s="94" t="e">
        <f t="shared" si="63"/>
        <v>#REF!</v>
      </c>
      <c r="AM30" s="94" t="e">
        <f t="shared" si="63"/>
        <v>#REF!</v>
      </c>
      <c r="AN30" s="94" t="e">
        <f t="shared" si="63"/>
        <v>#REF!</v>
      </c>
      <c r="AO30" s="94" t="e">
        <f t="shared" si="63"/>
        <v>#REF!</v>
      </c>
    </row>
    <row r="31" spans="1:41" s="50" customFormat="1" x14ac:dyDescent="0.2">
      <c r="A31" s="88">
        <f>A25</f>
        <v>2</v>
      </c>
      <c r="B31" s="91">
        <f t="shared" si="55"/>
        <v>11400</v>
      </c>
      <c r="C31" s="91">
        <f t="shared" si="55"/>
        <v>12000</v>
      </c>
      <c r="D31" s="91">
        <f t="shared" si="55"/>
        <v>11400</v>
      </c>
      <c r="E31" s="91">
        <f t="shared" si="56"/>
        <v>13600</v>
      </c>
      <c r="F31" s="91">
        <f t="shared" si="56"/>
        <v>12920</v>
      </c>
      <c r="G31" s="91">
        <f t="shared" si="56"/>
        <v>13600</v>
      </c>
      <c r="H31" s="91">
        <f t="shared" si="56"/>
        <v>12920</v>
      </c>
      <c r="I31" s="94" t="e">
        <f>I14*0.9</f>
        <v>#REF!</v>
      </c>
      <c r="J31" s="94" t="e">
        <f>J14*0.9</f>
        <v>#REF!</v>
      </c>
      <c r="K31" s="94" t="e">
        <f t="shared" si="40"/>
        <v>#REF!</v>
      </c>
      <c r="L31" s="94" t="e">
        <f t="shared" ref="L31:R31" si="64">ROUNDUP(L14*0.9,)</f>
        <v>#REF!</v>
      </c>
      <c r="M31" s="94" t="e">
        <f t="shared" si="64"/>
        <v>#REF!</v>
      </c>
      <c r="N31" s="94" t="e">
        <f t="shared" si="64"/>
        <v>#REF!</v>
      </c>
      <c r="O31" s="94" t="e">
        <f t="shared" si="64"/>
        <v>#REF!</v>
      </c>
      <c r="P31" s="94" t="e">
        <f t="shared" si="64"/>
        <v>#REF!</v>
      </c>
      <c r="Q31" s="94" t="e">
        <f t="shared" si="64"/>
        <v>#REF!</v>
      </c>
      <c r="R31" s="94" t="e">
        <f t="shared" si="64"/>
        <v>#REF!</v>
      </c>
      <c r="S31" s="94" t="e">
        <f t="shared" ref="S31:U31" si="65">ROUNDUP(S14*0.9,)</f>
        <v>#REF!</v>
      </c>
      <c r="T31" s="94" t="e">
        <f t="shared" si="65"/>
        <v>#REF!</v>
      </c>
      <c r="U31" s="94" t="e">
        <f t="shared" si="65"/>
        <v>#REF!</v>
      </c>
      <c r="V31" s="94" t="e">
        <f t="shared" ref="V31" si="66">ROUNDUP(V14*0.9,)</f>
        <v>#REF!</v>
      </c>
      <c r="W31" s="94" t="e">
        <f t="shared" ref="W31:AD31" si="67">ROUNDUP(W14*0.9,)</f>
        <v>#REF!</v>
      </c>
      <c r="X31" s="94" t="e">
        <f t="shared" si="67"/>
        <v>#REF!</v>
      </c>
      <c r="Y31" s="94" t="e">
        <f t="shared" si="67"/>
        <v>#REF!</v>
      </c>
      <c r="Z31" s="94" t="e">
        <f t="shared" si="67"/>
        <v>#REF!</v>
      </c>
      <c r="AA31" s="94" t="e">
        <f t="shared" si="67"/>
        <v>#REF!</v>
      </c>
      <c r="AB31" s="94" t="e">
        <f t="shared" si="67"/>
        <v>#REF!</v>
      </c>
      <c r="AC31" s="94" t="e">
        <f t="shared" si="67"/>
        <v>#REF!</v>
      </c>
      <c r="AD31" s="94" t="e">
        <f t="shared" si="67"/>
        <v>#REF!</v>
      </c>
      <c r="AE31" s="94" t="e">
        <f t="shared" ref="AE31:AF31" si="68">ROUNDUP(AE14*0.9,)</f>
        <v>#REF!</v>
      </c>
      <c r="AF31" s="94" t="e">
        <f t="shared" si="68"/>
        <v>#REF!</v>
      </c>
      <c r="AG31" s="94" t="e">
        <f t="shared" ref="AG31:AI31" si="69">ROUNDUP(AG14*0.9,)</f>
        <v>#REF!</v>
      </c>
      <c r="AH31" s="94" t="e">
        <f t="shared" si="69"/>
        <v>#REF!</v>
      </c>
      <c r="AI31" s="94" t="e">
        <f t="shared" si="69"/>
        <v>#REF!</v>
      </c>
      <c r="AJ31" s="94" t="e">
        <f t="shared" ref="AJ31:AO31" si="70">ROUNDUP(AJ14*0.9,)</f>
        <v>#REF!</v>
      </c>
      <c r="AK31" s="94" t="e">
        <f t="shared" si="70"/>
        <v>#REF!</v>
      </c>
      <c r="AL31" s="94" t="e">
        <f t="shared" si="70"/>
        <v>#REF!</v>
      </c>
      <c r="AM31" s="94" t="e">
        <f t="shared" si="70"/>
        <v>#REF!</v>
      </c>
      <c r="AN31" s="94" t="e">
        <f t="shared" si="70"/>
        <v>#REF!</v>
      </c>
      <c r="AO31" s="94" t="e">
        <f t="shared" si="70"/>
        <v>#REF!</v>
      </c>
    </row>
    <row r="32" spans="1:41" s="50" customFormat="1" x14ac:dyDescent="0.2">
      <c r="A32" s="42" t="s">
        <v>86</v>
      </c>
      <c r="B32" s="91"/>
      <c r="C32" s="91"/>
      <c r="D32" s="91"/>
      <c r="E32" s="91"/>
      <c r="F32" s="91"/>
      <c r="G32" s="91"/>
      <c r="H32" s="91"/>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row>
    <row r="33" spans="1:41" s="50" customFormat="1" x14ac:dyDescent="0.2">
      <c r="A33" s="88">
        <f>A24</f>
        <v>1</v>
      </c>
      <c r="B33" s="91">
        <f t="shared" ref="B33:D34" si="71">B16*0.75</f>
        <v>12150</v>
      </c>
      <c r="C33" s="91">
        <f t="shared" si="71"/>
        <v>12750</v>
      </c>
      <c r="D33" s="91">
        <f t="shared" si="71"/>
        <v>12150</v>
      </c>
      <c r="E33" s="91">
        <f t="shared" ref="E33:H34" si="72">E16*0.85</f>
        <v>14450</v>
      </c>
      <c r="F33" s="91">
        <f t="shared" si="72"/>
        <v>13770</v>
      </c>
      <c r="G33" s="91">
        <f t="shared" si="72"/>
        <v>14450</v>
      </c>
      <c r="H33" s="91">
        <f t="shared" si="72"/>
        <v>13770</v>
      </c>
      <c r="I33" s="94" t="e">
        <f>I16*0.9</f>
        <v>#REF!</v>
      </c>
      <c r="J33" s="94" t="e">
        <f>J16*0.9</f>
        <v>#REF!</v>
      </c>
      <c r="K33" s="94" t="e">
        <f t="shared" si="40"/>
        <v>#REF!</v>
      </c>
      <c r="L33" s="94" t="e">
        <f t="shared" ref="L33:R33" si="73">ROUNDUP(L16*0.9,)</f>
        <v>#REF!</v>
      </c>
      <c r="M33" s="94" t="e">
        <f t="shared" si="73"/>
        <v>#REF!</v>
      </c>
      <c r="N33" s="94" t="e">
        <f t="shared" si="73"/>
        <v>#REF!</v>
      </c>
      <c r="O33" s="94" t="e">
        <f t="shared" si="73"/>
        <v>#REF!</v>
      </c>
      <c r="P33" s="94" t="e">
        <f t="shared" si="73"/>
        <v>#REF!</v>
      </c>
      <c r="Q33" s="94" t="e">
        <f t="shared" si="73"/>
        <v>#REF!</v>
      </c>
      <c r="R33" s="94" t="e">
        <f t="shared" si="73"/>
        <v>#REF!</v>
      </c>
      <c r="S33" s="94" t="e">
        <f t="shared" ref="S33:U33" si="74">ROUNDUP(S16*0.9,)</f>
        <v>#REF!</v>
      </c>
      <c r="T33" s="94" t="e">
        <f t="shared" si="74"/>
        <v>#REF!</v>
      </c>
      <c r="U33" s="94" t="e">
        <f t="shared" si="74"/>
        <v>#REF!</v>
      </c>
      <c r="V33" s="94" t="e">
        <f t="shared" ref="V33" si="75">ROUNDUP(V16*0.9,)</f>
        <v>#REF!</v>
      </c>
      <c r="W33" s="94" t="e">
        <f t="shared" ref="W33:AD33" si="76">ROUNDUP(W16*0.9,)</f>
        <v>#REF!</v>
      </c>
      <c r="X33" s="94" t="e">
        <f t="shared" si="76"/>
        <v>#REF!</v>
      </c>
      <c r="Y33" s="94" t="e">
        <f t="shared" si="76"/>
        <v>#REF!</v>
      </c>
      <c r="Z33" s="94" t="e">
        <f t="shared" si="76"/>
        <v>#REF!</v>
      </c>
      <c r="AA33" s="94" t="e">
        <f t="shared" si="76"/>
        <v>#REF!</v>
      </c>
      <c r="AB33" s="94" t="e">
        <f t="shared" si="76"/>
        <v>#REF!</v>
      </c>
      <c r="AC33" s="94" t="e">
        <f t="shared" si="76"/>
        <v>#REF!</v>
      </c>
      <c r="AD33" s="94" t="e">
        <f t="shared" si="76"/>
        <v>#REF!</v>
      </c>
      <c r="AE33" s="94" t="e">
        <f t="shared" ref="AE33:AF33" si="77">ROUNDUP(AE16*0.9,)</f>
        <v>#REF!</v>
      </c>
      <c r="AF33" s="94" t="e">
        <f t="shared" si="77"/>
        <v>#REF!</v>
      </c>
      <c r="AG33" s="94" t="e">
        <f t="shared" ref="AG33:AI33" si="78">ROUNDUP(AG16*0.9,)</f>
        <v>#REF!</v>
      </c>
      <c r="AH33" s="94" t="e">
        <f t="shared" si="78"/>
        <v>#REF!</v>
      </c>
      <c r="AI33" s="94" t="e">
        <f t="shared" si="78"/>
        <v>#REF!</v>
      </c>
      <c r="AJ33" s="94" t="e">
        <f t="shared" ref="AJ33:AO33" si="79">ROUNDUP(AJ16*0.9,)</f>
        <v>#REF!</v>
      </c>
      <c r="AK33" s="94" t="e">
        <f t="shared" si="79"/>
        <v>#REF!</v>
      </c>
      <c r="AL33" s="94" t="e">
        <f t="shared" si="79"/>
        <v>#REF!</v>
      </c>
      <c r="AM33" s="94" t="e">
        <f t="shared" si="79"/>
        <v>#REF!</v>
      </c>
      <c r="AN33" s="94" t="e">
        <f t="shared" si="79"/>
        <v>#REF!</v>
      </c>
      <c r="AO33" s="94" t="e">
        <f t="shared" si="79"/>
        <v>#REF!</v>
      </c>
    </row>
    <row r="34" spans="1:41" s="50" customFormat="1" x14ac:dyDescent="0.2">
      <c r="A34" s="88">
        <f>A25</f>
        <v>2</v>
      </c>
      <c r="B34" s="91">
        <f t="shared" si="71"/>
        <v>12900</v>
      </c>
      <c r="C34" s="91">
        <f t="shared" si="71"/>
        <v>13500</v>
      </c>
      <c r="D34" s="91">
        <f t="shared" si="71"/>
        <v>12900</v>
      </c>
      <c r="E34" s="91">
        <f t="shared" si="72"/>
        <v>15300</v>
      </c>
      <c r="F34" s="91">
        <f t="shared" si="72"/>
        <v>14620</v>
      </c>
      <c r="G34" s="91">
        <f t="shared" si="72"/>
        <v>15300</v>
      </c>
      <c r="H34" s="91">
        <f t="shared" si="72"/>
        <v>14620</v>
      </c>
      <c r="I34" s="94" t="e">
        <f>I17*0.9</f>
        <v>#REF!</v>
      </c>
      <c r="J34" s="94" t="e">
        <f>J17*0.9</f>
        <v>#REF!</v>
      </c>
      <c r="K34" s="94" t="e">
        <f t="shared" si="40"/>
        <v>#REF!</v>
      </c>
      <c r="L34" s="94" t="e">
        <f t="shared" ref="L34:R34" si="80">ROUNDUP(L17*0.9,)</f>
        <v>#REF!</v>
      </c>
      <c r="M34" s="94" t="e">
        <f t="shared" si="80"/>
        <v>#REF!</v>
      </c>
      <c r="N34" s="94" t="e">
        <f t="shared" si="80"/>
        <v>#REF!</v>
      </c>
      <c r="O34" s="94" t="e">
        <f t="shared" si="80"/>
        <v>#REF!</v>
      </c>
      <c r="P34" s="94" t="e">
        <f t="shared" si="80"/>
        <v>#REF!</v>
      </c>
      <c r="Q34" s="94" t="e">
        <f t="shared" si="80"/>
        <v>#REF!</v>
      </c>
      <c r="R34" s="94" t="e">
        <f t="shared" si="80"/>
        <v>#REF!</v>
      </c>
      <c r="S34" s="94" t="e">
        <f t="shared" ref="S34:U34" si="81">ROUNDUP(S17*0.9,)</f>
        <v>#REF!</v>
      </c>
      <c r="T34" s="94" t="e">
        <f t="shared" si="81"/>
        <v>#REF!</v>
      </c>
      <c r="U34" s="94" t="e">
        <f t="shared" si="81"/>
        <v>#REF!</v>
      </c>
      <c r="V34" s="94" t="e">
        <f t="shared" ref="V34" si="82">ROUNDUP(V17*0.9,)</f>
        <v>#REF!</v>
      </c>
      <c r="W34" s="94" t="e">
        <f t="shared" ref="W34:AD34" si="83">ROUNDUP(W17*0.9,)</f>
        <v>#REF!</v>
      </c>
      <c r="X34" s="94" t="e">
        <f t="shared" si="83"/>
        <v>#REF!</v>
      </c>
      <c r="Y34" s="94" t="e">
        <f t="shared" si="83"/>
        <v>#REF!</v>
      </c>
      <c r="Z34" s="94" t="e">
        <f t="shared" si="83"/>
        <v>#REF!</v>
      </c>
      <c r="AA34" s="94" t="e">
        <f t="shared" si="83"/>
        <v>#REF!</v>
      </c>
      <c r="AB34" s="94" t="e">
        <f t="shared" si="83"/>
        <v>#REF!</v>
      </c>
      <c r="AC34" s="94" t="e">
        <f t="shared" si="83"/>
        <v>#REF!</v>
      </c>
      <c r="AD34" s="94" t="e">
        <f t="shared" si="83"/>
        <v>#REF!</v>
      </c>
      <c r="AE34" s="94" t="e">
        <f t="shared" ref="AE34:AF34" si="84">ROUNDUP(AE17*0.9,)</f>
        <v>#REF!</v>
      </c>
      <c r="AF34" s="94" t="e">
        <f t="shared" si="84"/>
        <v>#REF!</v>
      </c>
      <c r="AG34" s="94" t="e">
        <f t="shared" ref="AG34:AI34" si="85">ROUNDUP(AG17*0.9,)</f>
        <v>#REF!</v>
      </c>
      <c r="AH34" s="94" t="e">
        <f t="shared" si="85"/>
        <v>#REF!</v>
      </c>
      <c r="AI34" s="94" t="e">
        <f t="shared" si="85"/>
        <v>#REF!</v>
      </c>
      <c r="AJ34" s="94" t="e">
        <f t="shared" ref="AJ34:AO34" si="86">ROUNDUP(AJ17*0.9,)</f>
        <v>#REF!</v>
      </c>
      <c r="AK34" s="94" t="e">
        <f t="shared" si="86"/>
        <v>#REF!</v>
      </c>
      <c r="AL34" s="94" t="e">
        <f t="shared" si="86"/>
        <v>#REF!</v>
      </c>
      <c r="AM34" s="94" t="e">
        <f t="shared" si="86"/>
        <v>#REF!</v>
      </c>
      <c r="AN34" s="94" t="e">
        <f t="shared" si="86"/>
        <v>#REF!</v>
      </c>
      <c r="AO34" s="94" t="e">
        <f t="shared" si="86"/>
        <v>#REF!</v>
      </c>
    </row>
    <row r="35" spans="1:41" s="50" customFormat="1" x14ac:dyDescent="0.2">
      <c r="A35" s="42" t="s">
        <v>87</v>
      </c>
      <c r="B35" s="91"/>
      <c r="C35" s="91"/>
      <c r="D35" s="91"/>
      <c r="E35" s="91"/>
      <c r="F35" s="91"/>
      <c r="G35" s="91"/>
      <c r="H35" s="91"/>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row>
    <row r="36" spans="1:41" s="50" customFormat="1" x14ac:dyDescent="0.2">
      <c r="A36" s="88" t="s">
        <v>88</v>
      </c>
      <c r="B36" s="91">
        <f>B19*0.75</f>
        <v>23400</v>
      </c>
      <c r="C36" s="91">
        <f>C19*0.75</f>
        <v>24000</v>
      </c>
      <c r="D36" s="91">
        <f>D19*0.75</f>
        <v>23400</v>
      </c>
      <c r="E36" s="91">
        <f>E19*0.85</f>
        <v>27200</v>
      </c>
      <c r="F36" s="91">
        <f>F19*0.85</f>
        <v>26520</v>
      </c>
      <c r="G36" s="91">
        <f>G19*0.85</f>
        <v>27200</v>
      </c>
      <c r="H36" s="91">
        <f>H19*0.85</f>
        <v>26520</v>
      </c>
      <c r="I36" s="94" t="e">
        <f>I19*0.9</f>
        <v>#REF!</v>
      </c>
      <c r="J36" s="94" t="e">
        <f>J19*0.9</f>
        <v>#REF!</v>
      </c>
      <c r="K36" s="94" t="e">
        <f t="shared" si="40"/>
        <v>#REF!</v>
      </c>
      <c r="L36" s="94" t="e">
        <f t="shared" ref="L36:R36" si="87">ROUNDUP(L19*0.9,)</f>
        <v>#REF!</v>
      </c>
      <c r="M36" s="94" t="e">
        <f t="shared" si="87"/>
        <v>#REF!</v>
      </c>
      <c r="N36" s="94" t="e">
        <f t="shared" si="87"/>
        <v>#REF!</v>
      </c>
      <c r="O36" s="114" t="e">
        <f t="shared" si="87"/>
        <v>#REF!</v>
      </c>
      <c r="P36" s="114" t="e">
        <f t="shared" si="87"/>
        <v>#REF!</v>
      </c>
      <c r="Q36" s="114" t="e">
        <f t="shared" si="87"/>
        <v>#REF!</v>
      </c>
      <c r="R36" s="42" t="e">
        <f t="shared" si="87"/>
        <v>#REF!</v>
      </c>
      <c r="S36" s="42" t="e">
        <f t="shared" ref="S36:U36" si="88">ROUNDUP(S19*0.9,)</f>
        <v>#REF!</v>
      </c>
      <c r="T36" s="42" t="e">
        <f t="shared" si="88"/>
        <v>#REF!</v>
      </c>
      <c r="U36" s="42" t="e">
        <f t="shared" si="88"/>
        <v>#REF!</v>
      </c>
      <c r="V36" s="42" t="e">
        <f t="shared" ref="V36" si="89">ROUNDUP(V19*0.9,)</f>
        <v>#REF!</v>
      </c>
      <c r="W36" s="42" t="e">
        <f t="shared" ref="W36:AD36" si="90">ROUNDUP(W19*0.9,)</f>
        <v>#REF!</v>
      </c>
      <c r="X36" s="42" t="e">
        <f t="shared" si="90"/>
        <v>#REF!</v>
      </c>
      <c r="Y36" s="42" t="e">
        <f t="shared" si="90"/>
        <v>#REF!</v>
      </c>
      <c r="Z36" s="42" t="e">
        <f t="shared" si="90"/>
        <v>#REF!</v>
      </c>
      <c r="AA36" s="42" t="e">
        <f t="shared" si="90"/>
        <v>#REF!</v>
      </c>
      <c r="AB36" s="42" t="e">
        <f t="shared" si="90"/>
        <v>#REF!</v>
      </c>
      <c r="AC36" s="42" t="e">
        <f t="shared" si="90"/>
        <v>#REF!</v>
      </c>
      <c r="AD36" s="42" t="e">
        <f t="shared" si="90"/>
        <v>#REF!</v>
      </c>
      <c r="AE36" s="42" t="e">
        <f t="shared" ref="AE36:AF36" si="91">ROUNDUP(AE19*0.9,)</f>
        <v>#REF!</v>
      </c>
      <c r="AF36" s="42" t="e">
        <f t="shared" si="91"/>
        <v>#REF!</v>
      </c>
      <c r="AG36" s="42" t="e">
        <f t="shared" ref="AG36:AI36" si="92">ROUNDUP(AG19*0.9,)</f>
        <v>#REF!</v>
      </c>
      <c r="AH36" s="42" t="e">
        <f t="shared" si="92"/>
        <v>#REF!</v>
      </c>
      <c r="AI36" s="42" t="e">
        <f t="shared" si="92"/>
        <v>#REF!</v>
      </c>
      <c r="AJ36" s="42" t="e">
        <f t="shared" ref="AJ36:AO36" si="93">ROUNDUP(AJ19*0.9,)</f>
        <v>#REF!</v>
      </c>
      <c r="AK36" s="42" t="e">
        <f t="shared" si="93"/>
        <v>#REF!</v>
      </c>
      <c r="AL36" s="42" t="e">
        <f t="shared" si="93"/>
        <v>#REF!</v>
      </c>
      <c r="AM36" s="42" t="e">
        <f t="shared" si="93"/>
        <v>#REF!</v>
      </c>
      <c r="AN36" s="42" t="e">
        <f t="shared" si="93"/>
        <v>#REF!</v>
      </c>
      <c r="AO36" s="42" t="e">
        <f t="shared" si="93"/>
        <v>#REF!</v>
      </c>
    </row>
    <row r="37" spans="1:41" s="50" customFormat="1" x14ac:dyDescent="0.2">
      <c r="A37" s="100"/>
      <c r="B37" s="53"/>
      <c r="C37" s="53"/>
      <c r="D37" s="53"/>
      <c r="E37" s="53"/>
      <c r="F37" s="53"/>
      <c r="G37" s="53"/>
      <c r="H37" s="53"/>
      <c r="I37" s="53"/>
      <c r="J37" s="53"/>
      <c r="K37" s="53"/>
      <c r="L37" s="53"/>
      <c r="M37" s="53"/>
      <c r="N37" s="53"/>
      <c r="O37" s="53"/>
      <c r="P37" s="53"/>
      <c r="Q37" s="53"/>
    </row>
    <row r="38" spans="1:41" s="50" customFormat="1" ht="12.75" thickBot="1" x14ac:dyDescent="0.25">
      <c r="A38" s="100"/>
      <c r="B38" s="53"/>
      <c r="C38" s="53"/>
      <c r="D38" s="53"/>
      <c r="E38" s="53"/>
      <c r="F38" s="53"/>
      <c r="G38" s="53"/>
      <c r="H38" s="53"/>
      <c r="I38" s="53"/>
      <c r="J38" s="53"/>
      <c r="K38" s="53"/>
      <c r="L38" s="53"/>
      <c r="M38" s="53"/>
      <c r="N38" s="53"/>
      <c r="O38" s="53"/>
      <c r="P38" s="53"/>
    </row>
    <row r="39" spans="1:41" s="50" customFormat="1" ht="13.5" thickBot="1" x14ac:dyDescent="0.25">
      <c r="A39" s="104" t="s">
        <v>66</v>
      </c>
      <c r="B39"/>
      <c r="C39"/>
      <c r="D39"/>
      <c r="E39"/>
      <c r="F39"/>
      <c r="G39"/>
      <c r="H39"/>
      <c r="I39"/>
      <c r="J39"/>
      <c r="K39" s="55"/>
      <c r="L39" s="55"/>
      <c r="M39" s="55"/>
      <c r="N39" s="55"/>
      <c r="O39" s="55"/>
      <c r="P39" s="55"/>
      <c r="Q39" s="55"/>
      <c r="R39" s="55"/>
      <c r="S39"/>
      <c r="T39"/>
      <c r="U39"/>
      <c r="V39"/>
      <c r="W39"/>
    </row>
    <row r="40" spans="1:41" ht="12.75" x14ac:dyDescent="0.2">
      <c r="A40" s="63" t="s">
        <v>78</v>
      </c>
      <c r="B40"/>
      <c r="C40"/>
      <c r="D40"/>
      <c r="E40"/>
      <c r="F40"/>
      <c r="G40"/>
      <c r="H40"/>
      <c r="I40"/>
      <c r="J40"/>
      <c r="K40" s="55"/>
      <c r="L40" s="55"/>
      <c r="M40" s="55"/>
      <c r="N40" s="55"/>
      <c r="O40" s="55"/>
      <c r="P40" s="55"/>
      <c r="Q40" s="55"/>
      <c r="R40" s="55"/>
      <c r="S40"/>
      <c r="T40"/>
      <c r="U40"/>
      <c r="V40"/>
      <c r="W40"/>
    </row>
    <row r="41" spans="1:41" ht="9" hidden="1" customHeight="1" x14ac:dyDescent="0.2">
      <c r="A41" s="43" t="s">
        <v>67</v>
      </c>
      <c r="B41"/>
      <c r="C41"/>
      <c r="D41"/>
      <c r="E41"/>
      <c r="F41"/>
      <c r="G41"/>
      <c r="H41"/>
      <c r="I41"/>
      <c r="J41"/>
      <c r="K41"/>
      <c r="L41"/>
      <c r="M41"/>
      <c r="N41"/>
      <c r="O41"/>
      <c r="P41"/>
      <c r="Q41"/>
      <c r="R41"/>
      <c r="S41"/>
      <c r="T41"/>
      <c r="U41"/>
      <c r="V41"/>
      <c r="W41"/>
    </row>
    <row r="42" spans="1:41" ht="10.7" customHeight="1" x14ac:dyDescent="0.2">
      <c r="A42" s="43" t="s">
        <v>89</v>
      </c>
      <c r="B42"/>
      <c r="C42"/>
      <c r="D42"/>
      <c r="E42"/>
      <c r="F42"/>
      <c r="G42"/>
      <c r="H42"/>
      <c r="I42"/>
      <c r="J42"/>
      <c r="K42"/>
      <c r="L42"/>
      <c r="M42"/>
      <c r="N42"/>
      <c r="O42"/>
      <c r="P42"/>
      <c r="Q42"/>
      <c r="R42"/>
      <c r="S42"/>
      <c r="T42"/>
      <c r="U42"/>
      <c r="V42"/>
      <c r="W42"/>
    </row>
    <row r="43" spans="1:41" ht="12.75" x14ac:dyDescent="0.2">
      <c r="A43" s="43" t="s">
        <v>68</v>
      </c>
      <c r="B43"/>
      <c r="C43"/>
      <c r="D43"/>
      <c r="E43"/>
      <c r="F43"/>
      <c r="G43"/>
      <c r="H43"/>
      <c r="I43"/>
      <c r="J43"/>
      <c r="K43"/>
      <c r="L43"/>
      <c r="M43"/>
      <c r="N43"/>
      <c r="O43"/>
      <c r="P43"/>
      <c r="Q43"/>
      <c r="R43"/>
      <c r="S43"/>
      <c r="T43"/>
      <c r="U43"/>
      <c r="V43"/>
      <c r="W43"/>
    </row>
    <row r="44" spans="1:41" ht="13.35" customHeight="1" x14ac:dyDescent="0.2">
      <c r="A44" s="43" t="s">
        <v>69</v>
      </c>
      <c r="B44"/>
      <c r="C44"/>
      <c r="D44"/>
      <c r="E44"/>
      <c r="F44"/>
      <c r="G44"/>
      <c r="H44"/>
      <c r="I44"/>
      <c r="J44"/>
      <c r="K44"/>
      <c r="L44"/>
      <c r="M44"/>
      <c r="N44"/>
      <c r="O44"/>
      <c r="P44"/>
      <c r="Q44"/>
      <c r="R44"/>
      <c r="S44"/>
      <c r="T44"/>
      <c r="U44"/>
      <c r="V44"/>
      <c r="W44"/>
    </row>
    <row r="45" spans="1:41" ht="13.35" customHeight="1" x14ac:dyDescent="0.2">
      <c r="A45" s="43" t="s">
        <v>90</v>
      </c>
      <c r="B45"/>
      <c r="C45"/>
      <c r="D45"/>
      <c r="E45"/>
      <c r="F45"/>
      <c r="G45"/>
      <c r="H45"/>
      <c r="I45"/>
      <c r="J45"/>
      <c r="K45"/>
      <c r="L45"/>
      <c r="M45"/>
      <c r="N45"/>
      <c r="O45"/>
      <c r="P45"/>
      <c r="Q45"/>
      <c r="R45"/>
      <c r="S45"/>
      <c r="T45"/>
      <c r="U45"/>
      <c r="V45"/>
      <c r="W45"/>
    </row>
    <row r="46" spans="1:41" ht="12.6" customHeight="1" thickBot="1" x14ac:dyDescent="0.25">
      <c r="A46" s="3"/>
      <c r="B46"/>
      <c r="C46"/>
      <c r="D46"/>
      <c r="E46"/>
      <c r="F46"/>
      <c r="G46"/>
      <c r="H46"/>
      <c r="I46"/>
      <c r="J46"/>
      <c r="K46"/>
      <c r="L46"/>
      <c r="M46"/>
      <c r="N46"/>
      <c r="O46"/>
      <c r="P46"/>
      <c r="Q46"/>
      <c r="R46"/>
      <c r="S46"/>
      <c r="T46"/>
      <c r="U46"/>
      <c r="V46"/>
      <c r="W46"/>
    </row>
    <row r="47" spans="1:41" ht="13.35" customHeight="1" thickBot="1" x14ac:dyDescent="0.25">
      <c r="A47" s="105" t="s">
        <v>71</v>
      </c>
      <c r="B47"/>
      <c r="C47"/>
      <c r="D47"/>
      <c r="E47"/>
      <c r="F47"/>
      <c r="G47"/>
      <c r="H47"/>
      <c r="I47"/>
      <c r="J47"/>
      <c r="K47"/>
      <c r="L47"/>
      <c r="M47"/>
      <c r="N47"/>
      <c r="O47"/>
      <c r="P47"/>
      <c r="Q47"/>
      <c r="R47"/>
      <c r="S47"/>
      <c r="T47"/>
      <c r="U47"/>
      <c r="V47"/>
      <c r="W47"/>
    </row>
    <row r="48" spans="1:41" ht="11.45" customHeight="1" x14ac:dyDescent="0.2">
      <c r="A48" s="127" t="s">
        <v>93</v>
      </c>
      <c r="B48"/>
      <c r="C48"/>
      <c r="D48"/>
      <c r="E48"/>
      <c r="F48"/>
      <c r="G48"/>
      <c r="H48"/>
      <c r="I48"/>
      <c r="J48"/>
      <c r="K48"/>
      <c r="L48"/>
      <c r="M48"/>
      <c r="N48"/>
      <c r="O48"/>
      <c r="P48"/>
      <c r="Q48"/>
      <c r="R48"/>
      <c r="S48"/>
      <c r="T48"/>
      <c r="U48"/>
      <c r="V48"/>
      <c r="W48"/>
    </row>
    <row r="49" spans="1:23" ht="13.5" thickBot="1" x14ac:dyDescent="0.25">
      <c r="A49" s="3"/>
      <c r="B49"/>
      <c r="C49"/>
      <c r="D49"/>
      <c r="E49"/>
      <c r="F49"/>
      <c r="G49"/>
      <c r="H49"/>
      <c r="I49"/>
      <c r="J49"/>
      <c r="K49"/>
      <c r="L49"/>
      <c r="M49"/>
      <c r="N49"/>
      <c r="O49"/>
      <c r="P49"/>
      <c r="Q49"/>
      <c r="R49"/>
      <c r="S49"/>
      <c r="T49"/>
      <c r="U49"/>
      <c r="V49"/>
      <c r="W49"/>
    </row>
    <row r="50" spans="1:23" ht="13.5" thickBot="1" x14ac:dyDescent="0.25">
      <c r="A50" s="107" t="s">
        <v>70</v>
      </c>
      <c r="B50"/>
      <c r="C50"/>
      <c r="D50"/>
      <c r="E50"/>
      <c r="F50"/>
      <c r="G50"/>
      <c r="H50"/>
      <c r="I50"/>
      <c r="J50"/>
      <c r="K50"/>
      <c r="L50"/>
      <c r="M50"/>
      <c r="N50"/>
      <c r="O50"/>
      <c r="P50"/>
      <c r="Q50"/>
      <c r="R50"/>
      <c r="S50"/>
      <c r="T50"/>
      <c r="U50"/>
      <c r="V50"/>
      <c r="W50"/>
    </row>
    <row r="51" spans="1:23" ht="48" x14ac:dyDescent="0.2">
      <c r="A51" s="70" t="s">
        <v>92</v>
      </c>
      <c r="B51"/>
      <c r="C51"/>
      <c r="D51"/>
      <c r="E51"/>
      <c r="F51"/>
      <c r="G51"/>
      <c r="H51"/>
      <c r="I51"/>
      <c r="J51"/>
      <c r="K51"/>
      <c r="L51"/>
      <c r="M51"/>
      <c r="N51"/>
      <c r="O51"/>
      <c r="P51"/>
      <c r="Q51"/>
      <c r="R51"/>
      <c r="S51"/>
      <c r="T51"/>
      <c r="U51"/>
      <c r="V51"/>
      <c r="W51"/>
    </row>
    <row r="52" spans="1:23" ht="12.75" x14ac:dyDescent="0.2">
      <c r="A52"/>
      <c r="B52"/>
      <c r="C52"/>
      <c r="D52"/>
      <c r="E52"/>
      <c r="F52"/>
      <c r="G52"/>
      <c r="H52"/>
      <c r="I52"/>
      <c r="J52"/>
      <c r="K52"/>
      <c r="L52"/>
      <c r="M52"/>
      <c r="N52"/>
      <c r="O52"/>
      <c r="P52"/>
      <c r="Q52"/>
      <c r="R52"/>
      <c r="S52"/>
      <c r="T52"/>
      <c r="U52"/>
      <c r="V52"/>
      <c r="W52"/>
    </row>
    <row r="53" spans="1:23" x14ac:dyDescent="0.2">
      <c r="M53" s="48"/>
      <c r="Q53" s="48"/>
    </row>
    <row r="54" spans="1:23" x14ac:dyDescent="0.2">
      <c r="M54" s="48"/>
      <c r="Q54" s="48"/>
    </row>
    <row r="55" spans="1:23" x14ac:dyDescent="0.2">
      <c r="M55" s="48"/>
      <c r="Q55" s="48"/>
    </row>
    <row r="56" spans="1:23" x14ac:dyDescent="0.2">
      <c r="M56" s="48"/>
      <c r="Q56" s="48"/>
    </row>
    <row r="57" spans="1:23" x14ac:dyDescent="0.2">
      <c r="M57" s="48"/>
      <c r="Q57" s="48"/>
    </row>
    <row r="58" spans="1:23" x14ac:dyDescent="0.2">
      <c r="M58" s="48"/>
      <c r="Q58" s="48"/>
    </row>
    <row r="59" spans="1:23" x14ac:dyDescent="0.2">
      <c r="M59" s="48"/>
      <c r="Q59" s="48"/>
    </row>
    <row r="60" spans="1:23" x14ac:dyDescent="0.2">
      <c r="M60" s="48"/>
      <c r="Q60" s="48"/>
    </row>
    <row r="61" spans="1:23" x14ac:dyDescent="0.2">
      <c r="M61" s="48"/>
      <c r="Q61" s="48"/>
    </row>
    <row r="62" spans="1:23" x14ac:dyDescent="0.2">
      <c r="M62" s="48"/>
      <c r="Q62" s="48"/>
    </row>
    <row r="63" spans="1:23" x14ac:dyDescent="0.2">
      <c r="M63" s="48"/>
      <c r="Q63" s="48"/>
    </row>
    <row r="64" spans="1:23" x14ac:dyDescent="0.2">
      <c r="M64" s="48"/>
      <c r="Q64" s="48"/>
    </row>
    <row r="65" spans="13:17" x14ac:dyDescent="0.2">
      <c r="M65" s="48"/>
      <c r="Q65" s="48"/>
    </row>
    <row r="66" spans="13:17" x14ac:dyDescent="0.2">
      <c r="M66" s="48"/>
      <c r="Q66" s="48"/>
    </row>
    <row r="67" spans="13:17" x14ac:dyDescent="0.2">
      <c r="M67" s="48"/>
      <c r="Q67" s="48"/>
    </row>
    <row r="68" spans="13:17" x14ac:dyDescent="0.2">
      <c r="M68" s="48"/>
      <c r="Q68" s="48"/>
    </row>
    <row r="69" spans="13:17" x14ac:dyDescent="0.2">
      <c r="M69" s="48"/>
      <c r="Q69" s="48"/>
    </row>
    <row r="70" spans="13:17" x14ac:dyDescent="0.2">
      <c r="M70" s="48"/>
      <c r="Q70" s="48"/>
    </row>
    <row r="71" spans="13:17" x14ac:dyDescent="0.2">
      <c r="M71" s="48"/>
      <c r="Q71" s="48"/>
    </row>
    <row r="72" spans="13:17" x14ac:dyDescent="0.2">
      <c r="M72" s="48"/>
      <c r="Q72" s="48"/>
    </row>
    <row r="73" spans="13:17" x14ac:dyDescent="0.2">
      <c r="M73" s="48"/>
      <c r="Q73" s="48"/>
    </row>
    <row r="74" spans="13:17" x14ac:dyDescent="0.2">
      <c r="M74" s="48"/>
      <c r="Q74" s="48"/>
    </row>
    <row r="75" spans="13:17" x14ac:dyDescent="0.2">
      <c r="M75" s="48"/>
      <c r="Q75" s="48"/>
    </row>
    <row r="76" spans="13:17" x14ac:dyDescent="0.2">
      <c r="M76" s="48"/>
      <c r="Q76" s="48"/>
    </row>
    <row r="77" spans="13:17" x14ac:dyDescent="0.2">
      <c r="M77" s="48"/>
      <c r="Q77" s="48"/>
    </row>
    <row r="78" spans="13:17" x14ac:dyDescent="0.2">
      <c r="M78" s="48"/>
      <c r="Q78" s="48"/>
    </row>
    <row r="79" spans="13:17" x14ac:dyDescent="0.2">
      <c r="M79" s="48"/>
      <c r="Q79" s="48"/>
    </row>
    <row r="80" spans="13:17" x14ac:dyDescent="0.2">
      <c r="M80" s="48"/>
      <c r="Q80" s="48"/>
    </row>
    <row r="81" spans="13:17" x14ac:dyDescent="0.2">
      <c r="M81" s="48"/>
      <c r="Q81" s="48"/>
    </row>
    <row r="82" spans="13:17" x14ac:dyDescent="0.2">
      <c r="M82" s="48"/>
      <c r="Q82" s="48"/>
    </row>
    <row r="83" spans="13:17" x14ac:dyDescent="0.2">
      <c r="M83" s="48"/>
      <c r="Q83" s="48"/>
    </row>
    <row r="84" spans="13:17" x14ac:dyDescent="0.2">
      <c r="M84" s="48"/>
      <c r="Q84" s="48"/>
    </row>
    <row r="85" spans="13:17" x14ac:dyDescent="0.2">
      <c r="M85" s="48"/>
      <c r="Q85" s="48"/>
    </row>
    <row r="86" spans="13:17" x14ac:dyDescent="0.2">
      <c r="M86" s="48"/>
      <c r="Q86" s="48"/>
    </row>
    <row r="87" spans="13:17" x14ac:dyDescent="0.2">
      <c r="M87" s="48"/>
      <c r="Q87" s="48"/>
    </row>
    <row r="88" spans="13:17" x14ac:dyDescent="0.2">
      <c r="M88" s="48"/>
      <c r="Q88" s="48"/>
    </row>
    <row r="89" spans="13:17" x14ac:dyDescent="0.2">
      <c r="M89" s="48"/>
      <c r="Q89" s="48"/>
    </row>
    <row r="90" spans="13:17" x14ac:dyDescent="0.2">
      <c r="M90" s="48"/>
      <c r="Q90" s="48"/>
    </row>
    <row r="91" spans="13:17" x14ac:dyDescent="0.2">
      <c r="M91" s="48"/>
      <c r="Q91" s="48"/>
    </row>
    <row r="92" spans="13:17" x14ac:dyDescent="0.2">
      <c r="M92" s="48"/>
      <c r="Q92" s="48"/>
    </row>
    <row r="93" spans="13:17" x14ac:dyDescent="0.2">
      <c r="M93" s="48"/>
      <c r="Q93" s="48"/>
    </row>
    <row r="94" spans="13:17" x14ac:dyDescent="0.2">
      <c r="M94" s="48"/>
      <c r="Q94" s="48"/>
    </row>
    <row r="95" spans="13:17" x14ac:dyDescent="0.2">
      <c r="M95" s="48"/>
      <c r="Q95" s="48"/>
    </row>
    <row r="96" spans="13:17" x14ac:dyDescent="0.2">
      <c r="M96" s="48"/>
      <c r="Q96" s="48"/>
    </row>
    <row r="97" spans="13:17" x14ac:dyDescent="0.2">
      <c r="M97" s="48"/>
      <c r="Q97" s="48"/>
    </row>
    <row r="98" spans="13:17" x14ac:dyDescent="0.2">
      <c r="M98" s="48"/>
      <c r="Q98" s="48"/>
    </row>
    <row r="99" spans="13:17" x14ac:dyDescent="0.2">
      <c r="M99" s="48"/>
      <c r="Q99" s="48"/>
    </row>
    <row r="100" spans="13:17" x14ac:dyDescent="0.2">
      <c r="M100" s="48"/>
      <c r="Q100" s="48"/>
    </row>
    <row r="101" spans="13:17" x14ac:dyDescent="0.2">
      <c r="M101" s="48"/>
      <c r="Q101" s="48"/>
    </row>
    <row r="102" spans="13:17" x14ac:dyDescent="0.2">
      <c r="M102" s="48"/>
      <c r="Q102" s="48"/>
    </row>
    <row r="103" spans="13:17" x14ac:dyDescent="0.2">
      <c r="M103" s="48"/>
      <c r="Q103" s="48"/>
    </row>
    <row r="104" spans="13:17" x14ac:dyDescent="0.2">
      <c r="M104" s="48"/>
      <c r="Q104" s="48"/>
    </row>
    <row r="105" spans="13:17" x14ac:dyDescent="0.2">
      <c r="M105" s="48"/>
      <c r="Q105" s="48"/>
    </row>
    <row r="106" spans="13:17" x14ac:dyDescent="0.2">
      <c r="M106" s="48"/>
      <c r="Q106" s="48"/>
    </row>
    <row r="107" spans="13:17" x14ac:dyDescent="0.2">
      <c r="M107" s="48"/>
      <c r="Q107" s="48"/>
    </row>
    <row r="108" spans="13:17" x14ac:dyDescent="0.2">
      <c r="M108" s="48"/>
      <c r="Q108" s="48"/>
    </row>
    <row r="109" spans="13:17" x14ac:dyDescent="0.2">
      <c r="M109" s="48"/>
      <c r="Q109" s="48"/>
    </row>
    <row r="110" spans="13:17" x14ac:dyDescent="0.2">
      <c r="M110" s="48"/>
      <c r="Q110" s="48"/>
    </row>
    <row r="111" spans="13:17" x14ac:dyDescent="0.2">
      <c r="M111" s="48"/>
      <c r="Q111" s="48"/>
    </row>
    <row r="112" spans="13:17" x14ac:dyDescent="0.2">
      <c r="M112" s="48"/>
      <c r="Q112" s="48"/>
    </row>
    <row r="113" spans="13:17" x14ac:dyDescent="0.2">
      <c r="M113" s="48"/>
      <c r="Q113" s="48"/>
    </row>
    <row r="114" spans="13:17" x14ac:dyDescent="0.2">
      <c r="M114" s="48"/>
      <c r="Q114" s="48"/>
    </row>
    <row r="115" spans="13:17" x14ac:dyDescent="0.2">
      <c r="M115" s="48"/>
      <c r="Q115" s="48"/>
    </row>
    <row r="116" spans="13:17" x14ac:dyDescent="0.2">
      <c r="M116" s="48"/>
      <c r="Q116" s="48"/>
    </row>
    <row r="117" spans="13:17" x14ac:dyDescent="0.2">
      <c r="M117" s="48"/>
      <c r="Q117" s="48"/>
    </row>
    <row r="118" spans="13:17" x14ac:dyDescent="0.2">
      <c r="M118" s="48"/>
      <c r="Q118" s="48"/>
    </row>
    <row r="119" spans="13:17" x14ac:dyDescent="0.2">
      <c r="M119" s="48"/>
      <c r="Q119" s="48"/>
    </row>
    <row r="120" spans="13:17" x14ac:dyDescent="0.2">
      <c r="M120" s="48"/>
      <c r="Q120" s="48"/>
    </row>
    <row r="121" spans="13:17" x14ac:dyDescent="0.2">
      <c r="M121" s="48"/>
      <c r="Q121" s="48"/>
    </row>
    <row r="122" spans="13:17" x14ac:dyDescent="0.2">
      <c r="M122" s="48"/>
      <c r="Q122" s="48"/>
    </row>
    <row r="123" spans="13:17" x14ac:dyDescent="0.2">
      <c r="M123" s="48"/>
      <c r="Q123" s="48"/>
    </row>
    <row r="124" spans="13:17" x14ac:dyDescent="0.2">
      <c r="M124" s="48"/>
      <c r="Q124" s="48"/>
    </row>
    <row r="125" spans="13:17" x14ac:dyDescent="0.2">
      <c r="M125" s="48"/>
      <c r="Q125" s="48"/>
    </row>
    <row r="126" spans="13:17" x14ac:dyDescent="0.2">
      <c r="M126" s="48"/>
      <c r="Q126" s="48"/>
    </row>
    <row r="127" spans="13:17" x14ac:dyDescent="0.2">
      <c r="M127" s="48"/>
      <c r="Q127" s="48"/>
    </row>
    <row r="128" spans="13:17" x14ac:dyDescent="0.2">
      <c r="M128" s="48"/>
      <c r="Q128" s="48"/>
    </row>
    <row r="129" spans="13:17" x14ac:dyDescent="0.2">
      <c r="M129" s="48"/>
      <c r="Q129" s="48"/>
    </row>
    <row r="130" spans="13:17" x14ac:dyDescent="0.2">
      <c r="M130" s="48"/>
      <c r="Q130" s="48"/>
    </row>
    <row r="131" spans="13:17" x14ac:dyDescent="0.2">
      <c r="M131" s="48"/>
      <c r="Q131" s="48"/>
    </row>
    <row r="132" spans="13:17" x14ac:dyDescent="0.2">
      <c r="M132" s="48"/>
      <c r="Q132" s="48"/>
    </row>
    <row r="133" spans="13:17" x14ac:dyDescent="0.2">
      <c r="M133" s="48"/>
      <c r="Q133" s="48"/>
    </row>
    <row r="134" spans="13:17" x14ac:dyDescent="0.2">
      <c r="M134" s="48"/>
      <c r="Q134" s="48"/>
    </row>
    <row r="135" spans="13:17" x14ac:dyDescent="0.2">
      <c r="M135" s="48"/>
      <c r="Q135" s="48"/>
    </row>
    <row r="136" spans="13:17" x14ac:dyDescent="0.2">
      <c r="M136" s="48"/>
      <c r="Q136" s="48"/>
    </row>
    <row r="137" spans="13:17" x14ac:dyDescent="0.2">
      <c r="M137" s="48"/>
      <c r="Q137" s="48"/>
    </row>
    <row r="138" spans="13:17" x14ac:dyDescent="0.2">
      <c r="M138" s="48"/>
      <c r="Q138" s="48"/>
    </row>
    <row r="139" spans="13:17" x14ac:dyDescent="0.2">
      <c r="M139" s="48"/>
      <c r="Q139" s="48"/>
    </row>
    <row r="140" spans="13:17" x14ac:dyDescent="0.2">
      <c r="M140" s="48"/>
      <c r="Q140" s="48"/>
    </row>
    <row r="141" spans="13:17" x14ac:dyDescent="0.2">
      <c r="M141" s="48"/>
      <c r="Q141" s="48"/>
    </row>
    <row r="142" spans="13:17" x14ac:dyDescent="0.2">
      <c r="M142" s="48"/>
      <c r="Q142" s="48"/>
    </row>
    <row r="143" spans="13:17" x14ac:dyDescent="0.2">
      <c r="M143" s="48"/>
      <c r="Q143" s="48"/>
    </row>
    <row r="144" spans="13:17" x14ac:dyDescent="0.2">
      <c r="M144" s="48"/>
      <c r="Q144" s="48"/>
    </row>
    <row r="145" spans="13:17" x14ac:dyDescent="0.2">
      <c r="M145" s="48"/>
      <c r="Q145" s="48"/>
    </row>
    <row r="146" spans="13:17" x14ac:dyDescent="0.2">
      <c r="M146" s="48"/>
      <c r="Q146" s="48"/>
    </row>
    <row r="147" spans="13:17" x14ac:dyDescent="0.2">
      <c r="M147" s="48"/>
      <c r="Q147" s="48"/>
    </row>
    <row r="148" spans="13:17" x14ac:dyDescent="0.2">
      <c r="M148" s="48"/>
      <c r="Q148" s="48"/>
    </row>
    <row r="149" spans="13:17" x14ac:dyDescent="0.2">
      <c r="M149" s="48"/>
      <c r="Q149" s="48"/>
    </row>
    <row r="150" spans="13:17" x14ac:dyDescent="0.2">
      <c r="M150" s="48"/>
      <c r="Q150" s="48"/>
    </row>
    <row r="151" spans="13:17" x14ac:dyDescent="0.2">
      <c r="M151" s="48"/>
      <c r="Q151" s="48"/>
    </row>
    <row r="152" spans="13:17" x14ac:dyDescent="0.2">
      <c r="M152" s="48"/>
      <c r="Q152" s="48"/>
    </row>
    <row r="153" spans="13:17" x14ac:dyDescent="0.2">
      <c r="M153" s="48"/>
      <c r="Q153" s="48"/>
    </row>
    <row r="154" spans="13:17" x14ac:dyDescent="0.2">
      <c r="M154" s="48"/>
      <c r="Q154" s="48"/>
    </row>
    <row r="155" spans="13:17" x14ac:dyDescent="0.2">
      <c r="M155" s="48"/>
      <c r="Q155" s="48"/>
    </row>
    <row r="156" spans="13:17" x14ac:dyDescent="0.2">
      <c r="M156" s="48"/>
      <c r="Q156" s="48"/>
    </row>
    <row r="157" spans="13:17" x14ac:dyDescent="0.2">
      <c r="M157" s="48"/>
      <c r="Q157" s="48"/>
    </row>
    <row r="158" spans="13:17" x14ac:dyDescent="0.2">
      <c r="M158" s="48"/>
      <c r="Q158" s="48"/>
    </row>
    <row r="159" spans="13:17" x14ac:dyDescent="0.2">
      <c r="M159" s="48"/>
      <c r="Q159" s="48"/>
    </row>
    <row r="160" spans="13:17" x14ac:dyDescent="0.2">
      <c r="M160" s="48"/>
      <c r="Q160" s="48"/>
    </row>
    <row r="161" spans="13:17" x14ac:dyDescent="0.2">
      <c r="M161" s="48"/>
      <c r="Q161" s="48"/>
    </row>
    <row r="162" spans="13:17" x14ac:dyDescent="0.2">
      <c r="M162" s="48"/>
      <c r="Q162" s="48"/>
    </row>
    <row r="163" spans="13:17" x14ac:dyDescent="0.2">
      <c r="M163" s="48"/>
      <c r="Q163" s="48"/>
    </row>
    <row r="164" spans="13:17" x14ac:dyDescent="0.2">
      <c r="M164" s="48"/>
      <c r="Q164" s="48"/>
    </row>
    <row r="165" spans="13:17" x14ac:dyDescent="0.2">
      <c r="M165" s="48"/>
      <c r="Q165" s="48"/>
    </row>
    <row r="166" spans="13:17" x14ac:dyDescent="0.2">
      <c r="M166" s="48"/>
      <c r="Q166" s="48"/>
    </row>
    <row r="167" spans="13:17" x14ac:dyDescent="0.2">
      <c r="M167" s="48"/>
      <c r="Q167" s="48"/>
    </row>
    <row r="168" spans="13:17" x14ac:dyDescent="0.2">
      <c r="M168" s="48"/>
      <c r="Q168" s="48"/>
    </row>
    <row r="169" spans="13:17" x14ac:dyDescent="0.2">
      <c r="M169" s="48"/>
      <c r="Q169" s="48"/>
    </row>
    <row r="170" spans="13:17" x14ac:dyDescent="0.2">
      <c r="M170" s="48"/>
      <c r="Q170" s="48"/>
    </row>
    <row r="171" spans="13:17" x14ac:dyDescent="0.2">
      <c r="M171" s="48"/>
      <c r="Q171" s="48"/>
    </row>
    <row r="172" spans="13:17" x14ac:dyDescent="0.2">
      <c r="M172" s="48"/>
      <c r="Q172" s="48"/>
    </row>
    <row r="173" spans="13:17" x14ac:dyDescent="0.2">
      <c r="M173" s="48"/>
      <c r="Q173" s="48"/>
    </row>
    <row r="174" spans="13:17" x14ac:dyDescent="0.2">
      <c r="M174" s="48"/>
      <c r="Q174" s="48"/>
    </row>
    <row r="175" spans="13:17" x14ac:dyDescent="0.2">
      <c r="M175" s="48"/>
      <c r="Q175" s="48"/>
    </row>
    <row r="176" spans="13:17" x14ac:dyDescent="0.2">
      <c r="M176" s="48"/>
      <c r="Q176" s="48"/>
    </row>
    <row r="177" spans="13:17" x14ac:dyDescent="0.2">
      <c r="M177" s="48"/>
      <c r="Q177" s="48"/>
    </row>
    <row r="178" spans="13:17" x14ac:dyDescent="0.2">
      <c r="M178" s="48"/>
      <c r="Q178" s="48"/>
    </row>
    <row r="179" spans="13:17" x14ac:dyDescent="0.2">
      <c r="M179" s="48"/>
      <c r="Q179" s="48"/>
    </row>
    <row r="180" spans="13:17" x14ac:dyDescent="0.2">
      <c r="M180" s="48"/>
      <c r="Q180" s="48"/>
    </row>
    <row r="181" spans="13:17" x14ac:dyDescent="0.2">
      <c r="M181" s="48"/>
      <c r="Q181" s="48"/>
    </row>
    <row r="182" spans="13:17" x14ac:dyDescent="0.2">
      <c r="M182" s="48"/>
      <c r="Q182" s="48"/>
    </row>
    <row r="183" spans="13:17" x14ac:dyDescent="0.2">
      <c r="M183" s="48"/>
      <c r="Q183" s="48"/>
    </row>
    <row r="184" spans="13:17" x14ac:dyDescent="0.2">
      <c r="M184" s="48"/>
      <c r="Q184" s="48"/>
    </row>
    <row r="185" spans="13:17" x14ac:dyDescent="0.2">
      <c r="M185" s="48"/>
      <c r="Q185" s="48"/>
    </row>
    <row r="186" spans="13:17" x14ac:dyDescent="0.2">
      <c r="M186" s="48"/>
      <c r="Q186" s="48"/>
    </row>
    <row r="187" spans="13:17" x14ac:dyDescent="0.2">
      <c r="M187" s="48"/>
      <c r="Q187" s="48"/>
    </row>
    <row r="188" spans="13:17" x14ac:dyDescent="0.2">
      <c r="M188" s="48"/>
      <c r="Q188" s="48"/>
    </row>
    <row r="189" spans="13:17" x14ac:dyDescent="0.2">
      <c r="M189" s="48"/>
      <c r="Q189" s="48"/>
    </row>
    <row r="190" spans="13:17" x14ac:dyDescent="0.2">
      <c r="M190" s="48"/>
      <c r="Q190" s="48"/>
    </row>
    <row r="191" spans="13:17" x14ac:dyDescent="0.2">
      <c r="M191" s="48"/>
      <c r="Q191" s="48"/>
    </row>
    <row r="192" spans="13:17" x14ac:dyDescent="0.2">
      <c r="M192" s="48"/>
      <c r="Q192" s="48"/>
    </row>
    <row r="193" spans="13:17" x14ac:dyDescent="0.2">
      <c r="M193" s="48"/>
      <c r="Q193" s="48"/>
    </row>
    <row r="194" spans="13:17" x14ac:dyDescent="0.2">
      <c r="M194" s="48"/>
      <c r="Q194" s="48"/>
    </row>
    <row r="195" spans="13:17" x14ac:dyDescent="0.2">
      <c r="M195" s="48"/>
      <c r="Q195" s="48"/>
    </row>
    <row r="196" spans="13:17" x14ac:dyDescent="0.2">
      <c r="M196" s="48"/>
      <c r="Q196" s="48"/>
    </row>
    <row r="197" spans="13:17" x14ac:dyDescent="0.2">
      <c r="M197" s="48"/>
      <c r="Q197" s="48"/>
    </row>
    <row r="198" spans="13:17" x14ac:dyDescent="0.2">
      <c r="M198" s="48"/>
      <c r="Q198" s="48"/>
    </row>
    <row r="199" spans="13:17" x14ac:dyDescent="0.2">
      <c r="M199" s="48"/>
      <c r="Q199" s="48"/>
    </row>
    <row r="200" spans="13:17" x14ac:dyDescent="0.2">
      <c r="M200" s="48"/>
      <c r="Q200" s="48"/>
    </row>
    <row r="201" spans="13:17" x14ac:dyDescent="0.2">
      <c r="M201" s="48"/>
      <c r="Q201" s="48"/>
    </row>
    <row r="202" spans="13:17" x14ac:dyDescent="0.2">
      <c r="M202" s="48"/>
      <c r="Q202" s="48"/>
    </row>
    <row r="203" spans="13:17" x14ac:dyDescent="0.2">
      <c r="M203" s="48"/>
      <c r="Q203" s="48"/>
    </row>
    <row r="204" spans="13:17" x14ac:dyDescent="0.2">
      <c r="M204" s="48"/>
      <c r="Q204" s="48"/>
    </row>
    <row r="205" spans="13:17" x14ac:dyDescent="0.2">
      <c r="M205" s="48"/>
      <c r="Q205" s="48"/>
    </row>
    <row r="206" spans="13:17" x14ac:dyDescent="0.2">
      <c r="M206" s="48"/>
      <c r="Q206" s="48"/>
    </row>
    <row r="207" spans="13:17" x14ac:dyDescent="0.2">
      <c r="M207" s="48"/>
      <c r="Q207" s="48"/>
    </row>
    <row r="208" spans="13:17" x14ac:dyDescent="0.2">
      <c r="M208" s="48"/>
      <c r="Q208" s="48"/>
    </row>
    <row r="209" spans="13:17" x14ac:dyDescent="0.2">
      <c r="M209" s="48"/>
      <c r="Q209" s="48"/>
    </row>
    <row r="210" spans="13:17" x14ac:dyDescent="0.2">
      <c r="M210" s="48"/>
      <c r="Q210" s="48"/>
    </row>
    <row r="211" spans="13:17" x14ac:dyDescent="0.2">
      <c r="M211" s="48"/>
      <c r="Q211" s="48"/>
    </row>
    <row r="212" spans="13:17" x14ac:dyDescent="0.2">
      <c r="M212" s="48"/>
      <c r="Q212" s="48"/>
    </row>
    <row r="213" spans="13:17" x14ac:dyDescent="0.2">
      <c r="M213" s="48"/>
      <c r="Q213" s="48"/>
    </row>
    <row r="214" spans="13:17" x14ac:dyDescent="0.2">
      <c r="M214" s="48"/>
      <c r="Q214" s="48"/>
    </row>
    <row r="215" spans="13:17" x14ac:dyDescent="0.2">
      <c r="M215" s="48"/>
      <c r="Q215" s="48"/>
    </row>
    <row r="216" spans="13:17" x14ac:dyDescent="0.2">
      <c r="M216" s="48"/>
      <c r="Q216" s="48"/>
    </row>
    <row r="217" spans="13:17" x14ac:dyDescent="0.2">
      <c r="M217" s="48"/>
      <c r="Q217" s="48"/>
    </row>
  </sheetData>
  <mergeCells count="1">
    <mergeCell ref="A1:A2"/>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72"/>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5" s="51" customFormat="1" ht="12" customHeight="1" x14ac:dyDescent="0.2">
      <c r="A1" s="207" t="s">
        <v>82</v>
      </c>
    </row>
    <row r="2" spans="1:5" s="51" customFormat="1" ht="12" customHeight="1" x14ac:dyDescent="0.2">
      <c r="A2" s="207"/>
    </row>
    <row r="3" spans="1:5" s="51" customFormat="1" ht="11.1" customHeight="1" x14ac:dyDescent="0.2">
      <c r="A3" s="147" t="s">
        <v>241</v>
      </c>
    </row>
    <row r="4" spans="1:5"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row>
    <row r="5" spans="1:5"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row>
    <row r="6" spans="1:5" s="53" customFormat="1" x14ac:dyDescent="0.2">
      <c r="A6" s="42" t="s">
        <v>83</v>
      </c>
      <c r="B6" s="87"/>
      <c r="C6" s="87"/>
      <c r="D6" s="87"/>
      <c r="E6" s="87"/>
    </row>
    <row r="7" spans="1:5" s="53" customFormat="1" x14ac:dyDescent="0.2">
      <c r="A7" s="88">
        <v>1</v>
      </c>
      <c r="B7" s="42" t="e">
        <f>'C завтраками| Bed and breakfast'!#REF!*0.9</f>
        <v>#REF!</v>
      </c>
      <c r="C7" s="42" t="e">
        <f>'C завтраками| Bed and breakfast'!#REF!*0.9</f>
        <v>#REF!</v>
      </c>
      <c r="D7" s="42" t="e">
        <f>'C завтраками| Bed and breakfast'!#REF!*0.9</f>
        <v>#REF!</v>
      </c>
      <c r="E7" s="42" t="e">
        <f>'C завтраками| Bed and breakfast'!#REF!*0.9</f>
        <v>#REF!</v>
      </c>
    </row>
    <row r="8" spans="1:5" s="53" customFormat="1" x14ac:dyDescent="0.2">
      <c r="A8" s="88">
        <v>2</v>
      </c>
      <c r="B8" s="42" t="e">
        <f>'C завтраками| Bed and breakfast'!#REF!*0.9</f>
        <v>#REF!</v>
      </c>
      <c r="C8" s="42" t="e">
        <f>'C завтраками| Bed and breakfast'!#REF!*0.9</f>
        <v>#REF!</v>
      </c>
      <c r="D8" s="42" t="e">
        <f>'C завтраками| Bed and breakfast'!#REF!*0.9</f>
        <v>#REF!</v>
      </c>
      <c r="E8" s="42" t="e">
        <f>'C завтраками| Bed and breakfast'!#REF!*0.9</f>
        <v>#REF!</v>
      </c>
    </row>
    <row r="9" spans="1:5" s="53" customFormat="1" x14ac:dyDescent="0.2">
      <c r="A9" s="42" t="s">
        <v>234</v>
      </c>
      <c r="B9" s="42"/>
      <c r="C9" s="42"/>
      <c r="D9" s="42"/>
      <c r="E9" s="42"/>
    </row>
    <row r="10" spans="1:5" s="53" customFormat="1" x14ac:dyDescent="0.2">
      <c r="A10" s="180">
        <v>1</v>
      </c>
      <c r="B10" s="42" t="e">
        <f>'C завтраками| Bed and breakfast'!#REF!*0.9</f>
        <v>#REF!</v>
      </c>
      <c r="C10" s="42" t="e">
        <f>'C завтраками| Bed and breakfast'!#REF!*0.9</f>
        <v>#REF!</v>
      </c>
      <c r="D10" s="42" t="e">
        <f>'C завтраками| Bed and breakfast'!#REF!*0.9</f>
        <v>#REF!</v>
      </c>
      <c r="E10" s="42" t="e">
        <f>'C завтраками| Bed and breakfast'!#REF!*0.9</f>
        <v>#REF!</v>
      </c>
    </row>
    <row r="11" spans="1:5" s="53" customFormat="1" x14ac:dyDescent="0.2">
      <c r="A11" s="180">
        <v>2</v>
      </c>
      <c r="B11" s="42" t="e">
        <f>'C завтраками| Bed and breakfast'!#REF!*0.9</f>
        <v>#REF!</v>
      </c>
      <c r="C11" s="42" t="e">
        <f>'C завтраками| Bed and breakfast'!#REF!*0.9</f>
        <v>#REF!</v>
      </c>
      <c r="D11" s="42" t="e">
        <f>'C завтраками| Bed and breakfast'!#REF!*0.9</f>
        <v>#REF!</v>
      </c>
      <c r="E11" s="42" t="e">
        <f>'C завтраками| Bed and breakfast'!#REF!*0.9</f>
        <v>#REF!</v>
      </c>
    </row>
    <row r="12" spans="1:5" s="53" customFormat="1" x14ac:dyDescent="0.2">
      <c r="A12" s="42" t="s">
        <v>84</v>
      </c>
      <c r="B12" s="42"/>
      <c r="C12" s="42"/>
      <c r="D12" s="42"/>
      <c r="E12" s="42"/>
    </row>
    <row r="13" spans="1:5" s="53" customFormat="1" x14ac:dyDescent="0.2">
      <c r="A13" s="88">
        <f>A7</f>
        <v>1</v>
      </c>
      <c r="B13" s="42" t="e">
        <f>'C завтраками| Bed and breakfast'!#REF!*0.9</f>
        <v>#REF!</v>
      </c>
      <c r="C13" s="42" t="e">
        <f>'C завтраками| Bed and breakfast'!#REF!*0.9</f>
        <v>#REF!</v>
      </c>
      <c r="D13" s="42" t="e">
        <f>'C завтраками| Bed and breakfast'!#REF!*0.9</f>
        <v>#REF!</v>
      </c>
      <c r="E13" s="42" t="e">
        <f>'C завтраками| Bed and breakfast'!#REF!*0.9</f>
        <v>#REF!</v>
      </c>
    </row>
    <row r="14" spans="1:5" s="53" customFormat="1" x14ac:dyDescent="0.2">
      <c r="A14" s="88">
        <f>A8</f>
        <v>2</v>
      </c>
      <c r="B14" s="42" t="e">
        <f>'C завтраками| Bed and breakfast'!#REF!*0.9</f>
        <v>#REF!</v>
      </c>
      <c r="C14" s="42" t="e">
        <f>'C завтраками| Bed and breakfast'!#REF!*0.9</f>
        <v>#REF!</v>
      </c>
      <c r="D14" s="42" t="e">
        <f>'C завтраками| Bed and breakfast'!#REF!*0.9</f>
        <v>#REF!</v>
      </c>
      <c r="E14" s="42" t="e">
        <f>'C завтраками| Bed and breakfast'!#REF!*0.9</f>
        <v>#REF!</v>
      </c>
    </row>
    <row r="15" spans="1:5" s="53" customFormat="1" x14ac:dyDescent="0.2">
      <c r="A15" s="42" t="s">
        <v>85</v>
      </c>
      <c r="B15" s="42"/>
      <c r="C15" s="42"/>
      <c r="D15" s="42"/>
      <c r="E15" s="42"/>
    </row>
    <row r="16" spans="1:5" s="53" customFormat="1" x14ac:dyDescent="0.2">
      <c r="A16" s="88">
        <f>A7</f>
        <v>1</v>
      </c>
      <c r="B16" s="42" t="e">
        <f>'C завтраками| Bed and breakfast'!#REF!*0.9</f>
        <v>#REF!</v>
      </c>
      <c r="C16" s="42" t="e">
        <f>'C завтраками| Bed and breakfast'!#REF!*0.9</f>
        <v>#REF!</v>
      </c>
      <c r="D16" s="42" t="e">
        <f>'C завтраками| Bed and breakfast'!#REF!*0.9</f>
        <v>#REF!</v>
      </c>
      <c r="E16" s="42" t="e">
        <f>'C завтраками| Bed and breakfast'!#REF!*0.9</f>
        <v>#REF!</v>
      </c>
    </row>
    <row r="17" spans="1:5" s="53" customFormat="1" x14ac:dyDescent="0.2">
      <c r="A17" s="88">
        <f>A8</f>
        <v>2</v>
      </c>
      <c r="B17" s="42" t="e">
        <f>'C завтраками| Bed and breakfast'!#REF!*0.9</f>
        <v>#REF!</v>
      </c>
      <c r="C17" s="42" t="e">
        <f>'C завтраками| Bed and breakfast'!#REF!*0.9</f>
        <v>#REF!</v>
      </c>
      <c r="D17" s="42" t="e">
        <f>'C завтраками| Bed and breakfast'!#REF!*0.9</f>
        <v>#REF!</v>
      </c>
      <c r="E17" s="42" t="e">
        <f>'C завтраками| Bed and breakfast'!#REF!*0.9</f>
        <v>#REF!</v>
      </c>
    </row>
    <row r="18" spans="1:5" s="53" customFormat="1" x14ac:dyDescent="0.2">
      <c r="A18" s="42" t="s">
        <v>86</v>
      </c>
      <c r="B18" s="42"/>
      <c r="C18" s="42"/>
      <c r="D18" s="42"/>
      <c r="E18" s="42"/>
    </row>
    <row r="19" spans="1:5" s="53" customFormat="1" x14ac:dyDescent="0.2">
      <c r="A19" s="88">
        <f>A7</f>
        <v>1</v>
      </c>
      <c r="B19" s="42" t="e">
        <f>'C завтраками| Bed and breakfast'!#REF!*0.9</f>
        <v>#REF!</v>
      </c>
      <c r="C19" s="42" t="e">
        <f>'C завтраками| Bed and breakfast'!#REF!*0.9</f>
        <v>#REF!</v>
      </c>
      <c r="D19" s="42" t="e">
        <f>'C завтраками| Bed and breakfast'!#REF!*0.9</f>
        <v>#REF!</v>
      </c>
      <c r="E19" s="42" t="e">
        <f>'C завтраками| Bed and breakfast'!#REF!*0.9</f>
        <v>#REF!</v>
      </c>
    </row>
    <row r="20" spans="1:5" s="53" customFormat="1" x14ac:dyDescent="0.2">
      <c r="A20" s="88">
        <f>A8</f>
        <v>2</v>
      </c>
      <c r="B20" s="42" t="e">
        <f>'C завтраками| Bed and breakfast'!#REF!*0.9</f>
        <v>#REF!</v>
      </c>
      <c r="C20" s="42" t="e">
        <f>'C завтраками| Bed and breakfast'!#REF!*0.9</f>
        <v>#REF!</v>
      </c>
      <c r="D20" s="42" t="e">
        <f>'C завтраками| Bed and breakfast'!#REF!*0.9</f>
        <v>#REF!</v>
      </c>
      <c r="E20" s="42" t="e">
        <f>'C завтраками| Bed and breakfast'!#REF!*0.9</f>
        <v>#REF!</v>
      </c>
    </row>
    <row r="21" spans="1:5" s="53" customFormat="1" x14ac:dyDescent="0.2">
      <c r="A21" s="42" t="s">
        <v>87</v>
      </c>
      <c r="B21" s="42"/>
      <c r="C21" s="42"/>
      <c r="D21" s="42"/>
      <c r="E21" s="42"/>
    </row>
    <row r="22" spans="1:5" s="53" customFormat="1" x14ac:dyDescent="0.2">
      <c r="A22" s="88" t="s">
        <v>88</v>
      </c>
      <c r="B22" s="42" t="e">
        <f>'C завтраками| Bed and breakfast'!#REF!*0.9</f>
        <v>#REF!</v>
      </c>
      <c r="C22" s="42" t="e">
        <f>'C завтраками| Bed and breakfast'!#REF!*0.9</f>
        <v>#REF!</v>
      </c>
      <c r="D22" s="42" t="e">
        <f>'C завтраками| Bed and breakfast'!#REF!*0.9</f>
        <v>#REF!</v>
      </c>
      <c r="E22" s="42" t="e">
        <f>'C завтраками| Bed and breakfast'!#REF!*0.9</f>
        <v>#REF!</v>
      </c>
    </row>
    <row r="23" spans="1:5" s="53" customFormat="1" x14ac:dyDescent="0.2">
      <c r="A23" s="89"/>
      <c r="B23" s="89"/>
      <c r="C23" s="89"/>
      <c r="D23" s="89"/>
      <c r="E23" s="89"/>
    </row>
    <row r="24" spans="1:5" ht="18" customHeight="1" x14ac:dyDescent="0.2">
      <c r="A24" s="111" t="s">
        <v>100</v>
      </c>
      <c r="B24" s="136" t="e">
        <f t="shared" ref="B24:E24" si="0">B4</f>
        <v>#REF!</v>
      </c>
      <c r="C24" s="136" t="e">
        <f t="shared" si="0"/>
        <v>#REF!</v>
      </c>
      <c r="D24" s="136" t="e">
        <f t="shared" si="0"/>
        <v>#REF!</v>
      </c>
      <c r="E24" s="136" t="e">
        <f t="shared" si="0"/>
        <v>#REF!</v>
      </c>
    </row>
    <row r="25" spans="1:5" ht="20.25" customHeight="1" x14ac:dyDescent="0.2">
      <c r="A25" s="90" t="s">
        <v>64</v>
      </c>
      <c r="B25" s="136" t="e">
        <f t="shared" ref="B25:E25" si="1">B5</f>
        <v>#REF!</v>
      </c>
      <c r="C25" s="136" t="e">
        <f t="shared" si="1"/>
        <v>#REF!</v>
      </c>
      <c r="D25" s="136" t="e">
        <f t="shared" si="1"/>
        <v>#REF!</v>
      </c>
      <c r="E25" s="136" t="e">
        <f t="shared" si="1"/>
        <v>#REF!</v>
      </c>
    </row>
    <row r="26" spans="1:5" s="44" customFormat="1" x14ac:dyDescent="0.2">
      <c r="A26" s="42" t="s">
        <v>83</v>
      </c>
      <c r="B26" s="87"/>
      <c r="C26" s="87"/>
      <c r="D26" s="87"/>
      <c r="E26" s="87"/>
    </row>
    <row r="27" spans="1:5" s="50" customFormat="1" x14ac:dyDescent="0.2">
      <c r="A27" s="88">
        <v>1</v>
      </c>
      <c r="B27" s="94" t="e">
        <f t="shared" ref="B27:E27" si="2">ROUNDUP(B7*0.85,)+35</f>
        <v>#REF!</v>
      </c>
      <c r="C27" s="94" t="e">
        <f t="shared" si="2"/>
        <v>#REF!</v>
      </c>
      <c r="D27" s="94" t="e">
        <f t="shared" si="2"/>
        <v>#REF!</v>
      </c>
      <c r="E27" s="94" t="e">
        <f t="shared" si="2"/>
        <v>#REF!</v>
      </c>
    </row>
    <row r="28" spans="1:5" s="50" customFormat="1" x14ac:dyDescent="0.2">
      <c r="A28" s="88">
        <v>2</v>
      </c>
      <c r="B28" s="94" t="e">
        <f t="shared" ref="B28:E28" si="3">ROUNDUP(B8*0.85,)+35</f>
        <v>#REF!</v>
      </c>
      <c r="C28" s="94" t="e">
        <f t="shared" si="3"/>
        <v>#REF!</v>
      </c>
      <c r="D28" s="94" t="e">
        <f t="shared" si="3"/>
        <v>#REF!</v>
      </c>
      <c r="E28" s="94" t="e">
        <f t="shared" si="3"/>
        <v>#REF!</v>
      </c>
    </row>
    <row r="29" spans="1:5" s="50" customFormat="1" x14ac:dyDescent="0.2">
      <c r="A29" s="42" t="s">
        <v>234</v>
      </c>
      <c r="B29" s="94"/>
      <c r="C29" s="94"/>
      <c r="D29" s="94"/>
      <c r="E29" s="94"/>
    </row>
    <row r="30" spans="1:5" s="50" customFormat="1" x14ac:dyDescent="0.2">
      <c r="A30" s="180">
        <v>1</v>
      </c>
      <c r="B30" s="94" t="e">
        <f t="shared" ref="B30:E30" si="4">ROUNDUP(B10*0.85,)+35</f>
        <v>#REF!</v>
      </c>
      <c r="C30" s="94" t="e">
        <f t="shared" si="4"/>
        <v>#REF!</v>
      </c>
      <c r="D30" s="94" t="e">
        <f t="shared" si="4"/>
        <v>#REF!</v>
      </c>
      <c r="E30" s="94" t="e">
        <f t="shared" si="4"/>
        <v>#REF!</v>
      </c>
    </row>
    <row r="31" spans="1:5" s="50" customFormat="1" x14ac:dyDescent="0.2">
      <c r="A31" s="180">
        <v>2</v>
      </c>
      <c r="B31" s="94" t="e">
        <f t="shared" ref="B31:E31" si="5">ROUNDUP(B11*0.85,)+35</f>
        <v>#REF!</v>
      </c>
      <c r="C31" s="94" t="e">
        <f t="shared" si="5"/>
        <v>#REF!</v>
      </c>
      <c r="D31" s="94" t="e">
        <f t="shared" si="5"/>
        <v>#REF!</v>
      </c>
      <c r="E31" s="94" t="e">
        <f t="shared" si="5"/>
        <v>#REF!</v>
      </c>
    </row>
    <row r="32" spans="1:5" s="50" customFormat="1" x14ac:dyDescent="0.2">
      <c r="A32" s="42" t="s">
        <v>84</v>
      </c>
      <c r="B32" s="94"/>
      <c r="C32" s="94"/>
      <c r="D32" s="94"/>
      <c r="E32" s="94"/>
    </row>
    <row r="33" spans="1:5" s="50" customFormat="1" x14ac:dyDescent="0.2">
      <c r="A33" s="88">
        <f>A27</f>
        <v>1</v>
      </c>
      <c r="B33" s="94" t="e">
        <f t="shared" ref="B33:E33" si="6">ROUNDUP(B13*0.85,)+35</f>
        <v>#REF!</v>
      </c>
      <c r="C33" s="94" t="e">
        <f t="shared" si="6"/>
        <v>#REF!</v>
      </c>
      <c r="D33" s="94" t="e">
        <f t="shared" si="6"/>
        <v>#REF!</v>
      </c>
      <c r="E33" s="94" t="e">
        <f t="shared" si="6"/>
        <v>#REF!</v>
      </c>
    </row>
    <row r="34" spans="1:5" s="50" customFormat="1" x14ac:dyDescent="0.2">
      <c r="A34" s="88">
        <f>A28</f>
        <v>2</v>
      </c>
      <c r="B34" s="94" t="e">
        <f t="shared" ref="B34:E34" si="7">ROUNDUP(B14*0.85,)+35</f>
        <v>#REF!</v>
      </c>
      <c r="C34" s="94" t="e">
        <f t="shared" si="7"/>
        <v>#REF!</v>
      </c>
      <c r="D34" s="94" t="e">
        <f t="shared" si="7"/>
        <v>#REF!</v>
      </c>
      <c r="E34" s="94" t="e">
        <f t="shared" si="7"/>
        <v>#REF!</v>
      </c>
    </row>
    <row r="35" spans="1:5" s="50" customFormat="1" x14ac:dyDescent="0.2">
      <c r="A35" s="42" t="s">
        <v>85</v>
      </c>
      <c r="B35" s="94"/>
      <c r="C35" s="94"/>
      <c r="D35" s="94"/>
      <c r="E35" s="94"/>
    </row>
    <row r="36" spans="1:5" s="50" customFormat="1" x14ac:dyDescent="0.2">
      <c r="A36" s="88">
        <f>A27</f>
        <v>1</v>
      </c>
      <c r="B36" s="94" t="e">
        <f t="shared" ref="B36:E36" si="8">ROUNDUP(B16*0.85,)+35</f>
        <v>#REF!</v>
      </c>
      <c r="C36" s="94" t="e">
        <f t="shared" si="8"/>
        <v>#REF!</v>
      </c>
      <c r="D36" s="94" t="e">
        <f t="shared" si="8"/>
        <v>#REF!</v>
      </c>
      <c r="E36" s="94" t="e">
        <f t="shared" si="8"/>
        <v>#REF!</v>
      </c>
    </row>
    <row r="37" spans="1:5" s="50" customFormat="1" x14ac:dyDescent="0.2">
      <c r="A37" s="88">
        <f>A28</f>
        <v>2</v>
      </c>
      <c r="B37" s="94" t="e">
        <f t="shared" ref="B37:E37" si="9">ROUNDUP(B17*0.85,)+35</f>
        <v>#REF!</v>
      </c>
      <c r="C37" s="94" t="e">
        <f t="shared" si="9"/>
        <v>#REF!</v>
      </c>
      <c r="D37" s="94" t="e">
        <f t="shared" si="9"/>
        <v>#REF!</v>
      </c>
      <c r="E37" s="94" t="e">
        <f t="shared" si="9"/>
        <v>#REF!</v>
      </c>
    </row>
    <row r="38" spans="1:5" s="50" customFormat="1" x14ac:dyDescent="0.2">
      <c r="A38" s="42" t="s">
        <v>86</v>
      </c>
      <c r="B38" s="94"/>
      <c r="C38" s="94"/>
      <c r="D38" s="94"/>
      <c r="E38" s="94"/>
    </row>
    <row r="39" spans="1:5" s="50" customFormat="1" x14ac:dyDescent="0.2">
      <c r="A39" s="88">
        <f>A27</f>
        <v>1</v>
      </c>
      <c r="B39" s="94" t="e">
        <f t="shared" ref="B39:E39" si="10">ROUNDUP(B19*0.85,)+35</f>
        <v>#REF!</v>
      </c>
      <c r="C39" s="94" t="e">
        <f t="shared" si="10"/>
        <v>#REF!</v>
      </c>
      <c r="D39" s="94" t="e">
        <f t="shared" si="10"/>
        <v>#REF!</v>
      </c>
      <c r="E39" s="94" t="e">
        <f t="shared" si="10"/>
        <v>#REF!</v>
      </c>
    </row>
    <row r="40" spans="1:5" s="50" customFormat="1" x14ac:dyDescent="0.2">
      <c r="A40" s="88">
        <f>A28</f>
        <v>2</v>
      </c>
      <c r="B40" s="94" t="e">
        <f t="shared" ref="B40:E40" si="11">ROUNDUP(B20*0.85,)+35</f>
        <v>#REF!</v>
      </c>
      <c r="C40" s="94" t="e">
        <f t="shared" si="11"/>
        <v>#REF!</v>
      </c>
      <c r="D40" s="94" t="e">
        <f t="shared" si="11"/>
        <v>#REF!</v>
      </c>
      <c r="E40" s="94" t="e">
        <f t="shared" si="11"/>
        <v>#REF!</v>
      </c>
    </row>
    <row r="41" spans="1:5" s="50" customFormat="1" x14ac:dyDescent="0.2">
      <c r="A41" s="42" t="s">
        <v>87</v>
      </c>
      <c r="B41" s="94"/>
      <c r="C41" s="94"/>
      <c r="D41" s="94"/>
      <c r="E41" s="94"/>
    </row>
    <row r="42" spans="1:5" s="50" customFormat="1" x14ac:dyDescent="0.2">
      <c r="A42" s="88" t="s">
        <v>88</v>
      </c>
      <c r="B42" s="94" t="e">
        <f t="shared" ref="B42:E42" si="12">ROUNDUP(B22*0.85,)+35</f>
        <v>#REF!</v>
      </c>
      <c r="C42" s="94" t="e">
        <f t="shared" si="12"/>
        <v>#REF!</v>
      </c>
      <c r="D42" s="94" t="e">
        <f t="shared" si="12"/>
        <v>#REF!</v>
      </c>
      <c r="E42" s="94" t="e">
        <f t="shared" si="12"/>
        <v>#REF!</v>
      </c>
    </row>
    <row r="43" spans="1:5" s="50" customFormat="1" ht="135" x14ac:dyDescent="0.2">
      <c r="A43" s="156" t="s">
        <v>264</v>
      </c>
    </row>
    <row r="44" spans="1:5" s="50" customFormat="1" x14ac:dyDescent="0.2">
      <c r="A44" s="144" t="s">
        <v>71</v>
      </c>
    </row>
    <row r="45" spans="1:5" s="50" customFormat="1" x14ac:dyDescent="0.2">
      <c r="A45" s="57" t="s">
        <v>249</v>
      </c>
    </row>
    <row r="46" spans="1:5" ht="12.75" thickBot="1" x14ac:dyDescent="0.25">
      <c r="A46" s="57" t="s">
        <v>244</v>
      </c>
    </row>
    <row r="47" spans="1:5" ht="9" hidden="1" customHeight="1" x14ac:dyDescent="0.2">
      <c r="A47" s="100"/>
    </row>
    <row r="48" spans="1:5" ht="10.7" customHeight="1" thickBot="1" x14ac:dyDescent="0.25">
      <c r="A48" s="104" t="s">
        <v>66</v>
      </c>
    </row>
    <row r="49" spans="1:1" x14ac:dyDescent="0.2">
      <c r="A49" s="63" t="s">
        <v>78</v>
      </c>
    </row>
    <row r="50" spans="1:1" ht="13.35" customHeight="1" x14ac:dyDescent="0.2">
      <c r="A50" s="56" t="s">
        <v>243</v>
      </c>
    </row>
    <row r="51" spans="1:1" ht="13.35" customHeight="1" x14ac:dyDescent="0.2">
      <c r="A51" s="43" t="s">
        <v>67</v>
      </c>
    </row>
    <row r="52" spans="1:1" ht="12.6" customHeight="1" x14ac:dyDescent="0.2">
      <c r="A52" s="43" t="s">
        <v>89</v>
      </c>
    </row>
    <row r="53" spans="1:1" ht="13.35" customHeight="1" x14ac:dyDescent="0.2">
      <c r="A53" s="43" t="s">
        <v>68</v>
      </c>
    </row>
    <row r="54" spans="1:1" ht="11.45" customHeight="1" x14ac:dyDescent="0.2">
      <c r="A54" s="43" t="s">
        <v>69</v>
      </c>
    </row>
    <row r="55" spans="1:1" x14ac:dyDescent="0.2">
      <c r="A55" s="159" t="s">
        <v>162</v>
      </c>
    </row>
    <row r="56" spans="1:1" ht="31.5" x14ac:dyDescent="0.2">
      <c r="A56" s="145" t="s">
        <v>250</v>
      </c>
    </row>
    <row r="57" spans="1:1" ht="42" x14ac:dyDescent="0.2">
      <c r="A57" s="188" t="s">
        <v>246</v>
      </c>
    </row>
    <row r="58" spans="1:1" ht="21" x14ac:dyDescent="0.2">
      <c r="A58" s="188" t="s">
        <v>247</v>
      </c>
    </row>
    <row r="59" spans="1:1" ht="21" x14ac:dyDescent="0.2">
      <c r="A59" s="188" t="s">
        <v>251</v>
      </c>
    </row>
    <row r="60" spans="1:1" ht="31.5" x14ac:dyDescent="0.2">
      <c r="A60" s="188" t="s">
        <v>262</v>
      </c>
    </row>
    <row r="61" spans="1:1" ht="31.5" x14ac:dyDescent="0.2">
      <c r="A61" s="188" t="s">
        <v>263</v>
      </c>
    </row>
    <row r="62" spans="1:1" ht="31.5" x14ac:dyDescent="0.2">
      <c r="A62" s="113" t="s">
        <v>99</v>
      </c>
    </row>
    <row r="63" spans="1:1" ht="63" x14ac:dyDescent="0.2">
      <c r="A63" s="149" t="s">
        <v>248</v>
      </c>
    </row>
    <row r="64" spans="1:1" ht="21" x14ac:dyDescent="0.2">
      <c r="A64" s="140" t="s">
        <v>95</v>
      </c>
    </row>
    <row r="65" spans="1:1" ht="42.75" x14ac:dyDescent="0.2">
      <c r="A65" s="108" t="s">
        <v>245</v>
      </c>
    </row>
    <row r="66" spans="1:1" ht="21" x14ac:dyDescent="0.2">
      <c r="A66" s="66" t="s">
        <v>97</v>
      </c>
    </row>
    <row r="67" spans="1:1" x14ac:dyDescent="0.2">
      <c r="A67" s="68"/>
    </row>
    <row r="68" spans="1:1" x14ac:dyDescent="0.2">
      <c r="A68" s="69" t="s">
        <v>70</v>
      </c>
    </row>
    <row r="69" spans="1:1" ht="24" x14ac:dyDescent="0.2">
      <c r="A69" s="70" t="s">
        <v>76</v>
      </c>
    </row>
    <row r="70" spans="1:1" ht="24" x14ac:dyDescent="0.2">
      <c r="A70" s="70" t="s">
        <v>77</v>
      </c>
    </row>
    <row r="71" spans="1:1" x14ac:dyDescent="0.2">
      <c r="A71" s="70"/>
    </row>
    <row r="72" spans="1:1" x14ac:dyDescent="0.2">
      <c r="A72" s="70"/>
    </row>
  </sheetData>
  <mergeCells count="1">
    <mergeCell ref="A1:A2"/>
  </mergeCells>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zoomScale="91" zoomScaleNormal="91" workbookViewId="0">
      <selection activeCell="M5" sqref="M5:N45"/>
    </sheetView>
  </sheetViews>
  <sheetFormatPr defaultColWidth="9" defaultRowHeight="12" x14ac:dyDescent="0.2"/>
  <cols>
    <col min="1" max="1" width="74.42578125" style="48" customWidth="1"/>
    <col min="2" max="8" width="9" style="48" hidden="1" customWidth="1"/>
    <col min="9" max="12" width="0" style="48" hidden="1" customWidth="1"/>
    <col min="13" max="16384" width="9" style="48"/>
  </cols>
  <sheetData>
    <row r="1" spans="1:14" s="51" customFormat="1" ht="12" customHeight="1" x14ac:dyDescent="0.2">
      <c r="A1" s="209" t="s">
        <v>82</v>
      </c>
    </row>
    <row r="2" spans="1:14" s="51" customFormat="1" x14ac:dyDescent="0.2">
      <c r="A2" s="209"/>
    </row>
    <row r="3" spans="1:14" s="51" customFormat="1" x14ac:dyDescent="0.2">
      <c r="A3" s="160" t="s">
        <v>114</v>
      </c>
    </row>
    <row r="4" spans="1:14" s="51" customFormat="1" x14ac:dyDescent="0.2">
      <c r="A4" s="128" t="s">
        <v>65</v>
      </c>
    </row>
    <row r="5" spans="1:14" s="52" customFormat="1" ht="32.1" customHeight="1" x14ac:dyDescent="0.2">
      <c r="A5" s="98" t="s">
        <v>64</v>
      </c>
      <c r="B5" s="192" t="e">
        <f>'C завтраками| Bed and breakfast'!#REF!</f>
        <v>#REF!</v>
      </c>
      <c r="C5" s="192" t="e">
        <f>'C завтраками| Bed and breakfast'!#REF!</f>
        <v>#REF!</v>
      </c>
      <c r="D5" s="192" t="e">
        <f>'C завтраками| Bed and breakfast'!#REF!</f>
        <v>#REF!</v>
      </c>
      <c r="E5" s="192" t="e">
        <f>'C завтраками| Bed and breakfast'!#REF!</f>
        <v>#REF!</v>
      </c>
      <c r="F5" s="192" t="e">
        <f>'C завтраками| Bed and breakfast'!#REF!</f>
        <v>#REF!</v>
      </c>
      <c r="G5" s="192" t="e">
        <f>'C завтраками| Bed and breakfast'!#REF!</f>
        <v>#REF!</v>
      </c>
      <c r="H5" s="192" t="e">
        <f>'C завтраками| Bed and breakfast'!#REF!</f>
        <v>#REF!</v>
      </c>
      <c r="I5" s="192" t="e">
        <f>'C завтраками| Bed and breakfast'!#REF!</f>
        <v>#REF!</v>
      </c>
      <c r="J5" s="192" t="e">
        <f>'C завтраками| Bed and breakfast'!#REF!</f>
        <v>#REF!</v>
      </c>
      <c r="K5" s="192" t="e">
        <f>'C завтраками| Bed and breakfast'!#REF!</f>
        <v>#REF!</v>
      </c>
      <c r="L5" s="192" t="e">
        <f>'C завтраками| Bed and breakfast'!#REF!</f>
        <v>#REF!</v>
      </c>
      <c r="M5" s="192" t="e">
        <f>'C завтраками| Bed and breakfast'!#REF!</f>
        <v>#REF!</v>
      </c>
      <c r="N5" s="192" t="e">
        <f>'C завтраками| Bed and breakfast'!#REF!</f>
        <v>#REF!</v>
      </c>
    </row>
    <row r="6" spans="1:14" s="53" customFormat="1" ht="21.95" customHeight="1" x14ac:dyDescent="0.2">
      <c r="A6" s="98"/>
      <c r="B6" s="192" t="e">
        <f>'C завтраками| Bed and breakfast'!#REF!</f>
        <v>#REF!</v>
      </c>
      <c r="C6" s="192" t="e">
        <f>'C завтраками| Bed and breakfast'!#REF!</f>
        <v>#REF!</v>
      </c>
      <c r="D6" s="192" t="e">
        <f>'C завтраками| Bed and breakfast'!#REF!</f>
        <v>#REF!</v>
      </c>
      <c r="E6" s="192" t="e">
        <f>'C завтраками| Bed and breakfast'!#REF!</f>
        <v>#REF!</v>
      </c>
      <c r="F6" s="192" t="e">
        <f>'C завтраками| Bed and breakfast'!#REF!</f>
        <v>#REF!</v>
      </c>
      <c r="G6" s="192" t="e">
        <f>'C завтраками| Bed and breakfast'!#REF!</f>
        <v>#REF!</v>
      </c>
      <c r="H6" s="192" t="e">
        <f>'C завтраками| Bed and breakfast'!#REF!</f>
        <v>#REF!</v>
      </c>
      <c r="I6" s="192" t="e">
        <f>'C завтраками| Bed and breakfast'!#REF!</f>
        <v>#REF!</v>
      </c>
      <c r="J6" s="192" t="e">
        <f>'C завтраками| Bed and breakfast'!#REF!</f>
        <v>#REF!</v>
      </c>
      <c r="K6" s="192" t="e">
        <f>'C завтраками| Bed and breakfast'!#REF!</f>
        <v>#REF!</v>
      </c>
      <c r="L6" s="192" t="e">
        <f>'C завтраками| Bed and breakfast'!#REF!</f>
        <v>#REF!</v>
      </c>
      <c r="M6" s="192" t="e">
        <f>'C завтраками| Bed and breakfast'!#REF!</f>
        <v>#REF!</v>
      </c>
      <c r="N6" s="192" t="e">
        <f>'C завтраками| Bed and breakfast'!#REF!</f>
        <v>#REF!</v>
      </c>
    </row>
    <row r="7" spans="1:14" s="53" customFormat="1" x14ac:dyDescent="0.2">
      <c r="A7" s="42" t="s">
        <v>83</v>
      </c>
      <c r="B7" s="198"/>
      <c r="C7" s="198"/>
      <c r="D7" s="198"/>
      <c r="E7" s="198"/>
      <c r="F7" s="198"/>
      <c r="G7" s="198"/>
      <c r="H7" s="198"/>
      <c r="I7" s="198"/>
      <c r="J7" s="198"/>
      <c r="K7" s="198"/>
      <c r="L7" s="198"/>
      <c r="M7" s="198"/>
      <c r="N7" s="198"/>
    </row>
    <row r="8" spans="1:14" s="53" customFormat="1" x14ac:dyDescent="0.2">
      <c r="A8" s="88">
        <v>1</v>
      </c>
      <c r="B8" s="8" t="e">
        <f>'C завтраками| Bed and breakfast'!#REF!*0.9</f>
        <v>#REF!</v>
      </c>
      <c r="C8" s="8" t="e">
        <f>'C завтраками| Bed and breakfast'!#REF!*0.9</f>
        <v>#REF!</v>
      </c>
      <c r="D8" s="8" t="e">
        <f>'C завтраками| Bed and breakfast'!#REF!*0.9</f>
        <v>#REF!</v>
      </c>
      <c r="E8" s="8" t="e">
        <f>'C завтраками| Bed and breakfast'!#REF!*0.9</f>
        <v>#REF!</v>
      </c>
      <c r="F8" s="8" t="e">
        <f>'C завтраками| Bed and breakfast'!#REF!*0.9</f>
        <v>#REF!</v>
      </c>
      <c r="G8" s="8" t="e">
        <f>'C завтраками| Bed and breakfast'!#REF!*0.9</f>
        <v>#REF!</v>
      </c>
      <c r="H8" s="8" t="e">
        <f>'C завтраками| Bed and breakfast'!#REF!*0.9</f>
        <v>#REF!</v>
      </c>
      <c r="I8" s="8" t="e">
        <f>'C завтраками| Bed and breakfast'!#REF!*0.9</f>
        <v>#REF!</v>
      </c>
      <c r="J8" s="8" t="e">
        <f>'C завтраками| Bed and breakfast'!#REF!*0.9</f>
        <v>#REF!</v>
      </c>
      <c r="K8" s="8" t="e">
        <f>'C завтраками| Bed and breakfast'!#REF!*0.9</f>
        <v>#REF!</v>
      </c>
      <c r="L8" s="8" t="e">
        <f>'C завтраками| Bed and breakfast'!#REF!*0.9</f>
        <v>#REF!</v>
      </c>
      <c r="M8" s="8" t="e">
        <f>'C завтраками| Bed and breakfast'!#REF!*0.9</f>
        <v>#REF!</v>
      </c>
      <c r="N8" s="8" t="e">
        <f>'C завтраками| Bed and breakfast'!#REF!*0.9</f>
        <v>#REF!</v>
      </c>
    </row>
    <row r="9" spans="1:14" s="53" customFormat="1" x14ac:dyDescent="0.2">
      <c r="A9" s="88">
        <v>2</v>
      </c>
      <c r="B9" s="8" t="e">
        <f>'C завтраками| Bed and breakfast'!#REF!*0.9</f>
        <v>#REF!</v>
      </c>
      <c r="C9" s="8" t="e">
        <f>'C завтраками| Bed and breakfast'!#REF!*0.9</f>
        <v>#REF!</v>
      </c>
      <c r="D9" s="8" t="e">
        <f>'C завтраками| Bed and breakfast'!#REF!*0.9</f>
        <v>#REF!</v>
      </c>
      <c r="E9" s="8" t="e">
        <f>'C завтраками| Bed and breakfast'!#REF!*0.9</f>
        <v>#REF!</v>
      </c>
      <c r="F9" s="8" t="e">
        <f>'C завтраками| Bed and breakfast'!#REF!*0.9</f>
        <v>#REF!</v>
      </c>
      <c r="G9" s="8" t="e">
        <f>'C завтраками| Bed and breakfast'!#REF!*0.9</f>
        <v>#REF!</v>
      </c>
      <c r="H9" s="8" t="e">
        <f>'C завтраками| Bed and breakfast'!#REF!*0.9</f>
        <v>#REF!</v>
      </c>
      <c r="I9" s="8" t="e">
        <f>'C завтраками| Bed and breakfast'!#REF!*0.9</f>
        <v>#REF!</v>
      </c>
      <c r="J9" s="8" t="e">
        <f>'C завтраками| Bed and breakfast'!#REF!*0.9</f>
        <v>#REF!</v>
      </c>
      <c r="K9" s="8" t="e">
        <f>'C завтраками| Bed and breakfast'!#REF!*0.9</f>
        <v>#REF!</v>
      </c>
      <c r="L9" s="8" t="e">
        <f>'C завтраками| Bed and breakfast'!#REF!*0.9</f>
        <v>#REF!</v>
      </c>
      <c r="M9" s="8" t="e">
        <f>'C завтраками| Bed and breakfast'!#REF!*0.9</f>
        <v>#REF!</v>
      </c>
      <c r="N9" s="8" t="e">
        <f>'C завтраками| Bed and breakfast'!#REF!*0.9</f>
        <v>#REF!</v>
      </c>
    </row>
    <row r="10" spans="1:14" s="53" customFormat="1" x14ac:dyDescent="0.2">
      <c r="A10" s="42" t="s">
        <v>234</v>
      </c>
      <c r="B10" s="8"/>
      <c r="C10" s="8"/>
      <c r="D10" s="8"/>
      <c r="E10" s="8"/>
      <c r="F10" s="8"/>
      <c r="G10" s="8"/>
      <c r="H10" s="8"/>
      <c r="I10" s="8"/>
      <c r="J10" s="8"/>
      <c r="K10" s="8"/>
      <c r="L10" s="8"/>
      <c r="M10" s="8"/>
      <c r="N10" s="8"/>
    </row>
    <row r="11" spans="1:14" s="53" customFormat="1" x14ac:dyDescent="0.2">
      <c r="A11" s="180">
        <v>1</v>
      </c>
      <c r="B11" s="8" t="e">
        <f>'C завтраками| Bed and breakfast'!#REF!*0.9</f>
        <v>#REF!</v>
      </c>
      <c r="C11" s="8" t="e">
        <f>'C завтраками| Bed and breakfast'!#REF!*0.9</f>
        <v>#REF!</v>
      </c>
      <c r="D11" s="8" t="e">
        <f>'C завтраками| Bed and breakfast'!#REF!*0.9</f>
        <v>#REF!</v>
      </c>
      <c r="E11" s="8" t="e">
        <f>'C завтраками| Bed and breakfast'!#REF!*0.9</f>
        <v>#REF!</v>
      </c>
      <c r="F11" s="8" t="e">
        <f>'C завтраками| Bed and breakfast'!#REF!*0.9</f>
        <v>#REF!</v>
      </c>
      <c r="G11" s="8" t="e">
        <f>'C завтраками| Bed and breakfast'!#REF!*0.9</f>
        <v>#REF!</v>
      </c>
      <c r="H11" s="8" t="e">
        <f>'C завтраками| Bed and breakfast'!#REF!*0.9</f>
        <v>#REF!</v>
      </c>
      <c r="I11" s="8" t="e">
        <f>'C завтраками| Bed and breakfast'!#REF!*0.9</f>
        <v>#REF!</v>
      </c>
      <c r="J11" s="8" t="e">
        <f>'C завтраками| Bed and breakfast'!#REF!*0.9</f>
        <v>#REF!</v>
      </c>
      <c r="K11" s="8" t="e">
        <f>'C завтраками| Bed and breakfast'!#REF!*0.9</f>
        <v>#REF!</v>
      </c>
      <c r="L11" s="8" t="e">
        <f>'C завтраками| Bed and breakfast'!#REF!*0.9</f>
        <v>#REF!</v>
      </c>
      <c r="M11" s="8" t="e">
        <f>'C завтраками| Bed and breakfast'!#REF!*0.9</f>
        <v>#REF!</v>
      </c>
      <c r="N11" s="8" t="e">
        <f>'C завтраками| Bed and breakfast'!#REF!*0.9</f>
        <v>#REF!</v>
      </c>
    </row>
    <row r="12" spans="1:14" s="53" customFormat="1" x14ac:dyDescent="0.2">
      <c r="A12" s="180">
        <v>2</v>
      </c>
      <c r="B12" s="8" t="e">
        <f>'C завтраками| Bed and breakfast'!#REF!*0.9</f>
        <v>#REF!</v>
      </c>
      <c r="C12" s="8" t="e">
        <f>'C завтраками| Bed and breakfast'!#REF!*0.9</f>
        <v>#REF!</v>
      </c>
      <c r="D12" s="8" t="e">
        <f>'C завтраками| Bed and breakfast'!#REF!*0.9</f>
        <v>#REF!</v>
      </c>
      <c r="E12" s="8" t="e">
        <f>'C завтраками| Bed and breakfast'!#REF!*0.9</f>
        <v>#REF!</v>
      </c>
      <c r="F12" s="8" t="e">
        <f>'C завтраками| Bed and breakfast'!#REF!*0.9</f>
        <v>#REF!</v>
      </c>
      <c r="G12" s="8" t="e">
        <f>'C завтраками| Bed and breakfast'!#REF!*0.9</f>
        <v>#REF!</v>
      </c>
      <c r="H12" s="8" t="e">
        <f>'C завтраками| Bed and breakfast'!#REF!*0.9</f>
        <v>#REF!</v>
      </c>
      <c r="I12" s="8" t="e">
        <f>'C завтраками| Bed and breakfast'!#REF!*0.9</f>
        <v>#REF!</v>
      </c>
      <c r="J12" s="8" t="e">
        <f>'C завтраками| Bed and breakfast'!#REF!*0.9</f>
        <v>#REF!</v>
      </c>
      <c r="K12" s="8" t="e">
        <f>'C завтраками| Bed and breakfast'!#REF!*0.9</f>
        <v>#REF!</v>
      </c>
      <c r="L12" s="8" t="e">
        <f>'C завтраками| Bed and breakfast'!#REF!*0.9</f>
        <v>#REF!</v>
      </c>
      <c r="M12" s="8" t="e">
        <f>'C завтраками| Bed and breakfast'!#REF!*0.9</f>
        <v>#REF!</v>
      </c>
      <c r="N12" s="8" t="e">
        <f>'C завтраками| Bed and breakfast'!#REF!*0.9</f>
        <v>#REF!</v>
      </c>
    </row>
    <row r="13" spans="1:14" s="53" customFormat="1" x14ac:dyDescent="0.2">
      <c r="A13" s="42" t="s">
        <v>84</v>
      </c>
      <c r="B13" s="8"/>
      <c r="C13" s="8"/>
      <c r="D13" s="8"/>
      <c r="E13" s="8"/>
      <c r="F13" s="8"/>
      <c r="G13" s="8"/>
      <c r="H13" s="8"/>
      <c r="I13" s="8"/>
      <c r="J13" s="8"/>
      <c r="K13" s="8"/>
      <c r="L13" s="8"/>
      <c r="M13" s="8"/>
      <c r="N13" s="8"/>
    </row>
    <row r="14" spans="1:14" s="53" customFormat="1" x14ac:dyDescent="0.2">
      <c r="A14" s="88">
        <f>A8</f>
        <v>1</v>
      </c>
      <c r="B14" s="8" t="e">
        <f>'C завтраками| Bed and breakfast'!#REF!*0.9</f>
        <v>#REF!</v>
      </c>
      <c r="C14" s="8" t="e">
        <f>'C завтраками| Bed and breakfast'!#REF!*0.9</f>
        <v>#REF!</v>
      </c>
      <c r="D14" s="8" t="e">
        <f>'C завтраками| Bed and breakfast'!#REF!*0.9</f>
        <v>#REF!</v>
      </c>
      <c r="E14" s="8" t="e">
        <f>'C завтраками| Bed and breakfast'!#REF!*0.9</f>
        <v>#REF!</v>
      </c>
      <c r="F14" s="8" t="e">
        <f>'C завтраками| Bed and breakfast'!#REF!*0.9</f>
        <v>#REF!</v>
      </c>
      <c r="G14" s="8" t="e">
        <f>'C завтраками| Bed and breakfast'!#REF!*0.9</f>
        <v>#REF!</v>
      </c>
      <c r="H14" s="8" t="e">
        <f>'C завтраками| Bed and breakfast'!#REF!*0.9</f>
        <v>#REF!</v>
      </c>
      <c r="I14" s="8" t="e">
        <f>'C завтраками| Bed and breakfast'!#REF!*0.9</f>
        <v>#REF!</v>
      </c>
      <c r="J14" s="8" t="e">
        <f>'C завтраками| Bed and breakfast'!#REF!*0.9</f>
        <v>#REF!</v>
      </c>
      <c r="K14" s="8" t="e">
        <f>'C завтраками| Bed and breakfast'!#REF!*0.9</f>
        <v>#REF!</v>
      </c>
      <c r="L14" s="8" t="e">
        <f>'C завтраками| Bed and breakfast'!#REF!*0.9</f>
        <v>#REF!</v>
      </c>
      <c r="M14" s="8" t="e">
        <f>'C завтраками| Bed and breakfast'!#REF!*0.9</f>
        <v>#REF!</v>
      </c>
      <c r="N14" s="8" t="e">
        <f>'C завтраками| Bed and breakfast'!#REF!*0.9</f>
        <v>#REF!</v>
      </c>
    </row>
    <row r="15" spans="1:14" s="53" customFormat="1" x14ac:dyDescent="0.2">
      <c r="A15" s="88">
        <f>A9</f>
        <v>2</v>
      </c>
      <c r="B15" s="8" t="e">
        <f>'C завтраками| Bed and breakfast'!#REF!*0.9</f>
        <v>#REF!</v>
      </c>
      <c r="C15" s="8" t="e">
        <f>'C завтраками| Bed and breakfast'!#REF!*0.9</f>
        <v>#REF!</v>
      </c>
      <c r="D15" s="8" t="e">
        <f>'C завтраками| Bed and breakfast'!#REF!*0.9</f>
        <v>#REF!</v>
      </c>
      <c r="E15" s="8" t="e">
        <f>'C завтраками| Bed and breakfast'!#REF!*0.9</f>
        <v>#REF!</v>
      </c>
      <c r="F15" s="8" t="e">
        <f>'C завтраками| Bed and breakfast'!#REF!*0.9</f>
        <v>#REF!</v>
      </c>
      <c r="G15" s="8" t="e">
        <f>'C завтраками| Bed and breakfast'!#REF!*0.9</f>
        <v>#REF!</v>
      </c>
      <c r="H15" s="8" t="e">
        <f>'C завтраками| Bed and breakfast'!#REF!*0.9</f>
        <v>#REF!</v>
      </c>
      <c r="I15" s="8" t="e">
        <f>'C завтраками| Bed and breakfast'!#REF!*0.9</f>
        <v>#REF!</v>
      </c>
      <c r="J15" s="8" t="e">
        <f>'C завтраками| Bed and breakfast'!#REF!*0.9</f>
        <v>#REF!</v>
      </c>
      <c r="K15" s="8" t="e">
        <f>'C завтраками| Bed and breakfast'!#REF!*0.9</f>
        <v>#REF!</v>
      </c>
      <c r="L15" s="8" t="e">
        <f>'C завтраками| Bed and breakfast'!#REF!*0.9</f>
        <v>#REF!</v>
      </c>
      <c r="M15" s="8" t="e">
        <f>'C завтраками| Bed and breakfast'!#REF!*0.9</f>
        <v>#REF!</v>
      </c>
      <c r="N15" s="8" t="e">
        <f>'C завтраками| Bed and breakfast'!#REF!*0.9</f>
        <v>#REF!</v>
      </c>
    </row>
    <row r="16" spans="1:14" s="53" customFormat="1" x14ac:dyDescent="0.2">
      <c r="A16" s="42" t="s">
        <v>85</v>
      </c>
      <c r="B16" s="8"/>
      <c r="C16" s="8"/>
      <c r="D16" s="8"/>
      <c r="E16" s="8"/>
      <c r="F16" s="8"/>
      <c r="G16" s="8"/>
      <c r="H16" s="8"/>
      <c r="I16" s="8"/>
      <c r="J16" s="8"/>
      <c r="K16" s="8"/>
      <c r="L16" s="8"/>
      <c r="M16" s="8"/>
      <c r="N16" s="8"/>
    </row>
    <row r="17" spans="1:14" s="53" customFormat="1" x14ac:dyDescent="0.2">
      <c r="A17" s="88">
        <f>A8</f>
        <v>1</v>
      </c>
      <c r="B17" s="8" t="e">
        <f>'C завтраками| Bed and breakfast'!#REF!*0.9</f>
        <v>#REF!</v>
      </c>
      <c r="C17" s="8" t="e">
        <f>'C завтраками| Bed and breakfast'!#REF!*0.9</f>
        <v>#REF!</v>
      </c>
      <c r="D17" s="8" t="e">
        <f>'C завтраками| Bed and breakfast'!#REF!*0.9</f>
        <v>#REF!</v>
      </c>
      <c r="E17" s="8" t="e">
        <f>'C завтраками| Bed and breakfast'!#REF!*0.9</f>
        <v>#REF!</v>
      </c>
      <c r="F17" s="8" t="e">
        <f>'C завтраками| Bed and breakfast'!#REF!*0.9</f>
        <v>#REF!</v>
      </c>
      <c r="G17" s="8" t="e">
        <f>'C завтраками| Bed and breakfast'!#REF!*0.9</f>
        <v>#REF!</v>
      </c>
      <c r="H17" s="8" t="e">
        <f>'C завтраками| Bed and breakfast'!#REF!*0.9</f>
        <v>#REF!</v>
      </c>
      <c r="I17" s="8" t="e">
        <f>'C завтраками| Bed and breakfast'!#REF!*0.9</f>
        <v>#REF!</v>
      </c>
      <c r="J17" s="8" t="e">
        <f>'C завтраками| Bed and breakfast'!#REF!*0.9</f>
        <v>#REF!</v>
      </c>
      <c r="K17" s="8" t="e">
        <f>'C завтраками| Bed and breakfast'!#REF!*0.9</f>
        <v>#REF!</v>
      </c>
      <c r="L17" s="8" t="e">
        <f>'C завтраками| Bed and breakfast'!#REF!*0.9</f>
        <v>#REF!</v>
      </c>
      <c r="M17" s="8" t="e">
        <f>'C завтраками| Bed and breakfast'!#REF!*0.9</f>
        <v>#REF!</v>
      </c>
      <c r="N17" s="8" t="e">
        <f>'C завтраками| Bed and breakfast'!#REF!*0.9</f>
        <v>#REF!</v>
      </c>
    </row>
    <row r="18" spans="1:14" s="53" customFormat="1" x14ac:dyDescent="0.2">
      <c r="A18" s="88">
        <f>A9</f>
        <v>2</v>
      </c>
      <c r="B18" s="8" t="e">
        <f>'C завтраками| Bed and breakfast'!#REF!*0.9</f>
        <v>#REF!</v>
      </c>
      <c r="C18" s="8" t="e">
        <f>'C завтраками| Bed and breakfast'!#REF!*0.9</f>
        <v>#REF!</v>
      </c>
      <c r="D18" s="8" t="e">
        <f>'C завтраками| Bed and breakfast'!#REF!*0.9</f>
        <v>#REF!</v>
      </c>
      <c r="E18" s="8" t="e">
        <f>'C завтраками| Bed and breakfast'!#REF!*0.9</f>
        <v>#REF!</v>
      </c>
      <c r="F18" s="8" t="e">
        <f>'C завтраками| Bed and breakfast'!#REF!*0.9</f>
        <v>#REF!</v>
      </c>
      <c r="G18" s="8" t="e">
        <f>'C завтраками| Bed and breakfast'!#REF!*0.9</f>
        <v>#REF!</v>
      </c>
      <c r="H18" s="8" t="e">
        <f>'C завтраками| Bed and breakfast'!#REF!*0.9</f>
        <v>#REF!</v>
      </c>
      <c r="I18" s="8" t="e">
        <f>'C завтраками| Bed and breakfast'!#REF!*0.9</f>
        <v>#REF!</v>
      </c>
      <c r="J18" s="8" t="e">
        <f>'C завтраками| Bed and breakfast'!#REF!*0.9</f>
        <v>#REF!</v>
      </c>
      <c r="K18" s="8" t="e">
        <f>'C завтраками| Bed and breakfast'!#REF!*0.9</f>
        <v>#REF!</v>
      </c>
      <c r="L18" s="8" t="e">
        <f>'C завтраками| Bed and breakfast'!#REF!*0.9</f>
        <v>#REF!</v>
      </c>
      <c r="M18" s="8" t="e">
        <f>'C завтраками| Bed and breakfast'!#REF!*0.9</f>
        <v>#REF!</v>
      </c>
      <c r="N18" s="8" t="e">
        <f>'C завтраками| Bed and breakfast'!#REF!*0.9</f>
        <v>#REF!</v>
      </c>
    </row>
    <row r="19" spans="1:14" s="53" customFormat="1" x14ac:dyDescent="0.2">
      <c r="A19" s="42" t="s">
        <v>86</v>
      </c>
      <c r="B19" s="8"/>
      <c r="C19" s="8"/>
      <c r="D19" s="8"/>
      <c r="E19" s="8"/>
      <c r="F19" s="8"/>
      <c r="G19" s="8"/>
      <c r="H19" s="8"/>
      <c r="I19" s="8"/>
      <c r="J19" s="8"/>
      <c r="K19" s="8"/>
      <c r="L19" s="8"/>
      <c r="M19" s="8"/>
      <c r="N19" s="8"/>
    </row>
    <row r="20" spans="1:14" s="53" customFormat="1" x14ac:dyDescent="0.2">
      <c r="A20" s="88">
        <v>1</v>
      </c>
      <c r="B20" s="8" t="e">
        <f>'C завтраками| Bed and breakfast'!#REF!*0.9</f>
        <v>#REF!</v>
      </c>
      <c r="C20" s="8" t="e">
        <f>'C завтраками| Bed and breakfast'!#REF!*0.9</f>
        <v>#REF!</v>
      </c>
      <c r="D20" s="8" t="e">
        <f>'C завтраками| Bed and breakfast'!#REF!*0.9</f>
        <v>#REF!</v>
      </c>
      <c r="E20" s="8" t="e">
        <f>'C завтраками| Bed and breakfast'!#REF!*0.9</f>
        <v>#REF!</v>
      </c>
      <c r="F20" s="8" t="e">
        <f>'C завтраками| Bed and breakfast'!#REF!*0.9</f>
        <v>#REF!</v>
      </c>
      <c r="G20" s="8" t="e">
        <f>'C завтраками| Bed and breakfast'!#REF!*0.9</f>
        <v>#REF!</v>
      </c>
      <c r="H20" s="8" t="e">
        <f>'C завтраками| Bed and breakfast'!#REF!*0.9</f>
        <v>#REF!</v>
      </c>
      <c r="I20" s="8" t="e">
        <f>'C завтраками| Bed and breakfast'!#REF!*0.9</f>
        <v>#REF!</v>
      </c>
      <c r="J20" s="8" t="e">
        <f>'C завтраками| Bed and breakfast'!#REF!*0.9</f>
        <v>#REF!</v>
      </c>
      <c r="K20" s="8" t="e">
        <f>'C завтраками| Bed and breakfast'!#REF!*0.9</f>
        <v>#REF!</v>
      </c>
      <c r="L20" s="8" t="e">
        <f>'C завтраками| Bed and breakfast'!#REF!*0.9</f>
        <v>#REF!</v>
      </c>
      <c r="M20" s="8" t="e">
        <f>'C завтраками| Bed and breakfast'!#REF!*0.9</f>
        <v>#REF!</v>
      </c>
      <c r="N20" s="8" t="e">
        <f>'C завтраками| Bed and breakfast'!#REF!*0.9</f>
        <v>#REF!</v>
      </c>
    </row>
    <row r="21" spans="1:14" s="53" customFormat="1" x14ac:dyDescent="0.2">
      <c r="A21" s="88">
        <v>2</v>
      </c>
      <c r="B21" s="8" t="e">
        <f>'C завтраками| Bed and breakfast'!#REF!*0.9</f>
        <v>#REF!</v>
      </c>
      <c r="C21" s="8" t="e">
        <f>'C завтраками| Bed and breakfast'!#REF!*0.9</f>
        <v>#REF!</v>
      </c>
      <c r="D21" s="8" t="e">
        <f>'C завтраками| Bed and breakfast'!#REF!*0.9</f>
        <v>#REF!</v>
      </c>
      <c r="E21" s="8" t="e">
        <f>'C завтраками| Bed and breakfast'!#REF!*0.9</f>
        <v>#REF!</v>
      </c>
      <c r="F21" s="8" t="e">
        <f>'C завтраками| Bed and breakfast'!#REF!*0.9</f>
        <v>#REF!</v>
      </c>
      <c r="G21" s="8" t="e">
        <f>'C завтраками| Bed and breakfast'!#REF!*0.9</f>
        <v>#REF!</v>
      </c>
      <c r="H21" s="8" t="e">
        <f>'C завтраками| Bed and breakfast'!#REF!*0.9</f>
        <v>#REF!</v>
      </c>
      <c r="I21" s="8" t="e">
        <f>'C завтраками| Bed and breakfast'!#REF!*0.9</f>
        <v>#REF!</v>
      </c>
      <c r="J21" s="8" t="e">
        <f>'C завтраками| Bed and breakfast'!#REF!*0.9</f>
        <v>#REF!</v>
      </c>
      <c r="K21" s="8" t="e">
        <f>'C завтраками| Bed and breakfast'!#REF!*0.9</f>
        <v>#REF!</v>
      </c>
      <c r="L21" s="8" t="e">
        <f>'C завтраками| Bed and breakfast'!#REF!*0.9</f>
        <v>#REF!</v>
      </c>
      <c r="M21" s="8" t="e">
        <f>'C завтраками| Bed and breakfast'!#REF!*0.9</f>
        <v>#REF!</v>
      </c>
      <c r="N21" s="8" t="e">
        <f>'C завтраками| Bed and breakfast'!#REF!*0.9</f>
        <v>#REF!</v>
      </c>
    </row>
    <row r="22" spans="1:14" s="53" customFormat="1" x14ac:dyDescent="0.2">
      <c r="A22" s="42" t="s">
        <v>87</v>
      </c>
      <c r="B22" s="8"/>
      <c r="C22" s="8"/>
      <c r="D22" s="8"/>
      <c r="E22" s="8"/>
      <c r="F22" s="8"/>
      <c r="G22" s="8"/>
      <c r="H22" s="8"/>
      <c r="I22" s="8"/>
      <c r="J22" s="8"/>
      <c r="K22" s="8"/>
      <c r="L22" s="8"/>
      <c r="M22" s="8"/>
      <c r="N22" s="8"/>
    </row>
    <row r="23" spans="1:14" s="53" customFormat="1" x14ac:dyDescent="0.2">
      <c r="A23" s="88" t="s">
        <v>88</v>
      </c>
      <c r="B23" s="8" t="e">
        <f>'C завтраками| Bed and breakfast'!#REF!*0.9</f>
        <v>#REF!</v>
      </c>
      <c r="C23" s="8" t="e">
        <f>'C завтраками| Bed and breakfast'!#REF!*0.9</f>
        <v>#REF!</v>
      </c>
      <c r="D23" s="8" t="e">
        <f>'C завтраками| Bed and breakfast'!#REF!*0.9</f>
        <v>#REF!</v>
      </c>
      <c r="E23" s="8" t="e">
        <f>'C завтраками| Bed and breakfast'!#REF!*0.9</f>
        <v>#REF!</v>
      </c>
      <c r="F23" s="8" t="e">
        <f>'C завтраками| Bed and breakfast'!#REF!*0.9</f>
        <v>#REF!</v>
      </c>
      <c r="G23" s="8" t="e">
        <f>'C завтраками| Bed and breakfast'!#REF!*0.9</f>
        <v>#REF!</v>
      </c>
      <c r="H23" s="8" t="e">
        <f>'C завтраками| Bed and breakfast'!#REF!*0.9</f>
        <v>#REF!</v>
      </c>
      <c r="I23" s="8" t="e">
        <f>'C завтраками| Bed and breakfast'!#REF!*0.9</f>
        <v>#REF!</v>
      </c>
      <c r="J23" s="8" t="e">
        <f>'C завтраками| Bed and breakfast'!#REF!*0.9</f>
        <v>#REF!</v>
      </c>
      <c r="K23" s="8" t="e">
        <f>'C завтраками| Bed and breakfast'!#REF!*0.9</f>
        <v>#REF!</v>
      </c>
      <c r="L23" s="8" t="e">
        <f>'C завтраками| Bed and breakfast'!#REF!*0.9</f>
        <v>#REF!</v>
      </c>
      <c r="M23" s="8" t="e">
        <f>'C завтраками| Bed and breakfast'!#REF!*0.9</f>
        <v>#REF!</v>
      </c>
      <c r="N23" s="8" t="e">
        <f>'C завтраками| Bed and breakfast'!#REF!*0.9</f>
        <v>#REF!</v>
      </c>
    </row>
    <row r="24" spans="1:14" s="53" customFormat="1" x14ac:dyDescent="0.2">
      <c r="A24" s="116"/>
      <c r="B24" s="194"/>
      <c r="C24" s="194"/>
      <c r="D24" s="194"/>
      <c r="E24" s="194"/>
      <c r="F24" s="194"/>
      <c r="G24" s="194"/>
      <c r="H24" s="194"/>
      <c r="I24" s="194"/>
      <c r="J24" s="194"/>
      <c r="K24" s="194"/>
      <c r="L24" s="194"/>
      <c r="M24" s="194"/>
      <c r="N24" s="194"/>
    </row>
    <row r="25" spans="1:14" s="53" customFormat="1" x14ac:dyDescent="0.2">
      <c r="A25" s="122" t="s">
        <v>100</v>
      </c>
      <c r="B25" s="194"/>
      <c r="C25" s="194"/>
      <c r="D25" s="194"/>
      <c r="E25" s="194"/>
      <c r="F25" s="194"/>
      <c r="G25" s="194"/>
      <c r="H25" s="194"/>
      <c r="I25" s="194"/>
      <c r="J25" s="194"/>
      <c r="K25" s="194"/>
      <c r="L25" s="194"/>
      <c r="M25" s="194"/>
      <c r="N25" s="194"/>
    </row>
    <row r="26" spans="1:14" s="53" customFormat="1" x14ac:dyDescent="0.2">
      <c r="A26" s="98" t="s">
        <v>64</v>
      </c>
      <c r="B26" s="192" t="e">
        <f t="shared" ref="B26:L26" si="0">B5</f>
        <v>#REF!</v>
      </c>
      <c r="C26" s="192" t="e">
        <f t="shared" si="0"/>
        <v>#REF!</v>
      </c>
      <c r="D26" s="192" t="e">
        <f t="shared" si="0"/>
        <v>#REF!</v>
      </c>
      <c r="E26" s="192" t="e">
        <f t="shared" si="0"/>
        <v>#REF!</v>
      </c>
      <c r="F26" s="192" t="e">
        <f t="shared" si="0"/>
        <v>#REF!</v>
      </c>
      <c r="G26" s="192" t="e">
        <f t="shared" si="0"/>
        <v>#REF!</v>
      </c>
      <c r="H26" s="192" t="e">
        <f t="shared" si="0"/>
        <v>#REF!</v>
      </c>
      <c r="I26" s="192" t="e">
        <f t="shared" si="0"/>
        <v>#REF!</v>
      </c>
      <c r="J26" s="192" t="e">
        <f t="shared" si="0"/>
        <v>#REF!</v>
      </c>
      <c r="K26" s="192" t="e">
        <f t="shared" si="0"/>
        <v>#REF!</v>
      </c>
      <c r="L26" s="192" t="e">
        <f t="shared" si="0"/>
        <v>#REF!</v>
      </c>
      <c r="M26" s="192" t="e">
        <f t="shared" ref="M26" si="1">M5</f>
        <v>#REF!</v>
      </c>
      <c r="N26" s="192" t="e">
        <f t="shared" ref="N26" si="2">N5</f>
        <v>#REF!</v>
      </c>
    </row>
    <row r="27" spans="1:14" s="53" customFormat="1" x14ac:dyDescent="0.2">
      <c r="A27" s="98"/>
      <c r="B27" s="192" t="e">
        <f t="shared" ref="B27:L27" si="3">B6</f>
        <v>#REF!</v>
      </c>
      <c r="C27" s="192" t="e">
        <f t="shared" si="3"/>
        <v>#REF!</v>
      </c>
      <c r="D27" s="192" t="e">
        <f t="shared" si="3"/>
        <v>#REF!</v>
      </c>
      <c r="E27" s="192" t="e">
        <f t="shared" si="3"/>
        <v>#REF!</v>
      </c>
      <c r="F27" s="192" t="e">
        <f t="shared" si="3"/>
        <v>#REF!</v>
      </c>
      <c r="G27" s="192" t="e">
        <f t="shared" si="3"/>
        <v>#REF!</v>
      </c>
      <c r="H27" s="192" t="e">
        <f t="shared" si="3"/>
        <v>#REF!</v>
      </c>
      <c r="I27" s="192" t="e">
        <f t="shared" si="3"/>
        <v>#REF!</v>
      </c>
      <c r="J27" s="192" t="e">
        <f t="shared" si="3"/>
        <v>#REF!</v>
      </c>
      <c r="K27" s="192" t="e">
        <f t="shared" si="3"/>
        <v>#REF!</v>
      </c>
      <c r="L27" s="192" t="e">
        <f t="shared" si="3"/>
        <v>#REF!</v>
      </c>
      <c r="M27" s="192" t="e">
        <f t="shared" ref="M27" si="4">M6</f>
        <v>#REF!</v>
      </c>
      <c r="N27" s="192" t="e">
        <f t="shared" ref="N27" si="5">N6</f>
        <v>#REF!</v>
      </c>
    </row>
    <row r="28" spans="1:14" s="53" customFormat="1" x14ac:dyDescent="0.2">
      <c r="A28" s="42" t="s">
        <v>83</v>
      </c>
      <c r="B28" s="198"/>
      <c r="C28" s="198"/>
      <c r="D28" s="198"/>
      <c r="E28" s="198"/>
      <c r="F28" s="198"/>
      <c r="G28" s="198"/>
      <c r="H28" s="198"/>
      <c r="I28" s="198"/>
      <c r="J28" s="198"/>
      <c r="K28" s="198"/>
      <c r="L28" s="198"/>
      <c r="M28" s="198"/>
      <c r="N28" s="198"/>
    </row>
    <row r="29" spans="1:14" s="53" customFormat="1" x14ac:dyDescent="0.2">
      <c r="A29" s="88">
        <v>1</v>
      </c>
      <c r="B29" s="8" t="e">
        <f t="shared" ref="B29:L29" si="6">ROUNDUP(B8*0.9,)</f>
        <v>#REF!</v>
      </c>
      <c r="C29" s="8" t="e">
        <f t="shared" si="6"/>
        <v>#REF!</v>
      </c>
      <c r="D29" s="8" t="e">
        <f t="shared" si="6"/>
        <v>#REF!</v>
      </c>
      <c r="E29" s="8" t="e">
        <f t="shared" si="6"/>
        <v>#REF!</v>
      </c>
      <c r="F29" s="8" t="e">
        <f t="shared" si="6"/>
        <v>#REF!</v>
      </c>
      <c r="G29" s="8" t="e">
        <f t="shared" si="6"/>
        <v>#REF!</v>
      </c>
      <c r="H29" s="8" t="e">
        <f t="shared" si="6"/>
        <v>#REF!</v>
      </c>
      <c r="I29" s="8" t="e">
        <f t="shared" si="6"/>
        <v>#REF!</v>
      </c>
      <c r="J29" s="8" t="e">
        <f t="shared" si="6"/>
        <v>#REF!</v>
      </c>
      <c r="K29" s="8" t="e">
        <f t="shared" si="6"/>
        <v>#REF!</v>
      </c>
      <c r="L29" s="8" t="e">
        <f t="shared" si="6"/>
        <v>#REF!</v>
      </c>
      <c r="M29" s="8" t="e">
        <f t="shared" ref="M29" si="7">ROUNDUP(M8*0.9,)</f>
        <v>#REF!</v>
      </c>
      <c r="N29" s="8" t="e">
        <f t="shared" ref="N29" si="8">ROUNDUP(N8*0.9,)</f>
        <v>#REF!</v>
      </c>
    </row>
    <row r="30" spans="1:14" s="53" customFormat="1" x14ac:dyDescent="0.2">
      <c r="A30" s="88">
        <v>2</v>
      </c>
      <c r="B30" s="8" t="e">
        <f t="shared" ref="B30:L30" si="9">ROUNDUP(B9*0.9,)</f>
        <v>#REF!</v>
      </c>
      <c r="C30" s="8" t="e">
        <f t="shared" si="9"/>
        <v>#REF!</v>
      </c>
      <c r="D30" s="8" t="e">
        <f t="shared" si="9"/>
        <v>#REF!</v>
      </c>
      <c r="E30" s="8" t="e">
        <f t="shared" si="9"/>
        <v>#REF!</v>
      </c>
      <c r="F30" s="8" t="e">
        <f t="shared" si="9"/>
        <v>#REF!</v>
      </c>
      <c r="G30" s="8" t="e">
        <f t="shared" si="9"/>
        <v>#REF!</v>
      </c>
      <c r="H30" s="8" t="e">
        <f t="shared" si="9"/>
        <v>#REF!</v>
      </c>
      <c r="I30" s="8" t="e">
        <f t="shared" si="9"/>
        <v>#REF!</v>
      </c>
      <c r="J30" s="8" t="e">
        <f t="shared" si="9"/>
        <v>#REF!</v>
      </c>
      <c r="K30" s="8" t="e">
        <f t="shared" si="9"/>
        <v>#REF!</v>
      </c>
      <c r="L30" s="8" t="e">
        <f t="shared" si="9"/>
        <v>#REF!</v>
      </c>
      <c r="M30" s="8" t="e">
        <f t="shared" ref="M30" si="10">ROUNDUP(M9*0.9,)</f>
        <v>#REF!</v>
      </c>
      <c r="N30" s="8" t="e">
        <f t="shared" ref="N30" si="11">ROUNDUP(N9*0.9,)</f>
        <v>#REF!</v>
      </c>
    </row>
    <row r="31" spans="1:14" s="53" customFormat="1" x14ac:dyDescent="0.2">
      <c r="A31" s="42" t="s">
        <v>234</v>
      </c>
      <c r="B31" s="8"/>
      <c r="C31" s="8"/>
      <c r="D31" s="8"/>
      <c r="E31" s="8"/>
      <c r="F31" s="8"/>
      <c r="G31" s="8"/>
      <c r="H31" s="8"/>
      <c r="I31" s="8"/>
      <c r="J31" s="8"/>
      <c r="K31" s="8"/>
      <c r="L31" s="8"/>
      <c r="M31" s="8"/>
      <c r="N31" s="8"/>
    </row>
    <row r="32" spans="1:14" s="53" customFormat="1" x14ac:dyDescent="0.2">
      <c r="A32" s="180">
        <v>1</v>
      </c>
      <c r="B32" s="8" t="e">
        <f t="shared" ref="B32:L32" si="12">ROUNDUP(B11*0.9,)</f>
        <v>#REF!</v>
      </c>
      <c r="C32" s="8" t="e">
        <f t="shared" si="12"/>
        <v>#REF!</v>
      </c>
      <c r="D32" s="8" t="e">
        <f t="shared" si="12"/>
        <v>#REF!</v>
      </c>
      <c r="E32" s="8" t="e">
        <f t="shared" si="12"/>
        <v>#REF!</v>
      </c>
      <c r="F32" s="8" t="e">
        <f t="shared" si="12"/>
        <v>#REF!</v>
      </c>
      <c r="G32" s="8" t="e">
        <f t="shared" si="12"/>
        <v>#REF!</v>
      </c>
      <c r="H32" s="8" t="e">
        <f t="shared" si="12"/>
        <v>#REF!</v>
      </c>
      <c r="I32" s="8" t="e">
        <f t="shared" si="12"/>
        <v>#REF!</v>
      </c>
      <c r="J32" s="8" t="e">
        <f t="shared" si="12"/>
        <v>#REF!</v>
      </c>
      <c r="K32" s="8" t="e">
        <f t="shared" si="12"/>
        <v>#REF!</v>
      </c>
      <c r="L32" s="8" t="e">
        <f t="shared" si="12"/>
        <v>#REF!</v>
      </c>
      <c r="M32" s="8" t="e">
        <f t="shared" ref="M32" si="13">ROUNDUP(M11*0.9,)</f>
        <v>#REF!</v>
      </c>
      <c r="N32" s="8" t="e">
        <f t="shared" ref="N32" si="14">ROUNDUP(N11*0.9,)</f>
        <v>#REF!</v>
      </c>
    </row>
    <row r="33" spans="1:14" s="53" customFormat="1" x14ac:dyDescent="0.2">
      <c r="A33" s="180">
        <v>2</v>
      </c>
      <c r="B33" s="8" t="e">
        <f t="shared" ref="B33:L33" si="15">ROUNDUP(B12*0.9,)</f>
        <v>#REF!</v>
      </c>
      <c r="C33" s="8" t="e">
        <f t="shared" si="15"/>
        <v>#REF!</v>
      </c>
      <c r="D33" s="8" t="e">
        <f t="shared" si="15"/>
        <v>#REF!</v>
      </c>
      <c r="E33" s="8" t="e">
        <f t="shared" si="15"/>
        <v>#REF!</v>
      </c>
      <c r="F33" s="8" t="e">
        <f t="shared" si="15"/>
        <v>#REF!</v>
      </c>
      <c r="G33" s="8" t="e">
        <f t="shared" si="15"/>
        <v>#REF!</v>
      </c>
      <c r="H33" s="8" t="e">
        <f t="shared" si="15"/>
        <v>#REF!</v>
      </c>
      <c r="I33" s="8" t="e">
        <f t="shared" si="15"/>
        <v>#REF!</v>
      </c>
      <c r="J33" s="8" t="e">
        <f t="shared" si="15"/>
        <v>#REF!</v>
      </c>
      <c r="K33" s="8" t="e">
        <f t="shared" si="15"/>
        <v>#REF!</v>
      </c>
      <c r="L33" s="8" t="e">
        <f t="shared" si="15"/>
        <v>#REF!</v>
      </c>
      <c r="M33" s="8" t="e">
        <f t="shared" ref="M33" si="16">ROUNDUP(M12*0.9,)</f>
        <v>#REF!</v>
      </c>
      <c r="N33" s="8" t="e">
        <f t="shared" ref="N33" si="17">ROUNDUP(N12*0.9,)</f>
        <v>#REF!</v>
      </c>
    </row>
    <row r="34" spans="1:14" s="53" customFormat="1" x14ac:dyDescent="0.2">
      <c r="A34" s="42" t="s">
        <v>84</v>
      </c>
      <c r="B34" s="8"/>
      <c r="C34" s="8"/>
      <c r="D34" s="8"/>
      <c r="E34" s="8"/>
      <c r="F34" s="8"/>
      <c r="G34" s="8"/>
      <c r="H34" s="8"/>
      <c r="I34" s="8"/>
      <c r="J34" s="8"/>
      <c r="K34" s="8"/>
      <c r="L34" s="8"/>
      <c r="M34" s="8"/>
      <c r="N34" s="8"/>
    </row>
    <row r="35" spans="1:14" s="53" customFormat="1" x14ac:dyDescent="0.2">
      <c r="A35" s="88">
        <f>A29</f>
        <v>1</v>
      </c>
      <c r="B35" s="8" t="e">
        <f t="shared" ref="B35:L35" si="18">ROUNDUP(B14*0.9,)</f>
        <v>#REF!</v>
      </c>
      <c r="C35" s="8" t="e">
        <f t="shared" si="18"/>
        <v>#REF!</v>
      </c>
      <c r="D35" s="8" t="e">
        <f t="shared" si="18"/>
        <v>#REF!</v>
      </c>
      <c r="E35" s="8" t="e">
        <f t="shared" si="18"/>
        <v>#REF!</v>
      </c>
      <c r="F35" s="8" t="e">
        <f t="shared" si="18"/>
        <v>#REF!</v>
      </c>
      <c r="G35" s="8" t="e">
        <f t="shared" si="18"/>
        <v>#REF!</v>
      </c>
      <c r="H35" s="8" t="e">
        <f t="shared" si="18"/>
        <v>#REF!</v>
      </c>
      <c r="I35" s="8" t="e">
        <f t="shared" si="18"/>
        <v>#REF!</v>
      </c>
      <c r="J35" s="8" t="e">
        <f t="shared" si="18"/>
        <v>#REF!</v>
      </c>
      <c r="K35" s="8" t="e">
        <f t="shared" si="18"/>
        <v>#REF!</v>
      </c>
      <c r="L35" s="8" t="e">
        <f t="shared" si="18"/>
        <v>#REF!</v>
      </c>
      <c r="M35" s="8" t="e">
        <f t="shared" ref="M35" si="19">ROUNDUP(M14*0.9,)</f>
        <v>#REF!</v>
      </c>
      <c r="N35" s="8" t="e">
        <f t="shared" ref="N35" si="20">ROUNDUP(N14*0.9,)</f>
        <v>#REF!</v>
      </c>
    </row>
    <row r="36" spans="1:14" s="53" customFormat="1" x14ac:dyDescent="0.2">
      <c r="A36" s="88">
        <f>A30</f>
        <v>2</v>
      </c>
      <c r="B36" s="8" t="e">
        <f t="shared" ref="B36:L36" si="21">ROUNDUP(B15*0.9,)</f>
        <v>#REF!</v>
      </c>
      <c r="C36" s="8" t="e">
        <f t="shared" si="21"/>
        <v>#REF!</v>
      </c>
      <c r="D36" s="8" t="e">
        <f t="shared" si="21"/>
        <v>#REF!</v>
      </c>
      <c r="E36" s="8" t="e">
        <f t="shared" si="21"/>
        <v>#REF!</v>
      </c>
      <c r="F36" s="8" t="e">
        <f t="shared" si="21"/>
        <v>#REF!</v>
      </c>
      <c r="G36" s="8" t="e">
        <f t="shared" si="21"/>
        <v>#REF!</v>
      </c>
      <c r="H36" s="8" t="e">
        <f t="shared" si="21"/>
        <v>#REF!</v>
      </c>
      <c r="I36" s="8" t="e">
        <f t="shared" si="21"/>
        <v>#REF!</v>
      </c>
      <c r="J36" s="8" t="e">
        <f t="shared" si="21"/>
        <v>#REF!</v>
      </c>
      <c r="K36" s="8" t="e">
        <f t="shared" si="21"/>
        <v>#REF!</v>
      </c>
      <c r="L36" s="8" t="e">
        <f t="shared" si="21"/>
        <v>#REF!</v>
      </c>
      <c r="M36" s="8" t="e">
        <f t="shared" ref="M36" si="22">ROUNDUP(M15*0.9,)</f>
        <v>#REF!</v>
      </c>
      <c r="N36" s="8" t="e">
        <f t="shared" ref="N36" si="23">ROUNDUP(N15*0.9,)</f>
        <v>#REF!</v>
      </c>
    </row>
    <row r="37" spans="1:14" s="53" customFormat="1" x14ac:dyDescent="0.2">
      <c r="A37" s="42" t="s">
        <v>85</v>
      </c>
      <c r="B37" s="8"/>
      <c r="C37" s="8"/>
      <c r="D37" s="8"/>
      <c r="E37" s="8"/>
      <c r="F37" s="8"/>
      <c r="G37" s="8"/>
      <c r="H37" s="8"/>
      <c r="I37" s="8"/>
      <c r="J37" s="8"/>
      <c r="K37" s="8"/>
      <c r="L37" s="8"/>
      <c r="M37" s="8"/>
      <c r="N37" s="8"/>
    </row>
    <row r="38" spans="1:14" s="53" customFormat="1" x14ac:dyDescent="0.2">
      <c r="A38" s="88">
        <f>A29</f>
        <v>1</v>
      </c>
      <c r="B38" s="8" t="e">
        <f t="shared" ref="B38:L38" si="24">ROUNDUP(B17*0.9,)</f>
        <v>#REF!</v>
      </c>
      <c r="C38" s="8" t="e">
        <f t="shared" si="24"/>
        <v>#REF!</v>
      </c>
      <c r="D38" s="8" t="e">
        <f t="shared" si="24"/>
        <v>#REF!</v>
      </c>
      <c r="E38" s="8" t="e">
        <f t="shared" si="24"/>
        <v>#REF!</v>
      </c>
      <c r="F38" s="8" t="e">
        <f t="shared" si="24"/>
        <v>#REF!</v>
      </c>
      <c r="G38" s="8" t="e">
        <f t="shared" si="24"/>
        <v>#REF!</v>
      </c>
      <c r="H38" s="8" t="e">
        <f t="shared" si="24"/>
        <v>#REF!</v>
      </c>
      <c r="I38" s="8" t="e">
        <f t="shared" si="24"/>
        <v>#REF!</v>
      </c>
      <c r="J38" s="8" t="e">
        <f t="shared" si="24"/>
        <v>#REF!</v>
      </c>
      <c r="K38" s="8" t="e">
        <f t="shared" si="24"/>
        <v>#REF!</v>
      </c>
      <c r="L38" s="8" t="e">
        <f t="shared" si="24"/>
        <v>#REF!</v>
      </c>
      <c r="M38" s="8" t="e">
        <f t="shared" ref="M38" si="25">ROUNDUP(M17*0.9,)</f>
        <v>#REF!</v>
      </c>
      <c r="N38" s="8" t="e">
        <f t="shared" ref="N38" si="26">ROUNDUP(N17*0.9,)</f>
        <v>#REF!</v>
      </c>
    </row>
    <row r="39" spans="1:14" s="53" customFormat="1" x14ac:dyDescent="0.2">
      <c r="A39" s="88">
        <f>A30</f>
        <v>2</v>
      </c>
      <c r="B39" s="8" t="e">
        <f t="shared" ref="B39:L39" si="27">ROUNDUP(B18*0.9,)</f>
        <v>#REF!</v>
      </c>
      <c r="C39" s="8" t="e">
        <f t="shared" si="27"/>
        <v>#REF!</v>
      </c>
      <c r="D39" s="8" t="e">
        <f t="shared" si="27"/>
        <v>#REF!</v>
      </c>
      <c r="E39" s="8" t="e">
        <f t="shared" si="27"/>
        <v>#REF!</v>
      </c>
      <c r="F39" s="8" t="e">
        <f t="shared" si="27"/>
        <v>#REF!</v>
      </c>
      <c r="G39" s="8" t="e">
        <f t="shared" si="27"/>
        <v>#REF!</v>
      </c>
      <c r="H39" s="8" t="e">
        <f t="shared" si="27"/>
        <v>#REF!</v>
      </c>
      <c r="I39" s="8" t="e">
        <f t="shared" si="27"/>
        <v>#REF!</v>
      </c>
      <c r="J39" s="8" t="e">
        <f t="shared" si="27"/>
        <v>#REF!</v>
      </c>
      <c r="K39" s="8" t="e">
        <f t="shared" si="27"/>
        <v>#REF!</v>
      </c>
      <c r="L39" s="8" t="e">
        <f t="shared" si="27"/>
        <v>#REF!</v>
      </c>
      <c r="M39" s="8" t="e">
        <f t="shared" ref="M39" si="28">ROUNDUP(M18*0.9,)</f>
        <v>#REF!</v>
      </c>
      <c r="N39" s="8" t="e">
        <f t="shared" ref="N39" si="29">ROUNDUP(N18*0.9,)</f>
        <v>#REF!</v>
      </c>
    </row>
    <row r="40" spans="1:14" s="53" customFormat="1" x14ac:dyDescent="0.2">
      <c r="A40" s="42" t="s">
        <v>86</v>
      </c>
      <c r="B40" s="8"/>
      <c r="C40" s="8"/>
      <c r="D40" s="8"/>
      <c r="E40" s="8"/>
      <c r="F40" s="8"/>
      <c r="G40" s="8"/>
      <c r="H40" s="8"/>
      <c r="I40" s="8"/>
      <c r="J40" s="8"/>
      <c r="K40" s="8"/>
      <c r="L40" s="8"/>
      <c r="M40" s="8"/>
      <c r="N40" s="8"/>
    </row>
    <row r="41" spans="1:14" s="53" customFormat="1" x14ac:dyDescent="0.2">
      <c r="A41" s="88">
        <v>1</v>
      </c>
      <c r="B41" s="8" t="e">
        <f t="shared" ref="B41:L41" si="30">ROUNDUP(B20*0.9,)</f>
        <v>#REF!</v>
      </c>
      <c r="C41" s="8" t="e">
        <f t="shared" si="30"/>
        <v>#REF!</v>
      </c>
      <c r="D41" s="8" t="e">
        <f t="shared" si="30"/>
        <v>#REF!</v>
      </c>
      <c r="E41" s="8" t="e">
        <f t="shared" si="30"/>
        <v>#REF!</v>
      </c>
      <c r="F41" s="8" t="e">
        <f t="shared" si="30"/>
        <v>#REF!</v>
      </c>
      <c r="G41" s="8" t="e">
        <f t="shared" si="30"/>
        <v>#REF!</v>
      </c>
      <c r="H41" s="8" t="e">
        <f t="shared" si="30"/>
        <v>#REF!</v>
      </c>
      <c r="I41" s="8" t="e">
        <f t="shared" si="30"/>
        <v>#REF!</v>
      </c>
      <c r="J41" s="8" t="e">
        <f t="shared" si="30"/>
        <v>#REF!</v>
      </c>
      <c r="K41" s="8" t="e">
        <f t="shared" si="30"/>
        <v>#REF!</v>
      </c>
      <c r="L41" s="8" t="e">
        <f t="shared" si="30"/>
        <v>#REF!</v>
      </c>
      <c r="M41" s="8" t="e">
        <f t="shared" ref="M41" si="31">ROUNDUP(M20*0.9,)</f>
        <v>#REF!</v>
      </c>
      <c r="N41" s="8" t="e">
        <f t="shared" ref="N41" si="32">ROUNDUP(N20*0.9,)</f>
        <v>#REF!</v>
      </c>
    </row>
    <row r="42" spans="1:14" s="53" customFormat="1" x14ac:dyDescent="0.2">
      <c r="A42" s="88">
        <v>2</v>
      </c>
      <c r="B42" s="8" t="e">
        <f t="shared" ref="B42:L42" si="33">ROUNDUP(B21*0.9,)</f>
        <v>#REF!</v>
      </c>
      <c r="C42" s="8" t="e">
        <f t="shared" si="33"/>
        <v>#REF!</v>
      </c>
      <c r="D42" s="8" t="e">
        <f t="shared" si="33"/>
        <v>#REF!</v>
      </c>
      <c r="E42" s="8" t="e">
        <f t="shared" si="33"/>
        <v>#REF!</v>
      </c>
      <c r="F42" s="8" t="e">
        <f t="shared" si="33"/>
        <v>#REF!</v>
      </c>
      <c r="G42" s="8" t="e">
        <f t="shared" si="33"/>
        <v>#REF!</v>
      </c>
      <c r="H42" s="8" t="e">
        <f t="shared" si="33"/>
        <v>#REF!</v>
      </c>
      <c r="I42" s="8" t="e">
        <f t="shared" si="33"/>
        <v>#REF!</v>
      </c>
      <c r="J42" s="8" t="e">
        <f t="shared" si="33"/>
        <v>#REF!</v>
      </c>
      <c r="K42" s="8" t="e">
        <f t="shared" si="33"/>
        <v>#REF!</v>
      </c>
      <c r="L42" s="8" t="e">
        <f t="shared" si="33"/>
        <v>#REF!</v>
      </c>
      <c r="M42" s="8" t="e">
        <f t="shared" ref="M42" si="34">ROUNDUP(M21*0.9,)</f>
        <v>#REF!</v>
      </c>
      <c r="N42" s="8" t="e">
        <f t="shared" ref="N42" si="35">ROUNDUP(N21*0.9,)</f>
        <v>#REF!</v>
      </c>
    </row>
    <row r="43" spans="1:14" s="53" customFormat="1" x14ac:dyDescent="0.2">
      <c r="A43" s="42" t="s">
        <v>87</v>
      </c>
      <c r="B43" s="8"/>
      <c r="C43" s="8"/>
      <c r="D43" s="8"/>
      <c r="E43" s="8"/>
      <c r="F43" s="8"/>
      <c r="G43" s="8"/>
      <c r="H43" s="8"/>
      <c r="I43" s="8"/>
      <c r="J43" s="8"/>
      <c r="K43" s="8"/>
      <c r="L43" s="8"/>
      <c r="M43" s="8"/>
      <c r="N43" s="8"/>
    </row>
    <row r="44" spans="1:14" s="53" customFormat="1" x14ac:dyDescent="0.2">
      <c r="A44" s="88" t="s">
        <v>88</v>
      </c>
      <c r="B44" s="8" t="e">
        <f t="shared" ref="B44:L44" si="36">ROUNDUP(B23*0.9,)</f>
        <v>#REF!</v>
      </c>
      <c r="C44" s="8" t="e">
        <f t="shared" si="36"/>
        <v>#REF!</v>
      </c>
      <c r="D44" s="8" t="e">
        <f t="shared" si="36"/>
        <v>#REF!</v>
      </c>
      <c r="E44" s="8" t="e">
        <f t="shared" si="36"/>
        <v>#REF!</v>
      </c>
      <c r="F44" s="8" t="e">
        <f t="shared" si="36"/>
        <v>#REF!</v>
      </c>
      <c r="G44" s="8" t="e">
        <f t="shared" si="36"/>
        <v>#REF!</v>
      </c>
      <c r="H44" s="8" t="e">
        <f t="shared" si="36"/>
        <v>#REF!</v>
      </c>
      <c r="I44" s="8" t="e">
        <f t="shared" si="36"/>
        <v>#REF!</v>
      </c>
      <c r="J44" s="8" t="e">
        <f t="shared" si="36"/>
        <v>#REF!</v>
      </c>
      <c r="K44" s="8" t="e">
        <f t="shared" si="36"/>
        <v>#REF!</v>
      </c>
      <c r="L44" s="8" t="e">
        <f t="shared" si="36"/>
        <v>#REF!</v>
      </c>
      <c r="M44" s="8" t="e">
        <f t="shared" ref="M44" si="37">ROUNDUP(M23*0.9,)</f>
        <v>#REF!</v>
      </c>
      <c r="N44" s="8" t="e">
        <f t="shared" ref="N44" si="38">ROUNDUP(N23*0.9,)</f>
        <v>#REF!</v>
      </c>
    </row>
    <row r="45" spans="1:14" s="53" customFormat="1" ht="12.75" thickBot="1" x14ac:dyDescent="0.25">
      <c r="A45" s="116"/>
      <c r="B45" s="194"/>
      <c r="C45" s="194"/>
      <c r="D45" s="194"/>
      <c r="E45" s="194"/>
      <c r="F45" s="194"/>
      <c r="G45" s="194"/>
      <c r="H45" s="194"/>
      <c r="I45" s="194"/>
      <c r="J45" s="194"/>
      <c r="K45" s="194"/>
      <c r="L45" s="194"/>
      <c r="M45" s="194"/>
      <c r="N45" s="194"/>
    </row>
    <row r="46" spans="1:14" ht="12.75" thickBot="1" x14ac:dyDescent="0.25">
      <c r="A46" s="163" t="s">
        <v>182</v>
      </c>
    </row>
    <row r="47" spans="1:14" ht="36" x14ac:dyDescent="0.2">
      <c r="A47" s="189" t="s">
        <v>265</v>
      </c>
    </row>
    <row r="48" spans="1:14" ht="13.35" customHeight="1" x14ac:dyDescent="0.2">
      <c r="A48" s="190" t="s">
        <v>66</v>
      </c>
    </row>
    <row r="49" spans="1:1" ht="11.45" customHeight="1" x14ac:dyDescent="0.2">
      <c r="A49" s="63" t="s">
        <v>78</v>
      </c>
    </row>
    <row r="50" spans="1:1" ht="11.45" customHeight="1" x14ac:dyDescent="0.2">
      <c r="A50" s="43" t="s">
        <v>67</v>
      </c>
    </row>
    <row r="51" spans="1:1" x14ac:dyDescent="0.2">
      <c r="A51" s="43" t="s">
        <v>89</v>
      </c>
    </row>
    <row r="52" spans="1:1" x14ac:dyDescent="0.2">
      <c r="A52" s="43" t="s">
        <v>68</v>
      </c>
    </row>
    <row r="53" spans="1:1" ht="24" x14ac:dyDescent="0.2">
      <c r="A53" s="46" t="s">
        <v>69</v>
      </c>
    </row>
    <row r="54" spans="1:1" ht="84.75" thickBot="1" x14ac:dyDescent="0.25">
      <c r="A54" s="123" t="s">
        <v>266</v>
      </c>
    </row>
    <row r="55" spans="1:1" ht="12.75" thickBot="1" x14ac:dyDescent="0.25">
      <c r="A55" s="181" t="s">
        <v>71</v>
      </c>
    </row>
    <row r="56" spans="1:1" x14ac:dyDescent="0.2">
      <c r="A56" s="204" t="s">
        <v>276</v>
      </c>
    </row>
    <row r="57" spans="1:1" ht="48.75" thickBot="1" x14ac:dyDescent="0.25">
      <c r="A57" s="205" t="s">
        <v>277</v>
      </c>
    </row>
    <row r="58" spans="1:1" ht="12" customHeight="1" x14ac:dyDescent="0.2">
      <c r="A58" s="210" t="s">
        <v>274</v>
      </c>
    </row>
    <row r="59" spans="1:1" ht="132.6" customHeight="1" thickBot="1" x14ac:dyDescent="0.25">
      <c r="A59" s="211"/>
    </row>
    <row r="60" spans="1:1" ht="42.75" customHeight="1" thickBot="1" x14ac:dyDescent="0.25">
      <c r="A60" s="182" t="s">
        <v>270</v>
      </c>
    </row>
    <row r="61" spans="1:1" ht="24" x14ac:dyDescent="0.2">
      <c r="A61" s="203" t="s">
        <v>267</v>
      </c>
    </row>
    <row r="62" spans="1:1" ht="24" x14ac:dyDescent="0.2">
      <c r="A62" s="203" t="s">
        <v>268</v>
      </c>
    </row>
    <row r="63" spans="1:1" ht="24.75" thickBot="1" x14ac:dyDescent="0.25">
      <c r="A63" s="202" t="s">
        <v>275</v>
      </c>
    </row>
    <row r="64" spans="1:1" ht="12.75" thickBot="1" x14ac:dyDescent="0.25">
      <c r="A64" s="125" t="s">
        <v>70</v>
      </c>
    </row>
    <row r="65" spans="1:1" ht="60" x14ac:dyDescent="0.2">
      <c r="A65" s="112" t="s">
        <v>235</v>
      </c>
    </row>
  </sheetData>
  <mergeCells count="2">
    <mergeCell ref="A1:A2"/>
    <mergeCell ref="A58:A59"/>
  </mergeCells>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zoomScale="93" zoomScaleNormal="93" workbookViewId="0">
      <selection activeCell="M1" sqref="M1:M1048576"/>
    </sheetView>
  </sheetViews>
  <sheetFormatPr defaultColWidth="9" defaultRowHeight="12" x14ac:dyDescent="0.2"/>
  <cols>
    <col min="1" max="1" width="71.140625" style="48" customWidth="1"/>
    <col min="2" max="8" width="9" style="48" hidden="1" customWidth="1"/>
    <col min="9" max="12" width="0" style="48" hidden="1" customWidth="1"/>
    <col min="13" max="16384" width="9" style="48"/>
  </cols>
  <sheetData>
    <row r="1" spans="1:14" s="51" customFormat="1" ht="12" customHeight="1" x14ac:dyDescent="0.2">
      <c r="A1" s="209" t="s">
        <v>82</v>
      </c>
    </row>
    <row r="2" spans="1:14" s="51" customFormat="1" x14ac:dyDescent="0.2">
      <c r="A2" s="209"/>
    </row>
    <row r="3" spans="1:14" s="51" customFormat="1" x14ac:dyDescent="0.2">
      <c r="A3" s="160" t="s">
        <v>114</v>
      </c>
    </row>
    <row r="4" spans="1:14" s="53" customFormat="1" x14ac:dyDescent="0.2">
      <c r="A4" s="122" t="s">
        <v>100</v>
      </c>
    </row>
    <row r="5" spans="1:14" s="53" customFormat="1" x14ac:dyDescent="0.2">
      <c r="A5" s="98" t="s">
        <v>64</v>
      </c>
      <c r="B5" s="192" t="e">
        <f>'Отдыхай катай| FIT15'!B5</f>
        <v>#REF!</v>
      </c>
      <c r="C5" s="192" t="e">
        <f>'Отдыхай катай| FIT15'!C5</f>
        <v>#REF!</v>
      </c>
      <c r="D5" s="192" t="e">
        <f>'Отдыхай катай| FIT15'!D5</f>
        <v>#REF!</v>
      </c>
      <c r="E5" s="192" t="e">
        <f>'Отдыхай катай| FIT15'!E5</f>
        <v>#REF!</v>
      </c>
      <c r="F5" s="192" t="e">
        <f>'Отдыхай катай| FIT15'!F5</f>
        <v>#REF!</v>
      </c>
      <c r="G5" s="192" t="e">
        <f>'Отдыхай катай| FIT15'!G5</f>
        <v>#REF!</v>
      </c>
      <c r="H5" s="192" t="e">
        <f>'Отдыхай катай| FIT15'!H5</f>
        <v>#REF!</v>
      </c>
      <c r="I5" s="192" t="e">
        <f>'Отдыхай катай| FIT15'!I5</f>
        <v>#REF!</v>
      </c>
      <c r="J5" s="192" t="e">
        <f>'Отдыхай катай| FIT15'!J5</f>
        <v>#REF!</v>
      </c>
      <c r="K5" s="192" t="e">
        <f>'Отдыхай катай| FIT15'!K5</f>
        <v>#REF!</v>
      </c>
      <c r="L5" s="192" t="e">
        <f>'Отдыхай катай| FIT15'!L5</f>
        <v>#REF!</v>
      </c>
      <c r="M5" s="192" t="e">
        <f>'Отдыхай катай| FIT15'!M5</f>
        <v>#REF!</v>
      </c>
      <c r="N5" s="192" t="e">
        <f>'Отдыхай катай| FIT15'!N5</f>
        <v>#REF!</v>
      </c>
    </row>
    <row r="6" spans="1:14" s="53" customFormat="1" x14ac:dyDescent="0.2">
      <c r="A6" s="98"/>
      <c r="B6" s="192" t="e">
        <f>'Отдыхай катай| FIT15'!B6</f>
        <v>#REF!</v>
      </c>
      <c r="C6" s="192" t="e">
        <f>'Отдыхай катай| FIT15'!C6</f>
        <v>#REF!</v>
      </c>
      <c r="D6" s="192" t="e">
        <f>'Отдыхай катай| FIT15'!D6</f>
        <v>#REF!</v>
      </c>
      <c r="E6" s="192" t="e">
        <f>'Отдыхай катай| FIT15'!E6</f>
        <v>#REF!</v>
      </c>
      <c r="F6" s="192" t="e">
        <f>'Отдыхай катай| FIT15'!F6</f>
        <v>#REF!</v>
      </c>
      <c r="G6" s="192" t="e">
        <f>'Отдыхай катай| FIT15'!G6</f>
        <v>#REF!</v>
      </c>
      <c r="H6" s="192" t="e">
        <f>'Отдыхай катай| FIT15'!H6</f>
        <v>#REF!</v>
      </c>
      <c r="I6" s="192" t="e">
        <f>'Отдыхай катай| FIT15'!I6</f>
        <v>#REF!</v>
      </c>
      <c r="J6" s="192" t="e">
        <f>'Отдыхай катай| FIT15'!J6</f>
        <v>#REF!</v>
      </c>
      <c r="K6" s="192" t="e">
        <f>'Отдыхай катай| FIT15'!K6</f>
        <v>#REF!</v>
      </c>
      <c r="L6" s="192" t="e">
        <f>'Отдыхай катай| FIT15'!L6</f>
        <v>#REF!</v>
      </c>
      <c r="M6" s="192" t="e">
        <f>'Отдыхай катай| FIT15'!M6</f>
        <v>#REF!</v>
      </c>
      <c r="N6" s="192" t="e">
        <f>'Отдыхай катай| FIT15'!N6</f>
        <v>#REF!</v>
      </c>
    </row>
    <row r="7" spans="1:14" s="53" customFormat="1" x14ac:dyDescent="0.2">
      <c r="A7" s="42" t="s">
        <v>83</v>
      </c>
      <c r="B7" s="87"/>
      <c r="C7" s="87"/>
      <c r="D7" s="87"/>
      <c r="E7" s="87"/>
      <c r="F7" s="87"/>
      <c r="G7" s="87"/>
      <c r="H7" s="87"/>
      <c r="I7" s="87"/>
      <c r="J7" s="87"/>
      <c r="K7" s="87"/>
      <c r="L7" s="87"/>
      <c r="M7" s="87"/>
      <c r="N7" s="87"/>
    </row>
    <row r="8" spans="1:14" s="53" customFormat="1" x14ac:dyDescent="0.2">
      <c r="A8" s="88">
        <v>1</v>
      </c>
      <c r="B8" s="42" t="e">
        <f>ROUNDUP('Отдыхай катай| FIT15'!B8*0.87,)</f>
        <v>#REF!</v>
      </c>
      <c r="C8" s="42" t="e">
        <f>ROUNDUP('Отдыхай катай| FIT15'!C8*0.87,)</f>
        <v>#REF!</v>
      </c>
      <c r="D8" s="42" t="e">
        <f>ROUNDUP('Отдыхай катай| FIT15'!D8*0.87,)</f>
        <v>#REF!</v>
      </c>
      <c r="E8" s="42" t="e">
        <f>ROUNDUP('Отдыхай катай| FIT15'!E8*0.87,)</f>
        <v>#REF!</v>
      </c>
      <c r="F8" s="42" t="e">
        <f>ROUNDUP('Отдыхай катай| FIT15'!F8*0.87,)</f>
        <v>#REF!</v>
      </c>
      <c r="G8" s="42" t="e">
        <f>ROUNDUP('Отдыхай катай| FIT15'!G8*0.87,)</f>
        <v>#REF!</v>
      </c>
      <c r="H8" s="42" t="e">
        <f>ROUNDUP('Отдыхай катай| FIT15'!H8*0.87,)</f>
        <v>#REF!</v>
      </c>
      <c r="I8" s="42" t="e">
        <f>ROUNDUP('Отдыхай катай| FIT15'!I8*0.87,)</f>
        <v>#REF!</v>
      </c>
      <c r="J8" s="42" t="e">
        <f>ROUNDUP('Отдыхай катай| FIT15'!J8*0.87,)</f>
        <v>#REF!</v>
      </c>
      <c r="K8" s="42" t="e">
        <f>ROUNDUP('Отдыхай катай| FIT15'!K8*0.87,)</f>
        <v>#REF!</v>
      </c>
      <c r="L8" s="42" t="e">
        <f>ROUNDUP('Отдыхай катай| FIT15'!L8*0.87,)</f>
        <v>#REF!</v>
      </c>
      <c r="M8" s="42" t="e">
        <f>ROUNDUP('Отдыхай катай| FIT15'!M8*0.87,)</f>
        <v>#REF!</v>
      </c>
      <c r="N8" s="42" t="e">
        <f>ROUNDUP('Отдыхай катай| FIT15'!N8*0.87,)</f>
        <v>#REF!</v>
      </c>
    </row>
    <row r="9" spans="1:14" s="53" customFormat="1" x14ac:dyDescent="0.2">
      <c r="A9" s="88">
        <v>2</v>
      </c>
      <c r="B9" s="42" t="e">
        <f>ROUNDUP('Отдыхай катай| FIT15'!B9*0.87,)</f>
        <v>#REF!</v>
      </c>
      <c r="C9" s="42" t="e">
        <f>ROUNDUP('Отдыхай катай| FIT15'!C9*0.87,)</f>
        <v>#REF!</v>
      </c>
      <c r="D9" s="42" t="e">
        <f>ROUNDUP('Отдыхай катай| FIT15'!D9*0.87,)</f>
        <v>#REF!</v>
      </c>
      <c r="E9" s="42" t="e">
        <f>ROUNDUP('Отдыхай катай| FIT15'!E9*0.87,)</f>
        <v>#REF!</v>
      </c>
      <c r="F9" s="42" t="e">
        <f>ROUNDUP('Отдыхай катай| FIT15'!F9*0.87,)</f>
        <v>#REF!</v>
      </c>
      <c r="G9" s="42" t="e">
        <f>ROUNDUP('Отдыхай катай| FIT15'!G9*0.87,)</f>
        <v>#REF!</v>
      </c>
      <c r="H9" s="42" t="e">
        <f>ROUNDUP('Отдыхай катай| FIT15'!H9*0.87,)</f>
        <v>#REF!</v>
      </c>
      <c r="I9" s="42" t="e">
        <f>ROUNDUP('Отдыхай катай| FIT15'!I9*0.87,)</f>
        <v>#REF!</v>
      </c>
      <c r="J9" s="42" t="e">
        <f>ROUNDUP('Отдыхай катай| FIT15'!J9*0.87,)</f>
        <v>#REF!</v>
      </c>
      <c r="K9" s="42" t="e">
        <f>ROUNDUP('Отдыхай катай| FIT15'!K9*0.87,)</f>
        <v>#REF!</v>
      </c>
      <c r="L9" s="42" t="e">
        <f>ROUNDUP('Отдыхай катай| FIT15'!L9*0.87,)</f>
        <v>#REF!</v>
      </c>
      <c r="M9" s="42" t="e">
        <f>ROUNDUP('Отдыхай катай| FIT15'!M9*0.87,)</f>
        <v>#REF!</v>
      </c>
      <c r="N9" s="42" t="e">
        <f>ROUNDUP('Отдыхай катай| FIT15'!N9*0.87,)</f>
        <v>#REF!</v>
      </c>
    </row>
    <row r="10" spans="1:14" s="53" customFormat="1" x14ac:dyDescent="0.2">
      <c r="A10" s="42" t="s">
        <v>234</v>
      </c>
      <c r="B10" s="42"/>
      <c r="C10" s="42"/>
      <c r="D10" s="42"/>
      <c r="E10" s="42"/>
      <c r="F10" s="42"/>
      <c r="G10" s="42"/>
      <c r="H10" s="42"/>
      <c r="I10" s="42"/>
      <c r="J10" s="42"/>
      <c r="K10" s="42"/>
      <c r="L10" s="42"/>
      <c r="M10" s="42"/>
      <c r="N10" s="42"/>
    </row>
    <row r="11" spans="1:14" s="53" customFormat="1" x14ac:dyDescent="0.2">
      <c r="A11" s="180">
        <v>1</v>
      </c>
      <c r="B11" s="42" t="e">
        <f>ROUNDUP('Отдыхай катай| FIT15'!B11*0.87,)</f>
        <v>#REF!</v>
      </c>
      <c r="C11" s="42" t="e">
        <f>ROUNDUP('Отдыхай катай| FIT15'!C11*0.87,)</f>
        <v>#REF!</v>
      </c>
      <c r="D11" s="42" t="e">
        <f>ROUNDUP('Отдыхай катай| FIT15'!D11*0.87,)</f>
        <v>#REF!</v>
      </c>
      <c r="E11" s="42" t="e">
        <f>ROUNDUP('Отдыхай катай| FIT15'!E11*0.87,)</f>
        <v>#REF!</v>
      </c>
      <c r="F11" s="42" t="e">
        <f>ROUNDUP('Отдыхай катай| FIT15'!F11*0.87,)</f>
        <v>#REF!</v>
      </c>
      <c r="G11" s="42" t="e">
        <f>ROUNDUP('Отдыхай катай| FIT15'!G11*0.87,)</f>
        <v>#REF!</v>
      </c>
      <c r="H11" s="42" t="e">
        <f>ROUNDUP('Отдыхай катай| FIT15'!H11*0.87,)</f>
        <v>#REF!</v>
      </c>
      <c r="I11" s="42" t="e">
        <f>ROUNDUP('Отдыхай катай| FIT15'!I11*0.87,)</f>
        <v>#REF!</v>
      </c>
      <c r="J11" s="42" t="e">
        <f>ROUNDUP('Отдыхай катай| FIT15'!J11*0.87,)</f>
        <v>#REF!</v>
      </c>
      <c r="K11" s="42" t="e">
        <f>ROUNDUP('Отдыхай катай| FIT15'!K11*0.87,)</f>
        <v>#REF!</v>
      </c>
      <c r="L11" s="42" t="e">
        <f>ROUNDUP('Отдыхай катай| FIT15'!L11*0.87,)</f>
        <v>#REF!</v>
      </c>
      <c r="M11" s="42" t="e">
        <f>ROUNDUP('Отдыхай катай| FIT15'!M11*0.87,)</f>
        <v>#REF!</v>
      </c>
      <c r="N11" s="42" t="e">
        <f>ROUNDUP('Отдыхай катай| FIT15'!N11*0.87,)</f>
        <v>#REF!</v>
      </c>
    </row>
    <row r="12" spans="1:14" s="53" customFormat="1" x14ac:dyDescent="0.2">
      <c r="A12" s="180">
        <v>2</v>
      </c>
      <c r="B12" s="42" t="e">
        <f>ROUNDUP('Отдыхай катай| FIT15'!B12*0.87,)</f>
        <v>#REF!</v>
      </c>
      <c r="C12" s="42" t="e">
        <f>ROUNDUP('Отдыхай катай| FIT15'!C12*0.87,)</f>
        <v>#REF!</v>
      </c>
      <c r="D12" s="42" t="e">
        <f>ROUNDUP('Отдыхай катай| FIT15'!D12*0.87,)</f>
        <v>#REF!</v>
      </c>
      <c r="E12" s="42" t="e">
        <f>ROUNDUP('Отдыхай катай| FIT15'!E12*0.87,)</f>
        <v>#REF!</v>
      </c>
      <c r="F12" s="42" t="e">
        <f>ROUNDUP('Отдыхай катай| FIT15'!F12*0.87,)</f>
        <v>#REF!</v>
      </c>
      <c r="G12" s="42" t="e">
        <f>ROUNDUP('Отдыхай катай| FIT15'!G12*0.87,)</f>
        <v>#REF!</v>
      </c>
      <c r="H12" s="42" t="e">
        <f>ROUNDUP('Отдыхай катай| FIT15'!H12*0.87,)</f>
        <v>#REF!</v>
      </c>
      <c r="I12" s="42" t="e">
        <f>ROUNDUP('Отдыхай катай| FIT15'!I12*0.87,)</f>
        <v>#REF!</v>
      </c>
      <c r="J12" s="42" t="e">
        <f>ROUNDUP('Отдыхай катай| FIT15'!J12*0.87,)</f>
        <v>#REF!</v>
      </c>
      <c r="K12" s="42" t="e">
        <f>ROUNDUP('Отдыхай катай| FIT15'!K12*0.87,)</f>
        <v>#REF!</v>
      </c>
      <c r="L12" s="42" t="e">
        <f>ROUNDUP('Отдыхай катай| FIT15'!L12*0.87,)</f>
        <v>#REF!</v>
      </c>
      <c r="M12" s="42" t="e">
        <f>ROUNDUP('Отдыхай катай| FIT15'!M12*0.87,)</f>
        <v>#REF!</v>
      </c>
      <c r="N12" s="42" t="e">
        <f>ROUNDUP('Отдыхай катай| FIT15'!N12*0.87,)</f>
        <v>#REF!</v>
      </c>
    </row>
    <row r="13" spans="1:14" s="53" customFormat="1" x14ac:dyDescent="0.2">
      <c r="A13" s="42" t="s">
        <v>84</v>
      </c>
      <c r="B13" s="42"/>
      <c r="C13" s="42"/>
      <c r="D13" s="42"/>
      <c r="E13" s="42"/>
      <c r="F13" s="42"/>
      <c r="G13" s="42"/>
      <c r="H13" s="42"/>
      <c r="I13" s="42"/>
      <c r="J13" s="42"/>
      <c r="K13" s="42"/>
      <c r="L13" s="42"/>
      <c r="M13" s="42"/>
      <c r="N13" s="42"/>
    </row>
    <row r="14" spans="1:14" s="53" customFormat="1" x14ac:dyDescent="0.2">
      <c r="A14" s="88">
        <f>A8</f>
        <v>1</v>
      </c>
      <c r="B14" s="42" t="e">
        <f>ROUNDUP('Отдыхай катай| FIT15'!B14*0.87,)</f>
        <v>#REF!</v>
      </c>
      <c r="C14" s="42" t="e">
        <f>ROUNDUP('Отдыхай катай| FIT15'!C14*0.87,)</f>
        <v>#REF!</v>
      </c>
      <c r="D14" s="42" t="e">
        <f>ROUNDUP('Отдыхай катай| FIT15'!D14*0.87,)</f>
        <v>#REF!</v>
      </c>
      <c r="E14" s="42" t="e">
        <f>ROUNDUP('Отдыхай катай| FIT15'!E14*0.87,)</f>
        <v>#REF!</v>
      </c>
      <c r="F14" s="42" t="e">
        <f>ROUNDUP('Отдыхай катай| FIT15'!F14*0.87,)</f>
        <v>#REF!</v>
      </c>
      <c r="G14" s="42" t="e">
        <f>ROUNDUP('Отдыхай катай| FIT15'!G14*0.87,)</f>
        <v>#REF!</v>
      </c>
      <c r="H14" s="42" t="e">
        <f>ROUNDUP('Отдыхай катай| FIT15'!H14*0.87,)</f>
        <v>#REF!</v>
      </c>
      <c r="I14" s="42" t="e">
        <f>ROUNDUP('Отдыхай катай| FIT15'!I14*0.87,)</f>
        <v>#REF!</v>
      </c>
      <c r="J14" s="42" t="e">
        <f>ROUNDUP('Отдыхай катай| FIT15'!J14*0.87,)</f>
        <v>#REF!</v>
      </c>
      <c r="K14" s="42" t="e">
        <f>ROUNDUP('Отдыхай катай| FIT15'!K14*0.87,)</f>
        <v>#REF!</v>
      </c>
      <c r="L14" s="42" t="e">
        <f>ROUNDUP('Отдыхай катай| FIT15'!L14*0.87,)</f>
        <v>#REF!</v>
      </c>
      <c r="M14" s="42" t="e">
        <f>ROUNDUP('Отдыхай катай| FIT15'!M14*0.87,)</f>
        <v>#REF!</v>
      </c>
      <c r="N14" s="42" t="e">
        <f>ROUNDUP('Отдыхай катай| FIT15'!N14*0.87,)</f>
        <v>#REF!</v>
      </c>
    </row>
    <row r="15" spans="1:14" s="53" customFormat="1" x14ac:dyDescent="0.2">
      <c r="A15" s="88">
        <f>A9</f>
        <v>2</v>
      </c>
      <c r="B15" s="42" t="e">
        <f>ROUNDUP('Отдыхай катай| FIT15'!B15*0.87,)</f>
        <v>#REF!</v>
      </c>
      <c r="C15" s="42" t="e">
        <f>ROUNDUP('Отдыхай катай| FIT15'!C15*0.87,)</f>
        <v>#REF!</v>
      </c>
      <c r="D15" s="42" t="e">
        <f>ROUNDUP('Отдыхай катай| FIT15'!D15*0.87,)</f>
        <v>#REF!</v>
      </c>
      <c r="E15" s="42" t="e">
        <f>ROUNDUP('Отдыхай катай| FIT15'!E15*0.87,)</f>
        <v>#REF!</v>
      </c>
      <c r="F15" s="42" t="e">
        <f>ROUNDUP('Отдыхай катай| FIT15'!F15*0.87,)</f>
        <v>#REF!</v>
      </c>
      <c r="G15" s="42" t="e">
        <f>ROUNDUP('Отдыхай катай| FIT15'!G15*0.87,)</f>
        <v>#REF!</v>
      </c>
      <c r="H15" s="42" t="e">
        <f>ROUNDUP('Отдыхай катай| FIT15'!H15*0.87,)</f>
        <v>#REF!</v>
      </c>
      <c r="I15" s="42" t="e">
        <f>ROUNDUP('Отдыхай катай| FIT15'!I15*0.87,)</f>
        <v>#REF!</v>
      </c>
      <c r="J15" s="42" t="e">
        <f>ROUNDUP('Отдыхай катай| FIT15'!J15*0.87,)</f>
        <v>#REF!</v>
      </c>
      <c r="K15" s="42" t="e">
        <f>ROUNDUP('Отдыхай катай| FIT15'!K15*0.87,)</f>
        <v>#REF!</v>
      </c>
      <c r="L15" s="42" t="e">
        <f>ROUNDUP('Отдыхай катай| FIT15'!L15*0.87,)</f>
        <v>#REF!</v>
      </c>
      <c r="M15" s="42" t="e">
        <f>ROUNDUP('Отдыхай катай| FIT15'!M15*0.87,)</f>
        <v>#REF!</v>
      </c>
      <c r="N15" s="42" t="e">
        <f>ROUNDUP('Отдыхай катай| FIT15'!N15*0.87,)</f>
        <v>#REF!</v>
      </c>
    </row>
    <row r="16" spans="1:14" s="53" customFormat="1" x14ac:dyDescent="0.2">
      <c r="A16" s="42" t="s">
        <v>85</v>
      </c>
      <c r="B16" s="42"/>
      <c r="C16" s="42"/>
      <c r="D16" s="42"/>
      <c r="E16" s="42"/>
      <c r="F16" s="42"/>
      <c r="G16" s="42"/>
      <c r="H16" s="42"/>
      <c r="I16" s="42"/>
      <c r="J16" s="42"/>
      <c r="K16" s="42"/>
      <c r="L16" s="42"/>
      <c r="M16" s="42"/>
      <c r="N16" s="42"/>
    </row>
    <row r="17" spans="1:14" s="53" customFormat="1" x14ac:dyDescent="0.2">
      <c r="A17" s="88">
        <f>A8</f>
        <v>1</v>
      </c>
      <c r="B17" s="42" t="e">
        <f>ROUNDUP('Отдыхай катай| FIT15'!B17*0.87,)</f>
        <v>#REF!</v>
      </c>
      <c r="C17" s="42" t="e">
        <f>ROUNDUP('Отдыхай катай| FIT15'!C17*0.87,)</f>
        <v>#REF!</v>
      </c>
      <c r="D17" s="42" t="e">
        <f>ROUNDUP('Отдыхай катай| FIT15'!D17*0.87,)</f>
        <v>#REF!</v>
      </c>
      <c r="E17" s="42" t="e">
        <f>ROUNDUP('Отдыхай катай| FIT15'!E17*0.87,)</f>
        <v>#REF!</v>
      </c>
      <c r="F17" s="42" t="e">
        <f>ROUNDUP('Отдыхай катай| FIT15'!F17*0.87,)</f>
        <v>#REF!</v>
      </c>
      <c r="G17" s="42" t="e">
        <f>ROUNDUP('Отдыхай катай| FIT15'!G17*0.87,)</f>
        <v>#REF!</v>
      </c>
      <c r="H17" s="42" t="e">
        <f>ROUNDUP('Отдыхай катай| FIT15'!H17*0.87,)</f>
        <v>#REF!</v>
      </c>
      <c r="I17" s="42" t="e">
        <f>ROUNDUP('Отдыхай катай| FIT15'!I17*0.87,)</f>
        <v>#REF!</v>
      </c>
      <c r="J17" s="42" t="e">
        <f>ROUNDUP('Отдыхай катай| FIT15'!J17*0.87,)</f>
        <v>#REF!</v>
      </c>
      <c r="K17" s="42" t="e">
        <f>ROUNDUP('Отдыхай катай| FIT15'!K17*0.87,)</f>
        <v>#REF!</v>
      </c>
      <c r="L17" s="42" t="e">
        <f>ROUNDUP('Отдыхай катай| FIT15'!L17*0.87,)</f>
        <v>#REF!</v>
      </c>
      <c r="M17" s="42" t="e">
        <f>ROUNDUP('Отдыхай катай| FIT15'!M17*0.87,)</f>
        <v>#REF!</v>
      </c>
      <c r="N17" s="42" t="e">
        <f>ROUNDUP('Отдыхай катай| FIT15'!N17*0.87,)</f>
        <v>#REF!</v>
      </c>
    </row>
    <row r="18" spans="1:14" s="53" customFormat="1" x14ac:dyDescent="0.2">
      <c r="A18" s="88">
        <f>A9</f>
        <v>2</v>
      </c>
      <c r="B18" s="42" t="e">
        <f>ROUNDUP('Отдыхай катай| FIT15'!B18*0.87,)</f>
        <v>#REF!</v>
      </c>
      <c r="C18" s="42" t="e">
        <f>ROUNDUP('Отдыхай катай| FIT15'!C18*0.87,)</f>
        <v>#REF!</v>
      </c>
      <c r="D18" s="42" t="e">
        <f>ROUNDUP('Отдыхай катай| FIT15'!D18*0.87,)</f>
        <v>#REF!</v>
      </c>
      <c r="E18" s="42" t="e">
        <f>ROUNDUP('Отдыхай катай| FIT15'!E18*0.87,)</f>
        <v>#REF!</v>
      </c>
      <c r="F18" s="42" t="e">
        <f>ROUNDUP('Отдыхай катай| FIT15'!F18*0.87,)</f>
        <v>#REF!</v>
      </c>
      <c r="G18" s="42" t="e">
        <f>ROUNDUP('Отдыхай катай| FIT15'!G18*0.87,)</f>
        <v>#REF!</v>
      </c>
      <c r="H18" s="42" t="e">
        <f>ROUNDUP('Отдыхай катай| FIT15'!H18*0.87,)</f>
        <v>#REF!</v>
      </c>
      <c r="I18" s="42" t="e">
        <f>ROUNDUP('Отдыхай катай| FIT15'!I18*0.87,)</f>
        <v>#REF!</v>
      </c>
      <c r="J18" s="42" t="e">
        <f>ROUNDUP('Отдыхай катай| FIT15'!J18*0.87,)</f>
        <v>#REF!</v>
      </c>
      <c r="K18" s="42" t="e">
        <f>ROUNDUP('Отдыхай катай| FIT15'!K18*0.87,)</f>
        <v>#REF!</v>
      </c>
      <c r="L18" s="42" t="e">
        <f>ROUNDUP('Отдыхай катай| FIT15'!L18*0.87,)</f>
        <v>#REF!</v>
      </c>
      <c r="M18" s="42" t="e">
        <f>ROUNDUP('Отдыхай катай| FIT15'!M18*0.87,)</f>
        <v>#REF!</v>
      </c>
      <c r="N18" s="42" t="e">
        <f>ROUNDUP('Отдыхай катай| FIT15'!N18*0.87,)</f>
        <v>#REF!</v>
      </c>
    </row>
    <row r="19" spans="1:14" s="53" customFormat="1" x14ac:dyDescent="0.2">
      <c r="A19" s="42" t="s">
        <v>86</v>
      </c>
      <c r="B19" s="42"/>
      <c r="C19" s="42"/>
      <c r="D19" s="42"/>
      <c r="E19" s="42"/>
      <c r="F19" s="42"/>
      <c r="G19" s="42"/>
      <c r="H19" s="42"/>
      <c r="I19" s="42"/>
      <c r="J19" s="42"/>
      <c r="K19" s="42"/>
      <c r="L19" s="42"/>
      <c r="M19" s="42"/>
      <c r="N19" s="42"/>
    </row>
    <row r="20" spans="1:14" s="53" customFormat="1" x14ac:dyDescent="0.2">
      <c r="A20" s="88">
        <v>1</v>
      </c>
      <c r="B20" s="42" t="e">
        <f>ROUNDUP('Отдыхай катай| FIT15'!B20*0.87,)</f>
        <v>#REF!</v>
      </c>
      <c r="C20" s="42" t="e">
        <f>ROUNDUP('Отдыхай катай| FIT15'!C20*0.87,)</f>
        <v>#REF!</v>
      </c>
      <c r="D20" s="42" t="e">
        <f>ROUNDUP('Отдыхай катай| FIT15'!D20*0.87,)</f>
        <v>#REF!</v>
      </c>
      <c r="E20" s="42" t="e">
        <f>ROUNDUP('Отдыхай катай| FIT15'!E20*0.87,)</f>
        <v>#REF!</v>
      </c>
      <c r="F20" s="42" t="e">
        <f>ROUNDUP('Отдыхай катай| FIT15'!F20*0.87,)</f>
        <v>#REF!</v>
      </c>
      <c r="G20" s="42" t="e">
        <f>ROUNDUP('Отдыхай катай| FIT15'!G20*0.87,)</f>
        <v>#REF!</v>
      </c>
      <c r="H20" s="42" t="e">
        <f>ROUNDUP('Отдыхай катай| FIT15'!H20*0.87,)</f>
        <v>#REF!</v>
      </c>
      <c r="I20" s="42" t="e">
        <f>ROUNDUP('Отдыхай катай| FIT15'!I20*0.87,)</f>
        <v>#REF!</v>
      </c>
      <c r="J20" s="42" t="e">
        <f>ROUNDUP('Отдыхай катай| FIT15'!J20*0.87,)</f>
        <v>#REF!</v>
      </c>
      <c r="K20" s="42" t="e">
        <f>ROUNDUP('Отдыхай катай| FIT15'!K20*0.87,)</f>
        <v>#REF!</v>
      </c>
      <c r="L20" s="42" t="e">
        <f>ROUNDUP('Отдыхай катай| FIT15'!L20*0.87,)</f>
        <v>#REF!</v>
      </c>
      <c r="M20" s="42" t="e">
        <f>ROUNDUP('Отдыхай катай| FIT15'!M20*0.87,)</f>
        <v>#REF!</v>
      </c>
      <c r="N20" s="42" t="e">
        <f>ROUNDUP('Отдыхай катай| FIT15'!N20*0.87,)</f>
        <v>#REF!</v>
      </c>
    </row>
    <row r="21" spans="1:14" s="53" customFormat="1" x14ac:dyDescent="0.2">
      <c r="A21" s="88">
        <v>2</v>
      </c>
      <c r="B21" s="42" t="e">
        <f>ROUNDUP('Отдыхай катай| FIT15'!B21*0.87,)</f>
        <v>#REF!</v>
      </c>
      <c r="C21" s="42" t="e">
        <f>ROUNDUP('Отдыхай катай| FIT15'!C21*0.87,)</f>
        <v>#REF!</v>
      </c>
      <c r="D21" s="42" t="e">
        <f>ROUNDUP('Отдыхай катай| FIT15'!D21*0.87,)</f>
        <v>#REF!</v>
      </c>
      <c r="E21" s="42" t="e">
        <f>ROUNDUP('Отдыхай катай| FIT15'!E21*0.87,)</f>
        <v>#REF!</v>
      </c>
      <c r="F21" s="42" t="e">
        <f>ROUNDUP('Отдыхай катай| FIT15'!F21*0.87,)</f>
        <v>#REF!</v>
      </c>
      <c r="G21" s="42" t="e">
        <f>ROUNDUP('Отдыхай катай| FIT15'!G21*0.87,)</f>
        <v>#REF!</v>
      </c>
      <c r="H21" s="42" t="e">
        <f>ROUNDUP('Отдыхай катай| FIT15'!H21*0.87,)</f>
        <v>#REF!</v>
      </c>
      <c r="I21" s="42" t="e">
        <f>ROUNDUP('Отдыхай катай| FIT15'!I21*0.87,)</f>
        <v>#REF!</v>
      </c>
      <c r="J21" s="42" t="e">
        <f>ROUNDUP('Отдыхай катай| FIT15'!J21*0.87,)</f>
        <v>#REF!</v>
      </c>
      <c r="K21" s="42" t="e">
        <f>ROUNDUP('Отдыхай катай| FIT15'!K21*0.87,)</f>
        <v>#REF!</v>
      </c>
      <c r="L21" s="42" t="e">
        <f>ROUNDUP('Отдыхай катай| FIT15'!L21*0.87,)</f>
        <v>#REF!</v>
      </c>
      <c r="M21" s="42" t="e">
        <f>ROUNDUP('Отдыхай катай| FIT15'!M21*0.87,)</f>
        <v>#REF!</v>
      </c>
      <c r="N21" s="42" t="e">
        <f>ROUNDUP('Отдыхай катай| FIT15'!N21*0.87,)</f>
        <v>#REF!</v>
      </c>
    </row>
    <row r="22" spans="1:14" s="53" customFormat="1" x14ac:dyDescent="0.2">
      <c r="A22" s="42" t="s">
        <v>87</v>
      </c>
      <c r="B22" s="42"/>
      <c r="C22" s="42"/>
      <c r="D22" s="42"/>
      <c r="E22" s="42"/>
      <c r="F22" s="42"/>
      <c r="G22" s="42"/>
      <c r="H22" s="42"/>
      <c r="I22" s="42"/>
      <c r="J22" s="42"/>
      <c r="K22" s="42"/>
      <c r="L22" s="42"/>
      <c r="M22" s="42"/>
      <c r="N22" s="42"/>
    </row>
    <row r="23" spans="1:14" s="53" customFormat="1" x14ac:dyDescent="0.2">
      <c r="A23" s="88" t="s">
        <v>88</v>
      </c>
      <c r="B23" s="42" t="e">
        <f>ROUNDUP('Отдыхай катай| FIT15'!B23*0.87,)</f>
        <v>#REF!</v>
      </c>
      <c r="C23" s="42" t="e">
        <f>ROUNDUP('Отдыхай катай| FIT15'!C23*0.87,)</f>
        <v>#REF!</v>
      </c>
      <c r="D23" s="42" t="e">
        <f>ROUNDUP('Отдыхай катай| FIT15'!D23*0.87,)</f>
        <v>#REF!</v>
      </c>
      <c r="E23" s="42" t="e">
        <f>ROUNDUP('Отдыхай катай| FIT15'!E23*0.87,)</f>
        <v>#REF!</v>
      </c>
      <c r="F23" s="42" t="e">
        <f>ROUNDUP('Отдыхай катай| FIT15'!F23*0.87,)</f>
        <v>#REF!</v>
      </c>
      <c r="G23" s="42" t="e">
        <f>ROUNDUP('Отдыхай катай| FIT15'!G23*0.87,)</f>
        <v>#REF!</v>
      </c>
      <c r="H23" s="42" t="e">
        <f>ROUNDUP('Отдыхай катай| FIT15'!H23*0.87,)</f>
        <v>#REF!</v>
      </c>
      <c r="I23" s="42" t="e">
        <f>ROUNDUP('Отдыхай катай| FIT15'!I23*0.87,)</f>
        <v>#REF!</v>
      </c>
      <c r="J23" s="42" t="e">
        <f>ROUNDUP('Отдыхай катай| FIT15'!J23*0.87,)</f>
        <v>#REF!</v>
      </c>
      <c r="K23" s="42" t="e">
        <f>ROUNDUP('Отдыхай катай| FIT15'!K23*0.87,)</f>
        <v>#REF!</v>
      </c>
      <c r="L23" s="42" t="e">
        <f>ROUNDUP('Отдыхай катай| FIT15'!L23*0.87,)</f>
        <v>#REF!</v>
      </c>
      <c r="M23" s="42" t="e">
        <f>ROUNDUP('Отдыхай катай| FIT15'!M23*0.87,)</f>
        <v>#REF!</v>
      </c>
      <c r="N23" s="42" t="e">
        <f>ROUNDUP('Отдыхай катай| FIT15'!N23*0.87,)</f>
        <v>#REF!</v>
      </c>
    </row>
    <row r="24" spans="1:14" s="53" customFormat="1" ht="12.75" thickBot="1" x14ac:dyDescent="0.25">
      <c r="A24" s="116"/>
    </row>
    <row r="25" spans="1:14" ht="12.75" thickBot="1" x14ac:dyDescent="0.25">
      <c r="A25" s="163" t="s">
        <v>182</v>
      </c>
    </row>
    <row r="26" spans="1:14" ht="36" x14ac:dyDescent="0.2">
      <c r="A26" s="189" t="s">
        <v>265</v>
      </c>
    </row>
    <row r="27" spans="1:14" ht="13.35" customHeight="1" x14ac:dyDescent="0.2">
      <c r="A27" s="190" t="s">
        <v>66</v>
      </c>
    </row>
    <row r="28" spans="1:14" ht="11.45" customHeight="1" x14ac:dyDescent="0.2">
      <c r="A28" s="63" t="s">
        <v>78</v>
      </c>
    </row>
    <row r="29" spans="1:14" x14ac:dyDescent="0.2">
      <c r="A29" s="43" t="s">
        <v>67</v>
      </c>
    </row>
    <row r="30" spans="1:14" x14ac:dyDescent="0.2">
      <c r="A30" s="43" t="s">
        <v>89</v>
      </c>
    </row>
    <row r="31" spans="1:14" x14ac:dyDescent="0.2">
      <c r="A31" s="43" t="s">
        <v>68</v>
      </c>
    </row>
    <row r="32" spans="1:14" ht="24" x14ac:dyDescent="0.2">
      <c r="A32" s="46" t="s">
        <v>69</v>
      </c>
    </row>
    <row r="33" spans="1:1" ht="84.75" thickBot="1" x14ac:dyDescent="0.25">
      <c r="A33" s="123" t="s">
        <v>266</v>
      </c>
    </row>
    <row r="34" spans="1:1" ht="12.75" thickBot="1" x14ac:dyDescent="0.25">
      <c r="A34" s="181" t="s">
        <v>71</v>
      </c>
    </row>
    <row r="35" spans="1:1" x14ac:dyDescent="0.2">
      <c r="A35" s="204" t="s">
        <v>276</v>
      </c>
    </row>
    <row r="36" spans="1:1" ht="48.75" thickBot="1" x14ac:dyDescent="0.25">
      <c r="A36" s="205" t="s">
        <v>277</v>
      </c>
    </row>
    <row r="37" spans="1:1" ht="12" customHeight="1" x14ac:dyDescent="0.2">
      <c r="A37" s="210" t="s">
        <v>274</v>
      </c>
    </row>
    <row r="38" spans="1:1" ht="132.6" customHeight="1" thickBot="1" x14ac:dyDescent="0.25">
      <c r="A38" s="211"/>
    </row>
    <row r="39" spans="1:1" ht="22.15" customHeight="1" thickBot="1" x14ac:dyDescent="0.25">
      <c r="A39" s="182" t="s">
        <v>270</v>
      </c>
    </row>
    <row r="40" spans="1:1" ht="24" x14ac:dyDescent="0.2">
      <c r="A40" s="203" t="s">
        <v>267</v>
      </c>
    </row>
    <row r="41" spans="1:1" ht="24" x14ac:dyDescent="0.2">
      <c r="A41" s="203" t="s">
        <v>268</v>
      </c>
    </row>
    <row r="42" spans="1:1" ht="24.75" thickBot="1" x14ac:dyDescent="0.25">
      <c r="A42" s="202" t="s">
        <v>275</v>
      </c>
    </row>
    <row r="43" spans="1:1" ht="12.75" thickBot="1" x14ac:dyDescent="0.25">
      <c r="A43" s="125" t="s">
        <v>70</v>
      </c>
    </row>
    <row r="44" spans="1:1" ht="60" x14ac:dyDescent="0.2">
      <c r="A44" s="112" t="s">
        <v>235</v>
      </c>
    </row>
  </sheetData>
  <mergeCells count="2">
    <mergeCell ref="A1:A2"/>
    <mergeCell ref="A37:A38"/>
  </mergeCell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44"/>
  <sheetViews>
    <sheetView zoomScale="80" zoomScaleNormal="80" workbookViewId="0">
      <selection activeCell="M1" sqref="M1:M1048576"/>
    </sheetView>
  </sheetViews>
  <sheetFormatPr defaultColWidth="9" defaultRowHeight="12" x14ac:dyDescent="0.2"/>
  <cols>
    <col min="1" max="1" width="71.85546875" style="48" customWidth="1"/>
    <col min="2" max="8" width="9" style="48" hidden="1" customWidth="1"/>
    <col min="9" max="12" width="0" style="48" hidden="1" customWidth="1"/>
    <col min="13" max="16384" width="9" style="48"/>
  </cols>
  <sheetData>
    <row r="1" spans="1:14" s="51" customFormat="1" ht="12" customHeight="1" x14ac:dyDescent="0.2">
      <c r="A1" s="209" t="s">
        <v>82</v>
      </c>
    </row>
    <row r="2" spans="1:14" s="51" customFormat="1" x14ac:dyDescent="0.2">
      <c r="A2" s="209"/>
    </row>
    <row r="3" spans="1:14" s="51" customFormat="1" x14ac:dyDescent="0.2">
      <c r="A3" s="160" t="s">
        <v>114</v>
      </c>
    </row>
    <row r="4" spans="1:14" s="53" customFormat="1" x14ac:dyDescent="0.2">
      <c r="A4" s="122" t="s">
        <v>100</v>
      </c>
    </row>
    <row r="5" spans="1:14" s="53" customFormat="1" x14ac:dyDescent="0.2">
      <c r="A5" s="98" t="s">
        <v>64</v>
      </c>
      <c r="B5" s="192" t="e">
        <f>'Отдыхай катай| FIT15'!B5</f>
        <v>#REF!</v>
      </c>
      <c r="C5" s="192" t="e">
        <f>'Отдыхай катай| FIT15'!C5</f>
        <v>#REF!</v>
      </c>
      <c r="D5" s="192" t="e">
        <f>'Отдыхай катай| FIT15'!D5</f>
        <v>#REF!</v>
      </c>
      <c r="E5" s="192" t="e">
        <f>'Отдыхай катай| FIT15'!E5</f>
        <v>#REF!</v>
      </c>
      <c r="F5" s="192" t="e">
        <f>'Отдыхай катай| FIT15'!F5</f>
        <v>#REF!</v>
      </c>
      <c r="G5" s="192" t="e">
        <f>'Отдыхай катай| FIT15'!G5</f>
        <v>#REF!</v>
      </c>
      <c r="H5" s="192" t="e">
        <f>'Отдыхай катай| FIT15'!H5</f>
        <v>#REF!</v>
      </c>
      <c r="I5" s="192" t="e">
        <f>'Отдыхай катай| FIT15'!I5</f>
        <v>#REF!</v>
      </c>
      <c r="J5" s="192" t="e">
        <f>'Отдыхай катай| FIT15'!J5</f>
        <v>#REF!</v>
      </c>
      <c r="K5" s="192" t="e">
        <f>'Отдыхай катай| FIT15'!K5</f>
        <v>#REF!</v>
      </c>
      <c r="L5" s="192" t="e">
        <f>'Отдыхай катай| FIT15'!L5</f>
        <v>#REF!</v>
      </c>
      <c r="M5" s="192" t="e">
        <f>'Отдыхай катай| FIT15'!M5</f>
        <v>#REF!</v>
      </c>
      <c r="N5" s="192" t="e">
        <f>'Отдыхай катай| FIT15'!N5</f>
        <v>#REF!</v>
      </c>
    </row>
    <row r="6" spans="1:14" s="53" customFormat="1" x14ac:dyDescent="0.2">
      <c r="A6" s="98"/>
      <c r="B6" s="192" t="e">
        <f>'Отдыхай катай| FIT15'!B6</f>
        <v>#REF!</v>
      </c>
      <c r="C6" s="192" t="e">
        <f>'Отдыхай катай| FIT15'!C6</f>
        <v>#REF!</v>
      </c>
      <c r="D6" s="192" t="e">
        <f>'Отдыхай катай| FIT15'!D6</f>
        <v>#REF!</v>
      </c>
      <c r="E6" s="192" t="e">
        <f>'Отдыхай катай| FIT15'!E6</f>
        <v>#REF!</v>
      </c>
      <c r="F6" s="192" t="e">
        <f>'Отдыхай катай| FIT15'!F6</f>
        <v>#REF!</v>
      </c>
      <c r="G6" s="192" t="e">
        <f>'Отдыхай катай| FIT15'!G6</f>
        <v>#REF!</v>
      </c>
      <c r="H6" s="192" t="e">
        <f>'Отдыхай катай| FIT15'!H6</f>
        <v>#REF!</v>
      </c>
      <c r="I6" s="192" t="e">
        <f>'Отдыхай катай| FIT15'!I6</f>
        <v>#REF!</v>
      </c>
      <c r="J6" s="192" t="e">
        <f>'Отдыхай катай| FIT15'!J6</f>
        <v>#REF!</v>
      </c>
      <c r="K6" s="192" t="e">
        <f>'Отдыхай катай| FIT15'!K6</f>
        <v>#REF!</v>
      </c>
      <c r="L6" s="192" t="e">
        <f>'Отдыхай катай| FIT15'!L6</f>
        <v>#REF!</v>
      </c>
      <c r="M6" s="192" t="e">
        <f>'Отдыхай катай| FIT15'!M6</f>
        <v>#REF!</v>
      </c>
      <c r="N6" s="192" t="e">
        <f>'Отдыхай катай| FIT15'!N6</f>
        <v>#REF!</v>
      </c>
    </row>
    <row r="7" spans="1:14" s="53" customFormat="1" x14ac:dyDescent="0.2">
      <c r="A7" s="42" t="s">
        <v>83</v>
      </c>
      <c r="B7" s="87"/>
      <c r="C7" s="87"/>
      <c r="D7" s="87"/>
      <c r="E7" s="87"/>
      <c r="F7" s="87"/>
      <c r="G7" s="87"/>
      <c r="H7" s="87"/>
      <c r="I7" s="87"/>
      <c r="J7" s="87"/>
      <c r="K7" s="87"/>
      <c r="L7" s="87"/>
      <c r="M7" s="87"/>
      <c r="N7" s="87"/>
    </row>
    <row r="8" spans="1:14" s="53" customFormat="1" x14ac:dyDescent="0.2">
      <c r="A8" s="88">
        <v>1</v>
      </c>
      <c r="B8" s="42" t="e">
        <f>ROUNDUP('Отдыхай катай| FIT15'!B8*0.87,)+25</f>
        <v>#REF!</v>
      </c>
      <c r="C8" s="42" t="e">
        <f>ROUNDUP('Отдыхай катай| FIT15'!C8*0.87,)+25</f>
        <v>#REF!</v>
      </c>
      <c r="D8" s="42" t="e">
        <f>ROUNDUP('Отдыхай катай| FIT15'!D8*0.87,)+25</f>
        <v>#REF!</v>
      </c>
      <c r="E8" s="42" t="e">
        <f>ROUNDUP('Отдыхай катай| FIT15'!E8*0.87,)+25</f>
        <v>#REF!</v>
      </c>
      <c r="F8" s="42" t="e">
        <f>ROUNDUP('Отдыхай катай| FIT15'!F8*0.87,)+25</f>
        <v>#REF!</v>
      </c>
      <c r="G8" s="42" t="e">
        <f>ROUNDUP('Отдыхай катай| FIT15'!G8*0.87,)+25</f>
        <v>#REF!</v>
      </c>
      <c r="H8" s="42" t="e">
        <f>ROUNDUP('Отдыхай катай| FIT15'!H8*0.87,)+25</f>
        <v>#REF!</v>
      </c>
      <c r="I8" s="42" t="e">
        <f>ROUNDUP('Отдыхай катай| FIT15'!I8*0.87,)+25</f>
        <v>#REF!</v>
      </c>
      <c r="J8" s="42" t="e">
        <f>ROUNDUP('Отдыхай катай| FIT15'!J8*0.87,)+25</f>
        <v>#REF!</v>
      </c>
      <c r="K8" s="42" t="e">
        <f>ROUNDUP('Отдыхай катай| FIT15'!K8*0.87,)+25</f>
        <v>#REF!</v>
      </c>
      <c r="L8" s="42" t="e">
        <f>ROUNDUP('Отдыхай катай| FIT15'!L8*0.87,)+25</f>
        <v>#REF!</v>
      </c>
      <c r="M8" s="42" t="e">
        <f>ROUNDUP('Отдыхай катай| FIT15'!M8*0.87,)+25</f>
        <v>#REF!</v>
      </c>
      <c r="N8" s="42" t="e">
        <f>ROUNDUP('Отдыхай катай| FIT15'!N8*0.87,)+25</f>
        <v>#REF!</v>
      </c>
    </row>
    <row r="9" spans="1:14" s="53" customFormat="1" x14ac:dyDescent="0.2">
      <c r="A9" s="88">
        <v>2</v>
      </c>
      <c r="B9" s="42" t="e">
        <f>ROUNDUP('Отдыхай катай| FIT15'!B9*0.87,)+25</f>
        <v>#REF!</v>
      </c>
      <c r="C9" s="42" t="e">
        <f>ROUNDUP('Отдыхай катай| FIT15'!C9*0.87,)+25</f>
        <v>#REF!</v>
      </c>
      <c r="D9" s="42" t="e">
        <f>ROUNDUP('Отдыхай катай| FIT15'!D9*0.87,)+25</f>
        <v>#REF!</v>
      </c>
      <c r="E9" s="42" t="e">
        <f>ROUNDUP('Отдыхай катай| FIT15'!E9*0.87,)+25</f>
        <v>#REF!</v>
      </c>
      <c r="F9" s="42" t="e">
        <f>ROUNDUP('Отдыхай катай| FIT15'!F9*0.87,)+25</f>
        <v>#REF!</v>
      </c>
      <c r="G9" s="42" t="e">
        <f>ROUNDUP('Отдыхай катай| FIT15'!G9*0.87,)+25</f>
        <v>#REF!</v>
      </c>
      <c r="H9" s="42" t="e">
        <f>ROUNDUP('Отдыхай катай| FIT15'!H9*0.87,)+25</f>
        <v>#REF!</v>
      </c>
      <c r="I9" s="42" t="e">
        <f>ROUNDUP('Отдыхай катай| FIT15'!I9*0.87,)+25</f>
        <v>#REF!</v>
      </c>
      <c r="J9" s="42" t="e">
        <f>ROUNDUP('Отдыхай катай| FIT15'!J9*0.87,)+25</f>
        <v>#REF!</v>
      </c>
      <c r="K9" s="42" t="e">
        <f>ROUNDUP('Отдыхай катай| FIT15'!K9*0.87,)+25</f>
        <v>#REF!</v>
      </c>
      <c r="L9" s="42" t="e">
        <f>ROUNDUP('Отдыхай катай| FIT15'!L9*0.87,)+25</f>
        <v>#REF!</v>
      </c>
      <c r="M9" s="42" t="e">
        <f>ROUNDUP('Отдыхай катай| FIT15'!M9*0.87,)+25</f>
        <v>#REF!</v>
      </c>
      <c r="N9" s="42" t="e">
        <f>ROUNDUP('Отдыхай катай| FIT15'!N9*0.87,)+25</f>
        <v>#REF!</v>
      </c>
    </row>
    <row r="10" spans="1:14" s="53" customFormat="1" x14ac:dyDescent="0.2">
      <c r="A10" s="42" t="s">
        <v>234</v>
      </c>
      <c r="B10" s="42"/>
      <c r="C10" s="42"/>
      <c r="D10" s="42"/>
      <c r="E10" s="42"/>
      <c r="F10" s="42"/>
      <c r="G10" s="42"/>
      <c r="H10" s="42"/>
      <c r="I10" s="42"/>
      <c r="J10" s="42"/>
      <c r="K10" s="42"/>
      <c r="L10" s="42"/>
      <c r="M10" s="42"/>
      <c r="N10" s="42"/>
    </row>
    <row r="11" spans="1:14" s="53" customFormat="1" x14ac:dyDescent="0.2">
      <c r="A11" s="180">
        <v>1</v>
      </c>
      <c r="B11" s="42" t="e">
        <f>ROUNDUP('Отдыхай катай| FIT15'!B11*0.87,)+25</f>
        <v>#REF!</v>
      </c>
      <c r="C11" s="42" t="e">
        <f>ROUNDUP('Отдыхай катай| FIT15'!C11*0.87,)+25</f>
        <v>#REF!</v>
      </c>
      <c r="D11" s="42" t="e">
        <f>ROUNDUP('Отдыхай катай| FIT15'!D11*0.87,)+25</f>
        <v>#REF!</v>
      </c>
      <c r="E11" s="42" t="e">
        <f>ROUNDUP('Отдыхай катай| FIT15'!E11*0.87,)+25</f>
        <v>#REF!</v>
      </c>
      <c r="F11" s="42" t="e">
        <f>ROUNDUP('Отдыхай катай| FIT15'!F11*0.87,)+25</f>
        <v>#REF!</v>
      </c>
      <c r="G11" s="42" t="e">
        <f>ROUNDUP('Отдыхай катай| FIT15'!G11*0.87,)+25</f>
        <v>#REF!</v>
      </c>
      <c r="H11" s="42" t="e">
        <f>ROUNDUP('Отдыхай катай| FIT15'!H11*0.87,)+25</f>
        <v>#REF!</v>
      </c>
      <c r="I11" s="42" t="e">
        <f>ROUNDUP('Отдыхай катай| FIT15'!I11*0.87,)+25</f>
        <v>#REF!</v>
      </c>
      <c r="J11" s="42" t="e">
        <f>ROUNDUP('Отдыхай катай| FIT15'!J11*0.87,)+25</f>
        <v>#REF!</v>
      </c>
      <c r="K11" s="42" t="e">
        <f>ROUNDUP('Отдыхай катай| FIT15'!K11*0.87,)+25</f>
        <v>#REF!</v>
      </c>
      <c r="L11" s="42" t="e">
        <f>ROUNDUP('Отдыхай катай| FIT15'!L11*0.87,)+25</f>
        <v>#REF!</v>
      </c>
      <c r="M11" s="42" t="e">
        <f>ROUNDUP('Отдыхай катай| FIT15'!M11*0.87,)+25</f>
        <v>#REF!</v>
      </c>
      <c r="N11" s="42" t="e">
        <f>ROUNDUP('Отдыхай катай| FIT15'!N11*0.87,)+25</f>
        <v>#REF!</v>
      </c>
    </row>
    <row r="12" spans="1:14" s="53" customFormat="1" x14ac:dyDescent="0.2">
      <c r="A12" s="180">
        <v>2</v>
      </c>
      <c r="B12" s="42" t="e">
        <f>ROUNDUP('Отдыхай катай| FIT15'!B12*0.87,)+25</f>
        <v>#REF!</v>
      </c>
      <c r="C12" s="42" t="e">
        <f>ROUNDUP('Отдыхай катай| FIT15'!C12*0.87,)+25</f>
        <v>#REF!</v>
      </c>
      <c r="D12" s="42" t="e">
        <f>ROUNDUP('Отдыхай катай| FIT15'!D12*0.87,)+25</f>
        <v>#REF!</v>
      </c>
      <c r="E12" s="42" t="e">
        <f>ROUNDUP('Отдыхай катай| FIT15'!E12*0.87,)+25</f>
        <v>#REF!</v>
      </c>
      <c r="F12" s="42" t="e">
        <f>ROUNDUP('Отдыхай катай| FIT15'!F12*0.87,)+25</f>
        <v>#REF!</v>
      </c>
      <c r="G12" s="42" t="e">
        <f>ROUNDUP('Отдыхай катай| FIT15'!G12*0.87,)+25</f>
        <v>#REF!</v>
      </c>
      <c r="H12" s="42" t="e">
        <f>ROUNDUP('Отдыхай катай| FIT15'!H12*0.87,)+25</f>
        <v>#REF!</v>
      </c>
      <c r="I12" s="42" t="e">
        <f>ROUNDUP('Отдыхай катай| FIT15'!I12*0.87,)+25</f>
        <v>#REF!</v>
      </c>
      <c r="J12" s="42" t="e">
        <f>ROUNDUP('Отдыхай катай| FIT15'!J12*0.87,)+25</f>
        <v>#REF!</v>
      </c>
      <c r="K12" s="42" t="e">
        <f>ROUNDUP('Отдыхай катай| FIT15'!K12*0.87,)+25</f>
        <v>#REF!</v>
      </c>
      <c r="L12" s="42" t="e">
        <f>ROUNDUP('Отдыхай катай| FIT15'!L12*0.87,)+25</f>
        <v>#REF!</v>
      </c>
      <c r="M12" s="42" t="e">
        <f>ROUNDUP('Отдыхай катай| FIT15'!M12*0.87,)+25</f>
        <v>#REF!</v>
      </c>
      <c r="N12" s="42" t="e">
        <f>ROUNDUP('Отдыхай катай| FIT15'!N12*0.87,)+25</f>
        <v>#REF!</v>
      </c>
    </row>
    <row r="13" spans="1:14" s="53" customFormat="1" x14ac:dyDescent="0.2">
      <c r="A13" s="42" t="s">
        <v>84</v>
      </c>
      <c r="B13" s="42"/>
      <c r="C13" s="42"/>
      <c r="D13" s="42"/>
      <c r="E13" s="42"/>
      <c r="F13" s="42"/>
      <c r="G13" s="42"/>
      <c r="H13" s="42"/>
      <c r="I13" s="42"/>
      <c r="J13" s="42"/>
      <c r="K13" s="42"/>
      <c r="L13" s="42"/>
      <c r="M13" s="42"/>
      <c r="N13" s="42"/>
    </row>
    <row r="14" spans="1:14" s="53" customFormat="1" x14ac:dyDescent="0.2">
      <c r="A14" s="88">
        <f>A8</f>
        <v>1</v>
      </c>
      <c r="B14" s="42" t="e">
        <f>ROUNDUP('Отдыхай катай| FIT15'!B14*0.87,)+25</f>
        <v>#REF!</v>
      </c>
      <c r="C14" s="42" t="e">
        <f>ROUNDUP('Отдыхай катай| FIT15'!C14*0.87,)+25</f>
        <v>#REF!</v>
      </c>
      <c r="D14" s="42" t="e">
        <f>ROUNDUP('Отдыхай катай| FIT15'!D14*0.87,)+25</f>
        <v>#REF!</v>
      </c>
      <c r="E14" s="42" t="e">
        <f>ROUNDUP('Отдыхай катай| FIT15'!E14*0.87,)+25</f>
        <v>#REF!</v>
      </c>
      <c r="F14" s="42" t="e">
        <f>ROUNDUP('Отдыхай катай| FIT15'!F14*0.87,)+25</f>
        <v>#REF!</v>
      </c>
      <c r="G14" s="42" t="e">
        <f>ROUNDUP('Отдыхай катай| FIT15'!G14*0.87,)+25</f>
        <v>#REF!</v>
      </c>
      <c r="H14" s="42" t="e">
        <f>ROUNDUP('Отдыхай катай| FIT15'!H14*0.87,)+25</f>
        <v>#REF!</v>
      </c>
      <c r="I14" s="42" t="e">
        <f>ROUNDUP('Отдыхай катай| FIT15'!I14*0.87,)+25</f>
        <v>#REF!</v>
      </c>
      <c r="J14" s="42" t="e">
        <f>ROUNDUP('Отдыхай катай| FIT15'!J14*0.87,)+25</f>
        <v>#REF!</v>
      </c>
      <c r="K14" s="42" t="e">
        <f>ROUNDUP('Отдыхай катай| FIT15'!K14*0.87,)+25</f>
        <v>#REF!</v>
      </c>
      <c r="L14" s="42" t="e">
        <f>ROUNDUP('Отдыхай катай| FIT15'!L14*0.87,)+25</f>
        <v>#REF!</v>
      </c>
      <c r="M14" s="42" t="e">
        <f>ROUNDUP('Отдыхай катай| FIT15'!M14*0.87,)+25</f>
        <v>#REF!</v>
      </c>
      <c r="N14" s="42" t="e">
        <f>ROUNDUP('Отдыхай катай| FIT15'!N14*0.87,)+25</f>
        <v>#REF!</v>
      </c>
    </row>
    <row r="15" spans="1:14" s="53" customFormat="1" x14ac:dyDescent="0.2">
      <c r="A15" s="88">
        <f>A9</f>
        <v>2</v>
      </c>
      <c r="B15" s="42" t="e">
        <f>ROUNDUP('Отдыхай катай| FIT15'!B15*0.87,)+25</f>
        <v>#REF!</v>
      </c>
      <c r="C15" s="42" t="e">
        <f>ROUNDUP('Отдыхай катай| FIT15'!C15*0.87,)+25</f>
        <v>#REF!</v>
      </c>
      <c r="D15" s="42" t="e">
        <f>ROUNDUP('Отдыхай катай| FIT15'!D15*0.87,)+25</f>
        <v>#REF!</v>
      </c>
      <c r="E15" s="42" t="e">
        <f>ROUNDUP('Отдыхай катай| FIT15'!E15*0.87,)+25</f>
        <v>#REF!</v>
      </c>
      <c r="F15" s="42" t="e">
        <f>ROUNDUP('Отдыхай катай| FIT15'!F15*0.87,)+25</f>
        <v>#REF!</v>
      </c>
      <c r="G15" s="42" t="e">
        <f>ROUNDUP('Отдыхай катай| FIT15'!G15*0.87,)+25</f>
        <v>#REF!</v>
      </c>
      <c r="H15" s="42" t="e">
        <f>ROUNDUP('Отдыхай катай| FIT15'!H15*0.87,)+25</f>
        <v>#REF!</v>
      </c>
      <c r="I15" s="42" t="e">
        <f>ROUNDUP('Отдыхай катай| FIT15'!I15*0.87,)+25</f>
        <v>#REF!</v>
      </c>
      <c r="J15" s="42" t="e">
        <f>ROUNDUP('Отдыхай катай| FIT15'!J15*0.87,)+25</f>
        <v>#REF!</v>
      </c>
      <c r="K15" s="42" t="e">
        <f>ROUNDUP('Отдыхай катай| FIT15'!K15*0.87,)+25</f>
        <v>#REF!</v>
      </c>
      <c r="L15" s="42" t="e">
        <f>ROUNDUP('Отдыхай катай| FIT15'!L15*0.87,)+25</f>
        <v>#REF!</v>
      </c>
      <c r="M15" s="42" t="e">
        <f>ROUNDUP('Отдыхай катай| FIT15'!M15*0.87,)+25</f>
        <v>#REF!</v>
      </c>
      <c r="N15" s="42" t="e">
        <f>ROUNDUP('Отдыхай катай| FIT15'!N15*0.87,)+25</f>
        <v>#REF!</v>
      </c>
    </row>
    <row r="16" spans="1:14" s="53" customFormat="1" x14ac:dyDescent="0.2">
      <c r="A16" s="42" t="s">
        <v>85</v>
      </c>
      <c r="B16" s="42"/>
      <c r="C16" s="42"/>
      <c r="D16" s="42"/>
      <c r="E16" s="42"/>
      <c r="F16" s="42"/>
      <c r="G16" s="42"/>
      <c r="H16" s="42"/>
      <c r="I16" s="42"/>
      <c r="J16" s="42"/>
      <c r="K16" s="42"/>
      <c r="L16" s="42"/>
      <c r="M16" s="42"/>
      <c r="N16" s="42"/>
    </row>
    <row r="17" spans="1:14" s="53" customFormat="1" x14ac:dyDescent="0.2">
      <c r="A17" s="88">
        <f>A8</f>
        <v>1</v>
      </c>
      <c r="B17" s="42" t="e">
        <f>ROUNDUP('Отдыхай катай| FIT15'!B17*0.87,)+25</f>
        <v>#REF!</v>
      </c>
      <c r="C17" s="42" t="e">
        <f>ROUNDUP('Отдыхай катай| FIT15'!C17*0.87,)+25</f>
        <v>#REF!</v>
      </c>
      <c r="D17" s="42" t="e">
        <f>ROUNDUP('Отдыхай катай| FIT15'!D17*0.87,)+25</f>
        <v>#REF!</v>
      </c>
      <c r="E17" s="42" t="e">
        <f>ROUNDUP('Отдыхай катай| FIT15'!E17*0.87,)+25</f>
        <v>#REF!</v>
      </c>
      <c r="F17" s="42" t="e">
        <f>ROUNDUP('Отдыхай катай| FIT15'!F17*0.87,)+25</f>
        <v>#REF!</v>
      </c>
      <c r="G17" s="42" t="e">
        <f>ROUNDUP('Отдыхай катай| FIT15'!G17*0.87,)+25</f>
        <v>#REF!</v>
      </c>
      <c r="H17" s="42" t="e">
        <f>ROUNDUP('Отдыхай катай| FIT15'!H17*0.87,)+25</f>
        <v>#REF!</v>
      </c>
      <c r="I17" s="42" t="e">
        <f>ROUNDUP('Отдыхай катай| FIT15'!I17*0.87,)+25</f>
        <v>#REF!</v>
      </c>
      <c r="J17" s="42" t="e">
        <f>ROUNDUP('Отдыхай катай| FIT15'!J17*0.87,)+25</f>
        <v>#REF!</v>
      </c>
      <c r="K17" s="42" t="e">
        <f>ROUNDUP('Отдыхай катай| FIT15'!K17*0.87,)+25</f>
        <v>#REF!</v>
      </c>
      <c r="L17" s="42" t="e">
        <f>ROUNDUP('Отдыхай катай| FIT15'!L17*0.87,)+25</f>
        <v>#REF!</v>
      </c>
      <c r="M17" s="42" t="e">
        <f>ROUNDUP('Отдыхай катай| FIT15'!M17*0.87,)+25</f>
        <v>#REF!</v>
      </c>
      <c r="N17" s="42" t="e">
        <f>ROUNDUP('Отдыхай катай| FIT15'!N17*0.87,)+25</f>
        <v>#REF!</v>
      </c>
    </row>
    <row r="18" spans="1:14" s="53" customFormat="1" x14ac:dyDescent="0.2">
      <c r="A18" s="88">
        <f>A9</f>
        <v>2</v>
      </c>
      <c r="B18" s="42" t="e">
        <f>ROUNDUP('Отдыхай катай| FIT15'!B18*0.87,)+25</f>
        <v>#REF!</v>
      </c>
      <c r="C18" s="42" t="e">
        <f>ROUNDUP('Отдыхай катай| FIT15'!C18*0.87,)+25</f>
        <v>#REF!</v>
      </c>
      <c r="D18" s="42" t="e">
        <f>ROUNDUP('Отдыхай катай| FIT15'!D18*0.87,)+25</f>
        <v>#REF!</v>
      </c>
      <c r="E18" s="42" t="e">
        <f>ROUNDUP('Отдыхай катай| FIT15'!E18*0.87,)+25</f>
        <v>#REF!</v>
      </c>
      <c r="F18" s="42" t="e">
        <f>ROUNDUP('Отдыхай катай| FIT15'!F18*0.87,)+25</f>
        <v>#REF!</v>
      </c>
      <c r="G18" s="42" t="e">
        <f>ROUNDUP('Отдыхай катай| FIT15'!G18*0.87,)+25</f>
        <v>#REF!</v>
      </c>
      <c r="H18" s="42" t="e">
        <f>ROUNDUP('Отдыхай катай| FIT15'!H18*0.87,)+25</f>
        <v>#REF!</v>
      </c>
      <c r="I18" s="42" t="e">
        <f>ROUNDUP('Отдыхай катай| FIT15'!I18*0.87,)+25</f>
        <v>#REF!</v>
      </c>
      <c r="J18" s="42" t="e">
        <f>ROUNDUP('Отдыхай катай| FIT15'!J18*0.87,)+25</f>
        <v>#REF!</v>
      </c>
      <c r="K18" s="42" t="e">
        <f>ROUNDUP('Отдыхай катай| FIT15'!K18*0.87,)+25</f>
        <v>#REF!</v>
      </c>
      <c r="L18" s="42" t="e">
        <f>ROUNDUP('Отдыхай катай| FIT15'!L18*0.87,)+25</f>
        <v>#REF!</v>
      </c>
      <c r="M18" s="42" t="e">
        <f>ROUNDUP('Отдыхай катай| FIT15'!M18*0.87,)+25</f>
        <v>#REF!</v>
      </c>
      <c r="N18" s="42" t="e">
        <f>ROUNDUP('Отдыхай катай| FIT15'!N18*0.87,)+25</f>
        <v>#REF!</v>
      </c>
    </row>
    <row r="19" spans="1:14" s="53" customFormat="1" x14ac:dyDescent="0.2">
      <c r="A19" s="42" t="s">
        <v>86</v>
      </c>
      <c r="B19" s="42"/>
      <c r="C19" s="42"/>
      <c r="D19" s="42"/>
      <c r="E19" s="42"/>
      <c r="F19" s="42"/>
      <c r="G19" s="42"/>
      <c r="H19" s="42"/>
      <c r="I19" s="42"/>
      <c r="J19" s="42"/>
      <c r="K19" s="42"/>
      <c r="L19" s="42"/>
      <c r="M19" s="42"/>
      <c r="N19" s="42"/>
    </row>
    <row r="20" spans="1:14" s="53" customFormat="1" x14ac:dyDescent="0.2">
      <c r="A20" s="88">
        <v>1</v>
      </c>
      <c r="B20" s="42" t="e">
        <f>ROUNDUP('Отдыхай катай| FIT15'!B20*0.87,)+25</f>
        <v>#REF!</v>
      </c>
      <c r="C20" s="42" t="e">
        <f>ROUNDUP('Отдыхай катай| FIT15'!C20*0.87,)+25</f>
        <v>#REF!</v>
      </c>
      <c r="D20" s="42" t="e">
        <f>ROUNDUP('Отдыхай катай| FIT15'!D20*0.87,)+25</f>
        <v>#REF!</v>
      </c>
      <c r="E20" s="42" t="e">
        <f>ROUNDUP('Отдыхай катай| FIT15'!E20*0.87,)+25</f>
        <v>#REF!</v>
      </c>
      <c r="F20" s="42" t="e">
        <f>ROUNDUP('Отдыхай катай| FIT15'!F20*0.87,)+25</f>
        <v>#REF!</v>
      </c>
      <c r="G20" s="42" t="e">
        <f>ROUNDUP('Отдыхай катай| FIT15'!G20*0.87,)+25</f>
        <v>#REF!</v>
      </c>
      <c r="H20" s="42" t="e">
        <f>ROUNDUP('Отдыхай катай| FIT15'!H20*0.87,)+25</f>
        <v>#REF!</v>
      </c>
      <c r="I20" s="42" t="e">
        <f>ROUNDUP('Отдыхай катай| FIT15'!I20*0.87,)+25</f>
        <v>#REF!</v>
      </c>
      <c r="J20" s="42" t="e">
        <f>ROUNDUP('Отдыхай катай| FIT15'!J20*0.87,)+25</f>
        <v>#REF!</v>
      </c>
      <c r="K20" s="42" t="e">
        <f>ROUNDUP('Отдыхай катай| FIT15'!K20*0.87,)+25</f>
        <v>#REF!</v>
      </c>
      <c r="L20" s="42" t="e">
        <f>ROUNDUP('Отдыхай катай| FIT15'!L20*0.87,)+25</f>
        <v>#REF!</v>
      </c>
      <c r="M20" s="42" t="e">
        <f>ROUNDUP('Отдыхай катай| FIT15'!M20*0.87,)+25</f>
        <v>#REF!</v>
      </c>
      <c r="N20" s="42" t="e">
        <f>ROUNDUP('Отдыхай катай| FIT15'!N20*0.87,)+25</f>
        <v>#REF!</v>
      </c>
    </row>
    <row r="21" spans="1:14" s="53" customFormat="1" x14ac:dyDescent="0.2">
      <c r="A21" s="88">
        <v>2</v>
      </c>
      <c r="B21" s="42" t="e">
        <f>ROUNDUP('Отдыхай катай| FIT15'!B21*0.87,)+25</f>
        <v>#REF!</v>
      </c>
      <c r="C21" s="42" t="e">
        <f>ROUNDUP('Отдыхай катай| FIT15'!C21*0.87,)+25</f>
        <v>#REF!</v>
      </c>
      <c r="D21" s="42" t="e">
        <f>ROUNDUP('Отдыхай катай| FIT15'!D21*0.87,)+25</f>
        <v>#REF!</v>
      </c>
      <c r="E21" s="42" t="e">
        <f>ROUNDUP('Отдыхай катай| FIT15'!E21*0.87,)+25</f>
        <v>#REF!</v>
      </c>
      <c r="F21" s="42" t="e">
        <f>ROUNDUP('Отдыхай катай| FIT15'!F21*0.87,)+25</f>
        <v>#REF!</v>
      </c>
      <c r="G21" s="42" t="e">
        <f>ROUNDUP('Отдыхай катай| FIT15'!G21*0.87,)+25</f>
        <v>#REF!</v>
      </c>
      <c r="H21" s="42" t="e">
        <f>ROUNDUP('Отдыхай катай| FIT15'!H21*0.87,)+25</f>
        <v>#REF!</v>
      </c>
      <c r="I21" s="42" t="e">
        <f>ROUNDUP('Отдыхай катай| FIT15'!I21*0.87,)+25</f>
        <v>#REF!</v>
      </c>
      <c r="J21" s="42" t="e">
        <f>ROUNDUP('Отдыхай катай| FIT15'!J21*0.87,)+25</f>
        <v>#REF!</v>
      </c>
      <c r="K21" s="42" t="e">
        <f>ROUNDUP('Отдыхай катай| FIT15'!K21*0.87,)+25</f>
        <v>#REF!</v>
      </c>
      <c r="L21" s="42" t="e">
        <f>ROUNDUP('Отдыхай катай| FIT15'!L21*0.87,)+25</f>
        <v>#REF!</v>
      </c>
      <c r="M21" s="42" t="e">
        <f>ROUNDUP('Отдыхай катай| FIT15'!M21*0.87,)+25</f>
        <v>#REF!</v>
      </c>
      <c r="N21" s="42" t="e">
        <f>ROUNDUP('Отдыхай катай| FIT15'!N21*0.87,)+25</f>
        <v>#REF!</v>
      </c>
    </row>
    <row r="22" spans="1:14" s="53" customFormat="1" x14ac:dyDescent="0.2">
      <c r="A22" s="42" t="s">
        <v>87</v>
      </c>
      <c r="B22" s="42"/>
      <c r="C22" s="42"/>
      <c r="D22" s="42"/>
      <c r="E22" s="42"/>
      <c r="F22" s="42"/>
      <c r="G22" s="42"/>
      <c r="H22" s="42"/>
      <c r="I22" s="42"/>
      <c r="J22" s="42"/>
      <c r="K22" s="42"/>
      <c r="L22" s="42"/>
      <c r="M22" s="42"/>
      <c r="N22" s="42"/>
    </row>
    <row r="23" spans="1:14" s="53" customFormat="1" x14ac:dyDescent="0.2">
      <c r="A23" s="88" t="s">
        <v>88</v>
      </c>
      <c r="B23" s="42" t="e">
        <f>ROUNDUP('Отдыхай катай| FIT15'!B23*0.87,)+25</f>
        <v>#REF!</v>
      </c>
      <c r="C23" s="42" t="e">
        <f>ROUNDUP('Отдыхай катай| FIT15'!C23*0.87,)+25</f>
        <v>#REF!</v>
      </c>
      <c r="D23" s="42" t="e">
        <f>ROUNDUP('Отдыхай катай| FIT15'!D23*0.87,)+25</f>
        <v>#REF!</v>
      </c>
      <c r="E23" s="42" t="e">
        <f>ROUNDUP('Отдыхай катай| FIT15'!E23*0.87,)+25</f>
        <v>#REF!</v>
      </c>
      <c r="F23" s="42" t="e">
        <f>ROUNDUP('Отдыхай катай| FIT15'!F23*0.87,)+25</f>
        <v>#REF!</v>
      </c>
      <c r="G23" s="42" t="e">
        <f>ROUNDUP('Отдыхай катай| FIT15'!G23*0.87,)+25</f>
        <v>#REF!</v>
      </c>
      <c r="H23" s="42" t="e">
        <f>ROUNDUP('Отдыхай катай| FIT15'!H23*0.87,)+25</f>
        <v>#REF!</v>
      </c>
      <c r="I23" s="42" t="e">
        <f>ROUNDUP('Отдыхай катай| FIT15'!I23*0.87,)+25</f>
        <v>#REF!</v>
      </c>
      <c r="J23" s="42" t="e">
        <f>ROUNDUP('Отдыхай катай| FIT15'!J23*0.87,)+25</f>
        <v>#REF!</v>
      </c>
      <c r="K23" s="42" t="e">
        <f>ROUNDUP('Отдыхай катай| FIT15'!K23*0.87,)+25</f>
        <v>#REF!</v>
      </c>
      <c r="L23" s="42" t="e">
        <f>ROUNDUP('Отдыхай катай| FIT15'!L23*0.87,)+25</f>
        <v>#REF!</v>
      </c>
      <c r="M23" s="42" t="e">
        <f>ROUNDUP('Отдыхай катай| FIT15'!M23*0.87,)+25</f>
        <v>#REF!</v>
      </c>
      <c r="N23" s="42" t="e">
        <f>ROUNDUP('Отдыхай катай| FIT15'!N23*0.87,)+25</f>
        <v>#REF!</v>
      </c>
    </row>
    <row r="24" spans="1:14" s="53" customFormat="1" ht="12.75" thickBot="1" x14ac:dyDescent="0.25">
      <c r="A24" s="116"/>
    </row>
    <row r="25" spans="1:14" ht="12.75" thickBot="1" x14ac:dyDescent="0.25">
      <c r="A25" s="163" t="s">
        <v>182</v>
      </c>
    </row>
    <row r="26" spans="1:14" ht="36" x14ac:dyDescent="0.2">
      <c r="A26" s="189" t="s">
        <v>265</v>
      </c>
    </row>
    <row r="27" spans="1:14" ht="13.35" customHeight="1" x14ac:dyDescent="0.2">
      <c r="A27" s="190" t="s">
        <v>66</v>
      </c>
    </row>
    <row r="28" spans="1:14" ht="11.45" customHeight="1" x14ac:dyDescent="0.2">
      <c r="A28" s="63" t="s">
        <v>78</v>
      </c>
    </row>
    <row r="29" spans="1:14" x14ac:dyDescent="0.2">
      <c r="A29" s="43" t="s">
        <v>67</v>
      </c>
    </row>
    <row r="30" spans="1:14" x14ac:dyDescent="0.2">
      <c r="A30" s="43" t="s">
        <v>89</v>
      </c>
    </row>
    <row r="31" spans="1:14" x14ac:dyDescent="0.2">
      <c r="A31" s="43" t="s">
        <v>68</v>
      </c>
    </row>
    <row r="32" spans="1:14" ht="24" x14ac:dyDescent="0.2">
      <c r="A32" s="46" t="s">
        <v>69</v>
      </c>
    </row>
    <row r="33" spans="1:1" ht="84.75" thickBot="1" x14ac:dyDescent="0.25">
      <c r="A33" s="123" t="s">
        <v>266</v>
      </c>
    </row>
    <row r="34" spans="1:1" ht="12.75" thickBot="1" x14ac:dyDescent="0.25">
      <c r="A34" s="181" t="s">
        <v>71</v>
      </c>
    </row>
    <row r="35" spans="1:1" x14ac:dyDescent="0.2">
      <c r="A35" s="204" t="s">
        <v>276</v>
      </c>
    </row>
    <row r="36" spans="1:1" ht="48.75" thickBot="1" x14ac:dyDescent="0.25">
      <c r="A36" s="205" t="s">
        <v>277</v>
      </c>
    </row>
    <row r="37" spans="1:1" ht="12" customHeight="1" x14ac:dyDescent="0.2">
      <c r="A37" s="210" t="s">
        <v>274</v>
      </c>
    </row>
    <row r="38" spans="1:1" ht="132.6" customHeight="1" thickBot="1" x14ac:dyDescent="0.25">
      <c r="A38" s="211"/>
    </row>
    <row r="39" spans="1:1" ht="22.15" customHeight="1" thickBot="1" x14ac:dyDescent="0.25">
      <c r="A39" s="182" t="s">
        <v>270</v>
      </c>
    </row>
    <row r="40" spans="1:1" ht="24" x14ac:dyDescent="0.2">
      <c r="A40" s="203" t="s">
        <v>267</v>
      </c>
    </row>
    <row r="41" spans="1:1" ht="24" x14ac:dyDescent="0.2">
      <c r="A41" s="203" t="s">
        <v>268</v>
      </c>
    </row>
    <row r="42" spans="1:1" ht="24.75" thickBot="1" x14ac:dyDescent="0.25">
      <c r="A42" s="202" t="s">
        <v>275</v>
      </c>
    </row>
    <row r="43" spans="1:1" ht="12.75" thickBot="1" x14ac:dyDescent="0.25">
      <c r="A43" s="125" t="s">
        <v>70</v>
      </c>
    </row>
    <row r="44" spans="1:1" ht="60" x14ac:dyDescent="0.2">
      <c r="A44" s="112" t="s">
        <v>235</v>
      </c>
    </row>
  </sheetData>
  <mergeCells count="2">
    <mergeCell ref="A1:A2"/>
    <mergeCell ref="A37:A38"/>
  </mergeCells>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4"/>
  <sheetViews>
    <sheetView zoomScale="80" zoomScaleNormal="80" workbookViewId="0">
      <selection activeCell="M1" sqref="M1:M1048576"/>
    </sheetView>
  </sheetViews>
  <sheetFormatPr defaultColWidth="9" defaultRowHeight="12" x14ac:dyDescent="0.2"/>
  <cols>
    <col min="1" max="1" width="71.85546875" style="48" customWidth="1"/>
    <col min="2" max="8" width="9" style="48" hidden="1" customWidth="1"/>
    <col min="9" max="12" width="0" style="48" hidden="1" customWidth="1"/>
    <col min="13" max="16384" width="9" style="48"/>
  </cols>
  <sheetData>
    <row r="1" spans="1:14" s="51" customFormat="1" ht="12" customHeight="1" x14ac:dyDescent="0.2">
      <c r="A1" s="209" t="s">
        <v>82</v>
      </c>
    </row>
    <row r="2" spans="1:14" s="51" customFormat="1" x14ac:dyDescent="0.2">
      <c r="A2" s="209"/>
    </row>
    <row r="3" spans="1:14" s="51" customFormat="1" x14ac:dyDescent="0.2">
      <c r="A3" s="160" t="s">
        <v>114</v>
      </c>
    </row>
    <row r="4" spans="1:14" s="53" customFormat="1" x14ac:dyDescent="0.2">
      <c r="A4" s="122" t="s">
        <v>100</v>
      </c>
    </row>
    <row r="5" spans="1:14" s="53" customFormat="1" x14ac:dyDescent="0.2">
      <c r="A5" s="98" t="s">
        <v>64</v>
      </c>
      <c r="B5" s="192" t="e">
        <f>'Отдыхай катай| FIT15'!B5</f>
        <v>#REF!</v>
      </c>
      <c r="C5" s="192" t="e">
        <f>'Отдыхай катай| FIT15'!C5</f>
        <v>#REF!</v>
      </c>
      <c r="D5" s="192" t="e">
        <f>'Отдыхай катай| FIT15'!D5</f>
        <v>#REF!</v>
      </c>
      <c r="E5" s="192" t="e">
        <f>'Отдыхай катай| FIT15'!E5</f>
        <v>#REF!</v>
      </c>
      <c r="F5" s="192" t="e">
        <f>'Отдыхай катай| FIT15'!F5</f>
        <v>#REF!</v>
      </c>
      <c r="G5" s="192" t="e">
        <f>'Отдыхай катай| FIT15'!G5</f>
        <v>#REF!</v>
      </c>
      <c r="H5" s="192" t="e">
        <f>'Отдыхай катай| FIT15'!H5</f>
        <v>#REF!</v>
      </c>
      <c r="I5" s="192" t="e">
        <f>'Отдыхай катай| FIT15'!I5</f>
        <v>#REF!</v>
      </c>
      <c r="J5" s="192" t="e">
        <f>'Отдыхай катай| FIT15'!J5</f>
        <v>#REF!</v>
      </c>
      <c r="K5" s="192" t="e">
        <f>'Отдыхай катай| FIT15'!K5</f>
        <v>#REF!</v>
      </c>
      <c r="L5" s="192" t="e">
        <f>'Отдыхай катай| FIT15'!L5</f>
        <v>#REF!</v>
      </c>
      <c r="M5" s="192" t="e">
        <f>'Отдыхай катай| FIT15'!M5</f>
        <v>#REF!</v>
      </c>
      <c r="N5" s="192" t="e">
        <f>'Отдыхай катай| FIT15'!N5</f>
        <v>#REF!</v>
      </c>
    </row>
    <row r="6" spans="1:14" s="53" customFormat="1" x14ac:dyDescent="0.2">
      <c r="A6" s="98"/>
      <c r="B6" s="192" t="e">
        <f>'Отдыхай катай| FIT15'!B6</f>
        <v>#REF!</v>
      </c>
      <c r="C6" s="192" t="e">
        <f>'Отдыхай катай| FIT15'!C6</f>
        <v>#REF!</v>
      </c>
      <c r="D6" s="192" t="e">
        <f>'Отдыхай катай| FIT15'!D6</f>
        <v>#REF!</v>
      </c>
      <c r="E6" s="192" t="e">
        <f>'Отдыхай катай| FIT15'!E6</f>
        <v>#REF!</v>
      </c>
      <c r="F6" s="192" t="e">
        <f>'Отдыхай катай| FIT15'!F6</f>
        <v>#REF!</v>
      </c>
      <c r="G6" s="192" t="e">
        <f>'Отдыхай катай| FIT15'!G6</f>
        <v>#REF!</v>
      </c>
      <c r="H6" s="192" t="e">
        <f>'Отдыхай катай| FIT15'!H6</f>
        <v>#REF!</v>
      </c>
      <c r="I6" s="192" t="e">
        <f>'Отдыхай катай| FIT15'!I6</f>
        <v>#REF!</v>
      </c>
      <c r="J6" s="192" t="e">
        <f>'Отдыхай катай| FIT15'!J6</f>
        <v>#REF!</v>
      </c>
      <c r="K6" s="192" t="e">
        <f>'Отдыхай катай| FIT15'!K6</f>
        <v>#REF!</v>
      </c>
      <c r="L6" s="192" t="e">
        <f>'Отдыхай катай| FIT15'!L6</f>
        <v>#REF!</v>
      </c>
      <c r="M6" s="192" t="e">
        <f>'Отдыхай катай| FIT15'!M6</f>
        <v>#REF!</v>
      </c>
      <c r="N6" s="192" t="e">
        <f>'Отдыхай катай| FIT15'!N6</f>
        <v>#REF!</v>
      </c>
    </row>
    <row r="7" spans="1:14" s="53" customFormat="1" x14ac:dyDescent="0.2">
      <c r="A7" s="42" t="s">
        <v>83</v>
      </c>
      <c r="B7" s="87"/>
      <c r="C7" s="87"/>
      <c r="D7" s="87"/>
      <c r="E7" s="87"/>
      <c r="F7" s="87"/>
      <c r="G7" s="87"/>
      <c r="H7" s="87"/>
      <c r="I7" s="87"/>
      <c r="J7" s="87"/>
      <c r="K7" s="87"/>
      <c r="L7" s="87"/>
      <c r="M7" s="87"/>
      <c r="N7" s="87"/>
    </row>
    <row r="8" spans="1:14" s="53" customFormat="1" x14ac:dyDescent="0.2">
      <c r="A8" s="88">
        <v>1</v>
      </c>
      <c r="B8" s="42" t="e">
        <f>ROUNDUP('Отдыхай катай| FIT15'!B8*0.85,)+35</f>
        <v>#REF!</v>
      </c>
      <c r="C8" s="42" t="e">
        <f>ROUNDUP('Отдыхай катай| FIT15'!C8*0.85,)+35</f>
        <v>#REF!</v>
      </c>
      <c r="D8" s="42" t="e">
        <f>ROUNDUP('Отдыхай катай| FIT15'!D8*0.85,)+35</f>
        <v>#REF!</v>
      </c>
      <c r="E8" s="42" t="e">
        <f>ROUNDUP('Отдыхай катай| FIT15'!E8*0.85,)+35</f>
        <v>#REF!</v>
      </c>
      <c r="F8" s="42" t="e">
        <f>ROUNDUP('Отдыхай катай| FIT15'!F8*0.85,)+35</f>
        <v>#REF!</v>
      </c>
      <c r="G8" s="42" t="e">
        <f>ROUNDUP('Отдыхай катай| FIT15'!G8*0.85,)+35</f>
        <v>#REF!</v>
      </c>
      <c r="H8" s="42" t="e">
        <f>ROUNDUP('Отдыхай катай| FIT15'!H8*0.85,)+35</f>
        <v>#REF!</v>
      </c>
      <c r="I8" s="42" t="e">
        <f>ROUNDUP('Отдыхай катай| FIT15'!I8*0.85,)+35</f>
        <v>#REF!</v>
      </c>
      <c r="J8" s="42" t="e">
        <f>ROUNDUP('Отдыхай катай| FIT15'!J8*0.85,)+35</f>
        <v>#REF!</v>
      </c>
      <c r="K8" s="42" t="e">
        <f>ROUNDUP('Отдыхай катай| FIT15'!K8*0.85,)+35</f>
        <v>#REF!</v>
      </c>
      <c r="L8" s="42" t="e">
        <f>ROUNDUP('Отдыхай катай| FIT15'!L8*0.85,)+35</f>
        <v>#REF!</v>
      </c>
      <c r="M8" s="42" t="e">
        <f>ROUNDUP('Отдыхай катай| FIT15'!M8*0.85,)</f>
        <v>#REF!</v>
      </c>
      <c r="N8" s="42" t="e">
        <f>ROUNDUP('Отдыхай катай| FIT15'!N8*0.85,)</f>
        <v>#REF!</v>
      </c>
    </row>
    <row r="9" spans="1:14" s="53" customFormat="1" x14ac:dyDescent="0.2">
      <c r="A9" s="88">
        <v>2</v>
      </c>
      <c r="B9" s="42" t="e">
        <f>ROUNDUP('Отдыхай катай| FIT15'!B9*0.85,)+35</f>
        <v>#REF!</v>
      </c>
      <c r="C9" s="42" t="e">
        <f>ROUNDUP('Отдыхай катай| FIT15'!C9*0.85,)+35</f>
        <v>#REF!</v>
      </c>
      <c r="D9" s="42" t="e">
        <f>ROUNDUP('Отдыхай катай| FIT15'!D9*0.85,)+35</f>
        <v>#REF!</v>
      </c>
      <c r="E9" s="42" t="e">
        <f>ROUNDUP('Отдыхай катай| FIT15'!E9*0.85,)+35</f>
        <v>#REF!</v>
      </c>
      <c r="F9" s="42" t="e">
        <f>ROUNDUP('Отдыхай катай| FIT15'!F9*0.85,)+35</f>
        <v>#REF!</v>
      </c>
      <c r="G9" s="42" t="e">
        <f>ROUNDUP('Отдыхай катай| FIT15'!G9*0.85,)+35</f>
        <v>#REF!</v>
      </c>
      <c r="H9" s="42" t="e">
        <f>ROUNDUP('Отдыхай катай| FIT15'!H9*0.85,)+35</f>
        <v>#REF!</v>
      </c>
      <c r="I9" s="42" t="e">
        <f>ROUNDUP('Отдыхай катай| FIT15'!I9*0.85,)+35</f>
        <v>#REF!</v>
      </c>
      <c r="J9" s="42" t="e">
        <f>ROUNDUP('Отдыхай катай| FIT15'!J9*0.85,)+35</f>
        <v>#REF!</v>
      </c>
      <c r="K9" s="42" t="e">
        <f>ROUNDUP('Отдыхай катай| FIT15'!K9*0.85,)+35</f>
        <v>#REF!</v>
      </c>
      <c r="L9" s="42" t="e">
        <f>ROUNDUP('Отдыхай катай| FIT15'!L9*0.85,)+35</f>
        <v>#REF!</v>
      </c>
      <c r="M9" s="42" t="e">
        <f>ROUNDUP('Отдыхай катай| FIT15'!M9*0.85,)</f>
        <v>#REF!</v>
      </c>
      <c r="N9" s="42" t="e">
        <f>ROUNDUP('Отдыхай катай| FIT15'!N9*0.85,)</f>
        <v>#REF!</v>
      </c>
    </row>
    <row r="10" spans="1:14" s="53" customFormat="1" x14ac:dyDescent="0.2">
      <c r="A10" s="42" t="s">
        <v>234</v>
      </c>
      <c r="B10" s="42"/>
      <c r="C10" s="42"/>
      <c r="D10" s="42"/>
      <c r="E10" s="42"/>
      <c r="F10" s="42"/>
      <c r="G10" s="42"/>
      <c r="H10" s="42"/>
      <c r="I10" s="42"/>
      <c r="J10" s="42"/>
      <c r="K10" s="42"/>
      <c r="L10" s="42"/>
      <c r="M10" s="42"/>
      <c r="N10" s="42"/>
    </row>
    <row r="11" spans="1:14" s="53" customFormat="1" x14ac:dyDescent="0.2">
      <c r="A11" s="180">
        <v>1</v>
      </c>
      <c r="B11" s="42" t="e">
        <f>ROUNDUP('Отдыхай катай| FIT15'!B11*0.85,)+35</f>
        <v>#REF!</v>
      </c>
      <c r="C11" s="42" t="e">
        <f>ROUNDUP('Отдыхай катай| FIT15'!C11*0.85,)+35</f>
        <v>#REF!</v>
      </c>
      <c r="D11" s="42" t="e">
        <f>ROUNDUP('Отдыхай катай| FIT15'!D11*0.85,)+35</f>
        <v>#REF!</v>
      </c>
      <c r="E11" s="42" t="e">
        <f>ROUNDUP('Отдыхай катай| FIT15'!E11*0.85,)+35</f>
        <v>#REF!</v>
      </c>
      <c r="F11" s="42" t="e">
        <f>ROUNDUP('Отдыхай катай| FIT15'!F11*0.85,)+35</f>
        <v>#REF!</v>
      </c>
      <c r="G11" s="42" t="e">
        <f>ROUNDUP('Отдыхай катай| FIT15'!G11*0.85,)+35</f>
        <v>#REF!</v>
      </c>
      <c r="H11" s="42" t="e">
        <f>ROUNDUP('Отдыхай катай| FIT15'!H11*0.85,)+35</f>
        <v>#REF!</v>
      </c>
      <c r="I11" s="42" t="e">
        <f>ROUNDUP('Отдыхай катай| FIT15'!I11*0.85,)+35</f>
        <v>#REF!</v>
      </c>
      <c r="J11" s="42" t="e">
        <f>ROUNDUP('Отдыхай катай| FIT15'!J11*0.85,)+35</f>
        <v>#REF!</v>
      </c>
      <c r="K11" s="42" t="e">
        <f>ROUNDUP('Отдыхай катай| FIT15'!K11*0.85,)+35</f>
        <v>#REF!</v>
      </c>
      <c r="L11" s="42" t="e">
        <f>ROUNDUP('Отдыхай катай| FIT15'!L11*0.85,)+35</f>
        <v>#REF!</v>
      </c>
      <c r="M11" s="42" t="e">
        <f>ROUNDUP('Отдыхай катай| FIT15'!M11*0.85,)</f>
        <v>#REF!</v>
      </c>
      <c r="N11" s="42" t="e">
        <f>ROUNDUP('Отдыхай катай| FIT15'!N11*0.85,)</f>
        <v>#REF!</v>
      </c>
    </row>
    <row r="12" spans="1:14" s="53" customFormat="1" x14ac:dyDescent="0.2">
      <c r="A12" s="180">
        <v>2</v>
      </c>
      <c r="B12" s="42" t="e">
        <f>ROUNDUP('Отдыхай катай| FIT15'!B12*0.85,)+35</f>
        <v>#REF!</v>
      </c>
      <c r="C12" s="42" t="e">
        <f>ROUNDUP('Отдыхай катай| FIT15'!C12*0.85,)+35</f>
        <v>#REF!</v>
      </c>
      <c r="D12" s="42" t="e">
        <f>ROUNDUP('Отдыхай катай| FIT15'!D12*0.85,)+35</f>
        <v>#REF!</v>
      </c>
      <c r="E12" s="42" t="e">
        <f>ROUNDUP('Отдыхай катай| FIT15'!E12*0.85,)+35</f>
        <v>#REF!</v>
      </c>
      <c r="F12" s="42" t="e">
        <f>ROUNDUP('Отдыхай катай| FIT15'!F12*0.85,)+35</f>
        <v>#REF!</v>
      </c>
      <c r="G12" s="42" t="e">
        <f>ROUNDUP('Отдыхай катай| FIT15'!G12*0.85,)+35</f>
        <v>#REF!</v>
      </c>
      <c r="H12" s="42" t="e">
        <f>ROUNDUP('Отдыхай катай| FIT15'!H12*0.85,)+35</f>
        <v>#REF!</v>
      </c>
      <c r="I12" s="42" t="e">
        <f>ROUNDUP('Отдыхай катай| FIT15'!I12*0.85,)+35</f>
        <v>#REF!</v>
      </c>
      <c r="J12" s="42" t="e">
        <f>ROUNDUP('Отдыхай катай| FIT15'!J12*0.85,)+35</f>
        <v>#REF!</v>
      </c>
      <c r="K12" s="42" t="e">
        <f>ROUNDUP('Отдыхай катай| FIT15'!K12*0.85,)+35</f>
        <v>#REF!</v>
      </c>
      <c r="L12" s="42" t="e">
        <f>ROUNDUP('Отдыхай катай| FIT15'!L12*0.85,)+35</f>
        <v>#REF!</v>
      </c>
      <c r="M12" s="42" t="e">
        <f>ROUNDUP('Отдыхай катай| FIT15'!M12*0.85,)</f>
        <v>#REF!</v>
      </c>
      <c r="N12" s="42" t="e">
        <f>ROUNDUP('Отдыхай катай| FIT15'!N12*0.85,)</f>
        <v>#REF!</v>
      </c>
    </row>
    <row r="13" spans="1:14" s="53" customFormat="1" x14ac:dyDescent="0.2">
      <c r="A13" s="42" t="s">
        <v>84</v>
      </c>
      <c r="B13" s="42"/>
      <c r="C13" s="42"/>
      <c r="D13" s="42"/>
      <c r="E13" s="42"/>
      <c r="F13" s="42"/>
      <c r="G13" s="42"/>
      <c r="H13" s="42"/>
      <c r="I13" s="42"/>
      <c r="J13" s="42"/>
      <c r="K13" s="42"/>
      <c r="L13" s="42"/>
      <c r="M13" s="42"/>
      <c r="N13" s="42"/>
    </row>
    <row r="14" spans="1:14" s="53" customFormat="1" x14ac:dyDescent="0.2">
      <c r="A14" s="88">
        <f>A8</f>
        <v>1</v>
      </c>
      <c r="B14" s="42" t="e">
        <f>ROUNDUP('Отдыхай катай| FIT15'!B14*0.85,)+35</f>
        <v>#REF!</v>
      </c>
      <c r="C14" s="42" t="e">
        <f>ROUNDUP('Отдыхай катай| FIT15'!C14*0.85,)+35</f>
        <v>#REF!</v>
      </c>
      <c r="D14" s="42" t="e">
        <f>ROUNDUP('Отдыхай катай| FIT15'!D14*0.85,)+35</f>
        <v>#REF!</v>
      </c>
      <c r="E14" s="42" t="e">
        <f>ROUNDUP('Отдыхай катай| FIT15'!E14*0.85,)+35</f>
        <v>#REF!</v>
      </c>
      <c r="F14" s="42" t="e">
        <f>ROUNDUP('Отдыхай катай| FIT15'!F14*0.85,)+35</f>
        <v>#REF!</v>
      </c>
      <c r="G14" s="42" t="e">
        <f>ROUNDUP('Отдыхай катай| FIT15'!G14*0.85,)+35</f>
        <v>#REF!</v>
      </c>
      <c r="H14" s="42" t="e">
        <f>ROUNDUP('Отдыхай катай| FIT15'!H14*0.85,)+35</f>
        <v>#REF!</v>
      </c>
      <c r="I14" s="42" t="e">
        <f>ROUNDUP('Отдыхай катай| FIT15'!I14*0.85,)+35</f>
        <v>#REF!</v>
      </c>
      <c r="J14" s="42" t="e">
        <f>ROUNDUP('Отдыхай катай| FIT15'!J14*0.85,)+35</f>
        <v>#REF!</v>
      </c>
      <c r="K14" s="42" t="e">
        <f>ROUNDUP('Отдыхай катай| FIT15'!K14*0.85,)+35</f>
        <v>#REF!</v>
      </c>
      <c r="L14" s="42" t="e">
        <f>ROUNDUP('Отдыхай катай| FIT15'!L14*0.85,)+35</f>
        <v>#REF!</v>
      </c>
      <c r="M14" s="42" t="e">
        <f>ROUNDUP('Отдыхай катай| FIT15'!M14*0.85,)</f>
        <v>#REF!</v>
      </c>
      <c r="N14" s="42" t="e">
        <f>ROUNDUP('Отдыхай катай| FIT15'!N14*0.85,)</f>
        <v>#REF!</v>
      </c>
    </row>
    <row r="15" spans="1:14" s="53" customFormat="1" x14ac:dyDescent="0.2">
      <c r="A15" s="88">
        <f>A9</f>
        <v>2</v>
      </c>
      <c r="B15" s="42" t="e">
        <f>ROUNDUP('Отдыхай катай| FIT15'!B15*0.85,)+35</f>
        <v>#REF!</v>
      </c>
      <c r="C15" s="42" t="e">
        <f>ROUNDUP('Отдыхай катай| FIT15'!C15*0.85,)+35</f>
        <v>#REF!</v>
      </c>
      <c r="D15" s="42" t="e">
        <f>ROUNDUP('Отдыхай катай| FIT15'!D15*0.85,)+35</f>
        <v>#REF!</v>
      </c>
      <c r="E15" s="42" t="e">
        <f>ROUNDUP('Отдыхай катай| FIT15'!E15*0.85,)+35</f>
        <v>#REF!</v>
      </c>
      <c r="F15" s="42" t="e">
        <f>ROUNDUP('Отдыхай катай| FIT15'!F15*0.85,)+35</f>
        <v>#REF!</v>
      </c>
      <c r="G15" s="42" t="e">
        <f>ROUNDUP('Отдыхай катай| FIT15'!G15*0.85,)+35</f>
        <v>#REF!</v>
      </c>
      <c r="H15" s="42" t="e">
        <f>ROUNDUP('Отдыхай катай| FIT15'!H15*0.85,)+35</f>
        <v>#REF!</v>
      </c>
      <c r="I15" s="42" t="e">
        <f>ROUNDUP('Отдыхай катай| FIT15'!I15*0.85,)+35</f>
        <v>#REF!</v>
      </c>
      <c r="J15" s="42" t="e">
        <f>ROUNDUP('Отдыхай катай| FIT15'!J15*0.85,)+35</f>
        <v>#REF!</v>
      </c>
      <c r="K15" s="42" t="e">
        <f>ROUNDUP('Отдыхай катай| FIT15'!K15*0.85,)+35</f>
        <v>#REF!</v>
      </c>
      <c r="L15" s="42" t="e">
        <f>ROUNDUP('Отдыхай катай| FIT15'!L15*0.85,)+35</f>
        <v>#REF!</v>
      </c>
      <c r="M15" s="42" t="e">
        <f>ROUNDUP('Отдыхай катай| FIT15'!M15*0.85,)</f>
        <v>#REF!</v>
      </c>
      <c r="N15" s="42" t="e">
        <f>ROUNDUP('Отдыхай катай| FIT15'!N15*0.85,)</f>
        <v>#REF!</v>
      </c>
    </row>
    <row r="16" spans="1:14" s="53" customFormat="1" x14ac:dyDescent="0.2">
      <c r="A16" s="42" t="s">
        <v>85</v>
      </c>
      <c r="B16" s="42"/>
      <c r="C16" s="42"/>
      <c r="D16" s="42"/>
      <c r="E16" s="42"/>
      <c r="F16" s="42"/>
      <c r="G16" s="42"/>
      <c r="H16" s="42"/>
      <c r="I16" s="42"/>
      <c r="J16" s="42"/>
      <c r="K16" s="42"/>
      <c r="L16" s="42"/>
      <c r="M16" s="42"/>
      <c r="N16" s="42"/>
    </row>
    <row r="17" spans="1:14" s="53" customFormat="1" x14ac:dyDescent="0.2">
      <c r="A17" s="88">
        <f>A8</f>
        <v>1</v>
      </c>
      <c r="B17" s="42" t="e">
        <f>ROUNDUP('Отдыхай катай| FIT15'!B17*0.85,)+35</f>
        <v>#REF!</v>
      </c>
      <c r="C17" s="42" t="e">
        <f>ROUNDUP('Отдыхай катай| FIT15'!C17*0.85,)+35</f>
        <v>#REF!</v>
      </c>
      <c r="D17" s="42" t="e">
        <f>ROUNDUP('Отдыхай катай| FIT15'!D17*0.85,)+35</f>
        <v>#REF!</v>
      </c>
      <c r="E17" s="42" t="e">
        <f>ROUNDUP('Отдыхай катай| FIT15'!E17*0.85,)+35</f>
        <v>#REF!</v>
      </c>
      <c r="F17" s="42" t="e">
        <f>ROUNDUP('Отдыхай катай| FIT15'!F17*0.85,)+35</f>
        <v>#REF!</v>
      </c>
      <c r="G17" s="42" t="e">
        <f>ROUNDUP('Отдыхай катай| FIT15'!G17*0.85,)+35</f>
        <v>#REF!</v>
      </c>
      <c r="H17" s="42" t="e">
        <f>ROUNDUP('Отдыхай катай| FIT15'!H17*0.85,)+35</f>
        <v>#REF!</v>
      </c>
      <c r="I17" s="42" t="e">
        <f>ROUNDUP('Отдыхай катай| FIT15'!I17*0.85,)+35</f>
        <v>#REF!</v>
      </c>
      <c r="J17" s="42" t="e">
        <f>ROUNDUP('Отдыхай катай| FIT15'!J17*0.85,)+35</f>
        <v>#REF!</v>
      </c>
      <c r="K17" s="42" t="e">
        <f>ROUNDUP('Отдыхай катай| FIT15'!K17*0.85,)+35</f>
        <v>#REF!</v>
      </c>
      <c r="L17" s="42" t="e">
        <f>ROUNDUP('Отдыхай катай| FIT15'!L17*0.85,)+35</f>
        <v>#REF!</v>
      </c>
      <c r="M17" s="42" t="e">
        <f>ROUNDUP('Отдыхай катай| FIT15'!M17*0.85,)</f>
        <v>#REF!</v>
      </c>
      <c r="N17" s="42" t="e">
        <f>ROUNDUP('Отдыхай катай| FIT15'!N17*0.85,)</f>
        <v>#REF!</v>
      </c>
    </row>
    <row r="18" spans="1:14" s="53" customFormat="1" x14ac:dyDescent="0.2">
      <c r="A18" s="88">
        <f>A9</f>
        <v>2</v>
      </c>
      <c r="B18" s="42" t="e">
        <f>ROUNDUP('Отдыхай катай| FIT15'!B18*0.85,)+35</f>
        <v>#REF!</v>
      </c>
      <c r="C18" s="42" t="e">
        <f>ROUNDUP('Отдыхай катай| FIT15'!C18*0.85,)+35</f>
        <v>#REF!</v>
      </c>
      <c r="D18" s="42" t="e">
        <f>ROUNDUP('Отдыхай катай| FIT15'!D18*0.85,)+35</f>
        <v>#REF!</v>
      </c>
      <c r="E18" s="42" t="e">
        <f>ROUNDUP('Отдыхай катай| FIT15'!E18*0.85,)+35</f>
        <v>#REF!</v>
      </c>
      <c r="F18" s="42" t="e">
        <f>ROUNDUP('Отдыхай катай| FIT15'!F18*0.85,)+35</f>
        <v>#REF!</v>
      </c>
      <c r="G18" s="42" t="e">
        <f>ROUNDUP('Отдыхай катай| FIT15'!G18*0.85,)+35</f>
        <v>#REF!</v>
      </c>
      <c r="H18" s="42" t="e">
        <f>ROUNDUP('Отдыхай катай| FIT15'!H18*0.85,)+35</f>
        <v>#REF!</v>
      </c>
      <c r="I18" s="42" t="e">
        <f>ROUNDUP('Отдыхай катай| FIT15'!I18*0.85,)+35</f>
        <v>#REF!</v>
      </c>
      <c r="J18" s="42" t="e">
        <f>ROUNDUP('Отдыхай катай| FIT15'!J18*0.85,)+35</f>
        <v>#REF!</v>
      </c>
      <c r="K18" s="42" t="e">
        <f>ROUNDUP('Отдыхай катай| FIT15'!K18*0.85,)+35</f>
        <v>#REF!</v>
      </c>
      <c r="L18" s="42" t="e">
        <f>ROUNDUP('Отдыхай катай| FIT15'!L18*0.85,)+35</f>
        <v>#REF!</v>
      </c>
      <c r="M18" s="42" t="e">
        <f>ROUNDUP('Отдыхай катай| FIT15'!M18*0.85,)</f>
        <v>#REF!</v>
      </c>
      <c r="N18" s="42" t="e">
        <f>ROUNDUP('Отдыхай катай| FIT15'!N18*0.85,)</f>
        <v>#REF!</v>
      </c>
    </row>
    <row r="19" spans="1:14" s="53" customFormat="1" x14ac:dyDescent="0.2">
      <c r="A19" s="42" t="s">
        <v>86</v>
      </c>
      <c r="B19" s="42"/>
      <c r="C19" s="42"/>
      <c r="D19" s="42"/>
      <c r="E19" s="42"/>
      <c r="F19" s="42"/>
      <c r="G19" s="42"/>
      <c r="H19" s="42"/>
      <c r="I19" s="42"/>
      <c r="J19" s="42"/>
      <c r="K19" s="42"/>
      <c r="L19" s="42"/>
      <c r="M19" s="42"/>
      <c r="N19" s="42"/>
    </row>
    <row r="20" spans="1:14" s="53" customFormat="1" x14ac:dyDescent="0.2">
      <c r="A20" s="88">
        <v>1</v>
      </c>
      <c r="B20" s="42" t="e">
        <f>ROUNDUP('Отдыхай катай| FIT15'!B20*0.85,)+35</f>
        <v>#REF!</v>
      </c>
      <c r="C20" s="42" t="e">
        <f>ROUNDUP('Отдыхай катай| FIT15'!C20*0.85,)+35</f>
        <v>#REF!</v>
      </c>
      <c r="D20" s="42" t="e">
        <f>ROUNDUP('Отдыхай катай| FIT15'!D20*0.85,)+35</f>
        <v>#REF!</v>
      </c>
      <c r="E20" s="42" t="e">
        <f>ROUNDUP('Отдыхай катай| FIT15'!E20*0.85,)+35</f>
        <v>#REF!</v>
      </c>
      <c r="F20" s="42" t="e">
        <f>ROUNDUP('Отдыхай катай| FIT15'!F20*0.85,)+35</f>
        <v>#REF!</v>
      </c>
      <c r="G20" s="42" t="e">
        <f>ROUNDUP('Отдыхай катай| FIT15'!G20*0.85,)+35</f>
        <v>#REF!</v>
      </c>
      <c r="H20" s="42" t="e">
        <f>ROUNDUP('Отдыхай катай| FIT15'!H20*0.85,)+35</f>
        <v>#REF!</v>
      </c>
      <c r="I20" s="42" t="e">
        <f>ROUNDUP('Отдыхай катай| FIT15'!I20*0.85,)+35</f>
        <v>#REF!</v>
      </c>
      <c r="J20" s="42" t="e">
        <f>ROUNDUP('Отдыхай катай| FIT15'!J20*0.85,)+35</f>
        <v>#REF!</v>
      </c>
      <c r="K20" s="42" t="e">
        <f>ROUNDUP('Отдыхай катай| FIT15'!K20*0.85,)+35</f>
        <v>#REF!</v>
      </c>
      <c r="L20" s="42" t="e">
        <f>ROUNDUP('Отдыхай катай| FIT15'!L20*0.85,)+35</f>
        <v>#REF!</v>
      </c>
      <c r="M20" s="42" t="e">
        <f>ROUNDUP('Отдыхай катай| FIT15'!M20*0.85,)</f>
        <v>#REF!</v>
      </c>
      <c r="N20" s="42" t="e">
        <f>ROUNDUP('Отдыхай катай| FIT15'!N20*0.85,)</f>
        <v>#REF!</v>
      </c>
    </row>
    <row r="21" spans="1:14" s="53" customFormat="1" x14ac:dyDescent="0.2">
      <c r="A21" s="88">
        <v>2</v>
      </c>
      <c r="B21" s="42" t="e">
        <f>ROUNDUP('Отдыхай катай| FIT15'!B21*0.85,)+35</f>
        <v>#REF!</v>
      </c>
      <c r="C21" s="42" t="e">
        <f>ROUNDUP('Отдыхай катай| FIT15'!C21*0.85,)+35</f>
        <v>#REF!</v>
      </c>
      <c r="D21" s="42" t="e">
        <f>ROUNDUP('Отдыхай катай| FIT15'!D21*0.85,)+35</f>
        <v>#REF!</v>
      </c>
      <c r="E21" s="42" t="e">
        <f>ROUNDUP('Отдыхай катай| FIT15'!E21*0.85,)+35</f>
        <v>#REF!</v>
      </c>
      <c r="F21" s="42" t="e">
        <f>ROUNDUP('Отдыхай катай| FIT15'!F21*0.85,)+35</f>
        <v>#REF!</v>
      </c>
      <c r="G21" s="42" t="e">
        <f>ROUNDUP('Отдыхай катай| FIT15'!G21*0.85,)+35</f>
        <v>#REF!</v>
      </c>
      <c r="H21" s="42" t="e">
        <f>ROUNDUP('Отдыхай катай| FIT15'!H21*0.85,)+35</f>
        <v>#REF!</v>
      </c>
      <c r="I21" s="42" t="e">
        <f>ROUNDUP('Отдыхай катай| FIT15'!I21*0.85,)+35</f>
        <v>#REF!</v>
      </c>
      <c r="J21" s="42" t="e">
        <f>ROUNDUP('Отдыхай катай| FIT15'!J21*0.85,)+35</f>
        <v>#REF!</v>
      </c>
      <c r="K21" s="42" t="e">
        <f>ROUNDUP('Отдыхай катай| FIT15'!K21*0.85,)+35</f>
        <v>#REF!</v>
      </c>
      <c r="L21" s="42" t="e">
        <f>ROUNDUP('Отдыхай катай| FIT15'!L21*0.85,)+35</f>
        <v>#REF!</v>
      </c>
      <c r="M21" s="42" t="e">
        <f>ROUNDUP('Отдыхай катай| FIT15'!M21*0.85,)</f>
        <v>#REF!</v>
      </c>
      <c r="N21" s="42" t="e">
        <f>ROUNDUP('Отдыхай катай| FIT15'!N21*0.85,)</f>
        <v>#REF!</v>
      </c>
    </row>
    <row r="22" spans="1:14" s="53" customFormat="1" x14ac:dyDescent="0.2">
      <c r="A22" s="42" t="s">
        <v>87</v>
      </c>
      <c r="B22" s="42"/>
      <c r="C22" s="42"/>
      <c r="D22" s="42"/>
      <c r="E22" s="42"/>
      <c r="F22" s="42"/>
      <c r="G22" s="42"/>
      <c r="H22" s="42"/>
      <c r="I22" s="42"/>
      <c r="J22" s="42"/>
      <c r="K22" s="42"/>
      <c r="L22" s="42"/>
      <c r="M22" s="42"/>
      <c r="N22" s="42"/>
    </row>
    <row r="23" spans="1:14" s="53" customFormat="1" x14ac:dyDescent="0.2">
      <c r="A23" s="88" t="s">
        <v>88</v>
      </c>
      <c r="B23" s="42" t="e">
        <f>ROUNDUP('Отдыхай катай| FIT15'!B23*0.85,)+35</f>
        <v>#REF!</v>
      </c>
      <c r="C23" s="42" t="e">
        <f>ROUNDUP('Отдыхай катай| FIT15'!C23*0.85,)+35</f>
        <v>#REF!</v>
      </c>
      <c r="D23" s="42" t="e">
        <f>ROUNDUP('Отдыхай катай| FIT15'!D23*0.85,)+35</f>
        <v>#REF!</v>
      </c>
      <c r="E23" s="42" t="e">
        <f>ROUNDUP('Отдыхай катай| FIT15'!E23*0.85,)+35</f>
        <v>#REF!</v>
      </c>
      <c r="F23" s="42" t="e">
        <f>ROUNDUP('Отдыхай катай| FIT15'!F23*0.85,)+35</f>
        <v>#REF!</v>
      </c>
      <c r="G23" s="42" t="e">
        <f>ROUNDUP('Отдыхай катай| FIT15'!G23*0.85,)+35</f>
        <v>#REF!</v>
      </c>
      <c r="H23" s="42" t="e">
        <f>ROUNDUP('Отдыхай катай| FIT15'!H23*0.85,)+35</f>
        <v>#REF!</v>
      </c>
      <c r="I23" s="42" t="e">
        <f>ROUNDUP('Отдыхай катай| FIT15'!I23*0.85,)+35</f>
        <v>#REF!</v>
      </c>
      <c r="J23" s="42" t="e">
        <f>ROUNDUP('Отдыхай катай| FIT15'!J23*0.85,)+35</f>
        <v>#REF!</v>
      </c>
      <c r="K23" s="42" t="e">
        <f>ROUNDUP('Отдыхай катай| FIT15'!K23*0.85,)+35</f>
        <v>#REF!</v>
      </c>
      <c r="L23" s="42" t="e">
        <f>ROUNDUP('Отдыхай катай| FIT15'!L23*0.85,)+35</f>
        <v>#REF!</v>
      </c>
      <c r="M23" s="42" t="e">
        <f>ROUNDUP('Отдыхай катай| FIT15'!M23*0.85,)</f>
        <v>#REF!</v>
      </c>
      <c r="N23" s="42" t="e">
        <f>ROUNDUP('Отдыхай катай| FIT15'!N23*0.85,)</f>
        <v>#REF!</v>
      </c>
    </row>
    <row r="24" spans="1:14" s="53" customFormat="1" ht="12.75" thickBot="1" x14ac:dyDescent="0.25">
      <c r="A24" s="116"/>
    </row>
    <row r="25" spans="1:14" ht="12.75" thickBot="1" x14ac:dyDescent="0.25">
      <c r="A25" s="163" t="s">
        <v>182</v>
      </c>
    </row>
    <row r="26" spans="1:14" ht="37.15" customHeight="1" x14ac:dyDescent="0.2">
      <c r="A26" s="189" t="s">
        <v>265</v>
      </c>
    </row>
    <row r="27" spans="1:14" ht="13.35" customHeight="1" x14ac:dyDescent="0.2">
      <c r="A27" s="190" t="s">
        <v>66</v>
      </c>
    </row>
    <row r="28" spans="1:14" ht="11.45" customHeight="1" x14ac:dyDescent="0.2">
      <c r="A28" s="63" t="s">
        <v>78</v>
      </c>
    </row>
    <row r="29" spans="1:14" x14ac:dyDescent="0.2">
      <c r="A29" s="43" t="s">
        <v>67</v>
      </c>
    </row>
    <row r="30" spans="1:14" x14ac:dyDescent="0.2">
      <c r="A30" s="43" t="s">
        <v>89</v>
      </c>
    </row>
    <row r="31" spans="1:14" x14ac:dyDescent="0.2">
      <c r="A31" s="43" t="s">
        <v>68</v>
      </c>
    </row>
    <row r="32" spans="1:14" ht="24" x14ac:dyDescent="0.2">
      <c r="A32" s="46" t="s">
        <v>69</v>
      </c>
    </row>
    <row r="33" spans="1:1" ht="84.75" thickBot="1" x14ac:dyDescent="0.25">
      <c r="A33" s="123" t="s">
        <v>266</v>
      </c>
    </row>
    <row r="34" spans="1:1" ht="12.75" thickBot="1" x14ac:dyDescent="0.25">
      <c r="A34" s="181" t="s">
        <v>71</v>
      </c>
    </row>
    <row r="35" spans="1:1" x14ac:dyDescent="0.2">
      <c r="A35" s="204" t="s">
        <v>276</v>
      </c>
    </row>
    <row r="36" spans="1:1" ht="48.75" thickBot="1" x14ac:dyDescent="0.25">
      <c r="A36" s="205" t="s">
        <v>277</v>
      </c>
    </row>
    <row r="37" spans="1:1" ht="12" customHeight="1" x14ac:dyDescent="0.2">
      <c r="A37" s="210" t="s">
        <v>274</v>
      </c>
    </row>
    <row r="38" spans="1:1" ht="132.6" customHeight="1" thickBot="1" x14ac:dyDescent="0.25">
      <c r="A38" s="211"/>
    </row>
    <row r="39" spans="1:1" ht="22.15" customHeight="1" thickBot="1" x14ac:dyDescent="0.25">
      <c r="A39" s="182" t="s">
        <v>270</v>
      </c>
    </row>
    <row r="40" spans="1:1" ht="24" x14ac:dyDescent="0.2">
      <c r="A40" s="203" t="s">
        <v>267</v>
      </c>
    </row>
    <row r="41" spans="1:1" ht="24" x14ac:dyDescent="0.2">
      <c r="A41" s="203" t="s">
        <v>268</v>
      </c>
    </row>
    <row r="42" spans="1:1" ht="24.75" thickBot="1" x14ac:dyDescent="0.25">
      <c r="A42" s="202" t="s">
        <v>275</v>
      </c>
    </row>
    <row r="43" spans="1:1" ht="12.75" thickBot="1" x14ac:dyDescent="0.25">
      <c r="A43" s="125" t="s">
        <v>70</v>
      </c>
    </row>
    <row r="44" spans="1:1" ht="60" x14ac:dyDescent="0.2">
      <c r="A44" s="112" t="s">
        <v>235</v>
      </c>
    </row>
  </sheetData>
  <mergeCells count="2">
    <mergeCell ref="A1:A2"/>
    <mergeCell ref="A37:A38"/>
  </mergeCells>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80" zoomScaleNormal="80" workbookViewId="0">
      <selection activeCell="M1" sqref="M1:M1048576"/>
    </sheetView>
  </sheetViews>
  <sheetFormatPr defaultColWidth="9" defaultRowHeight="12" x14ac:dyDescent="0.2"/>
  <cols>
    <col min="1" max="1" width="70.5703125" style="48" customWidth="1"/>
    <col min="2" max="8" width="9" style="48" hidden="1" customWidth="1"/>
    <col min="9" max="12" width="0" style="48" hidden="1" customWidth="1"/>
    <col min="13" max="16384" width="9" style="48"/>
  </cols>
  <sheetData>
    <row r="1" spans="1:14" s="51" customFormat="1" ht="12" customHeight="1" x14ac:dyDescent="0.2">
      <c r="A1" s="209" t="s">
        <v>82</v>
      </c>
    </row>
    <row r="2" spans="1:14" s="51" customFormat="1" x14ac:dyDescent="0.2">
      <c r="A2" s="209"/>
    </row>
    <row r="3" spans="1:14" s="51" customFormat="1" x14ac:dyDescent="0.2">
      <c r="A3" s="160" t="s">
        <v>114</v>
      </c>
    </row>
    <row r="4" spans="1:14" s="51" customFormat="1" x14ac:dyDescent="0.2">
      <c r="A4" s="128" t="s">
        <v>65</v>
      </c>
    </row>
    <row r="5" spans="1:14" s="52" customFormat="1" x14ac:dyDescent="0.2">
      <c r="A5" s="98" t="s">
        <v>64</v>
      </c>
      <c r="B5" s="192" t="e">
        <f>'C завтраками| Bed and breakfast'!#REF!</f>
        <v>#REF!</v>
      </c>
      <c r="C5" s="192" t="e">
        <f>'C завтраками| Bed and breakfast'!#REF!</f>
        <v>#REF!</v>
      </c>
      <c r="D5" s="192" t="e">
        <f>'C завтраками| Bed and breakfast'!#REF!</f>
        <v>#REF!</v>
      </c>
      <c r="E5" s="192" t="e">
        <f>'C завтраками| Bed and breakfast'!#REF!</f>
        <v>#REF!</v>
      </c>
      <c r="F5" s="192" t="e">
        <f>'C завтраками| Bed and breakfast'!#REF!</f>
        <v>#REF!</v>
      </c>
      <c r="G5" s="192" t="e">
        <f>'C завтраками| Bed and breakfast'!#REF!</f>
        <v>#REF!</v>
      </c>
      <c r="H5" s="192" t="e">
        <f>'C завтраками| Bed and breakfast'!#REF!</f>
        <v>#REF!</v>
      </c>
      <c r="I5" s="192" t="e">
        <f>'C завтраками| Bed and breakfast'!#REF!</f>
        <v>#REF!</v>
      </c>
      <c r="J5" s="192" t="e">
        <f>'C завтраками| Bed and breakfast'!#REF!</f>
        <v>#REF!</v>
      </c>
      <c r="K5" s="192" t="e">
        <f>'C завтраками| Bed and breakfast'!#REF!</f>
        <v>#REF!</v>
      </c>
      <c r="L5" s="192" t="e">
        <f>'C завтраками| Bed and breakfast'!#REF!</f>
        <v>#REF!</v>
      </c>
      <c r="M5" s="192" t="e">
        <f>'C завтраками| Bed and breakfast'!#REF!</f>
        <v>#REF!</v>
      </c>
      <c r="N5" s="192" t="e">
        <f>'C завтраками| Bed and breakfast'!#REF!</f>
        <v>#REF!</v>
      </c>
    </row>
    <row r="6" spans="1:14" s="53" customFormat="1" x14ac:dyDescent="0.2">
      <c r="A6" s="98"/>
      <c r="B6" s="192" t="e">
        <f>'C завтраками| Bed and breakfast'!#REF!</f>
        <v>#REF!</v>
      </c>
      <c r="C6" s="192" t="e">
        <f>'C завтраками| Bed and breakfast'!#REF!</f>
        <v>#REF!</v>
      </c>
      <c r="D6" s="192" t="e">
        <f>'C завтраками| Bed and breakfast'!#REF!</f>
        <v>#REF!</v>
      </c>
      <c r="E6" s="192" t="e">
        <f>'C завтраками| Bed and breakfast'!#REF!</f>
        <v>#REF!</v>
      </c>
      <c r="F6" s="192" t="e">
        <f>'C завтраками| Bed and breakfast'!#REF!</f>
        <v>#REF!</v>
      </c>
      <c r="G6" s="192" t="e">
        <f>'C завтраками| Bed and breakfast'!#REF!</f>
        <v>#REF!</v>
      </c>
      <c r="H6" s="192" t="e">
        <f>'C завтраками| Bed and breakfast'!#REF!</f>
        <v>#REF!</v>
      </c>
      <c r="I6" s="192" t="e">
        <f>'C завтраками| Bed and breakfast'!#REF!</f>
        <v>#REF!</v>
      </c>
      <c r="J6" s="192" t="e">
        <f>'C завтраками| Bed and breakfast'!#REF!</f>
        <v>#REF!</v>
      </c>
      <c r="K6" s="192" t="e">
        <f>'C завтраками| Bed and breakfast'!#REF!</f>
        <v>#REF!</v>
      </c>
      <c r="L6" s="192" t="e">
        <f>'C завтраками| Bed and breakfast'!#REF!</f>
        <v>#REF!</v>
      </c>
      <c r="M6" s="192" t="e">
        <f>'C завтраками| Bed and breakfast'!#REF!</f>
        <v>#REF!</v>
      </c>
      <c r="N6" s="192" t="e">
        <f>'C завтраками| Bed and breakfast'!#REF!</f>
        <v>#REF!</v>
      </c>
    </row>
    <row r="7" spans="1:14" s="53" customFormat="1" x14ac:dyDescent="0.2">
      <c r="A7" s="42" t="s">
        <v>83</v>
      </c>
      <c r="B7" s="87"/>
      <c r="C7" s="87"/>
      <c r="D7" s="87"/>
      <c r="E7" s="87"/>
      <c r="F7" s="87"/>
      <c r="G7" s="87"/>
      <c r="H7" s="87"/>
      <c r="I7" s="87"/>
      <c r="J7" s="87"/>
      <c r="K7" s="87"/>
      <c r="L7" s="87"/>
      <c r="M7" s="87"/>
      <c r="N7" s="87"/>
    </row>
    <row r="8" spans="1:14" s="53" customFormat="1" x14ac:dyDescent="0.2">
      <c r="A8" s="88">
        <v>1</v>
      </c>
      <c r="B8" s="42" t="e">
        <f>'C завтраками| Bed and breakfast'!#REF!*0.9</f>
        <v>#REF!</v>
      </c>
      <c r="C8" s="42" t="e">
        <f>'C завтраками| Bed and breakfast'!#REF!*0.9</f>
        <v>#REF!</v>
      </c>
      <c r="D8" s="42" t="e">
        <f>'C завтраками| Bed and breakfast'!#REF!*0.9</f>
        <v>#REF!</v>
      </c>
      <c r="E8" s="42" t="e">
        <f>'C завтраками| Bed and breakfast'!#REF!*0.9</f>
        <v>#REF!</v>
      </c>
      <c r="F8" s="42" t="e">
        <f>'C завтраками| Bed and breakfast'!#REF!*0.9</f>
        <v>#REF!</v>
      </c>
      <c r="G8" s="42" t="e">
        <f>'C завтраками| Bed and breakfast'!#REF!*0.9</f>
        <v>#REF!</v>
      </c>
      <c r="H8" s="42" t="e">
        <f>'C завтраками| Bed and breakfast'!#REF!*0.9</f>
        <v>#REF!</v>
      </c>
      <c r="I8" s="42" t="e">
        <f>'C завтраками| Bed and breakfast'!#REF!*0.9</f>
        <v>#REF!</v>
      </c>
      <c r="J8" s="42" t="e">
        <f>'C завтраками| Bed and breakfast'!#REF!*0.9</f>
        <v>#REF!</v>
      </c>
      <c r="K8" s="42" t="e">
        <f>'C завтраками| Bed and breakfast'!#REF!*0.9</f>
        <v>#REF!</v>
      </c>
      <c r="L8" s="42" t="e">
        <f>'C завтраками| Bed and breakfast'!#REF!*0.9</f>
        <v>#REF!</v>
      </c>
      <c r="M8" s="42" t="e">
        <f>'C завтраками| Bed and breakfast'!#REF!*0.9</f>
        <v>#REF!</v>
      </c>
      <c r="N8" s="42" t="e">
        <f>'C завтраками| Bed and breakfast'!#REF!*0.9</f>
        <v>#REF!</v>
      </c>
    </row>
    <row r="9" spans="1:14" s="53" customFormat="1" x14ac:dyDescent="0.2">
      <c r="A9" s="88">
        <v>2</v>
      </c>
      <c r="B9" s="42" t="e">
        <f>'C завтраками| Bed and breakfast'!#REF!*0.9</f>
        <v>#REF!</v>
      </c>
      <c r="C9" s="42" t="e">
        <f>'C завтраками| Bed and breakfast'!#REF!*0.9</f>
        <v>#REF!</v>
      </c>
      <c r="D9" s="42" t="e">
        <f>'C завтраками| Bed and breakfast'!#REF!*0.9</f>
        <v>#REF!</v>
      </c>
      <c r="E9" s="42" t="e">
        <f>'C завтраками| Bed and breakfast'!#REF!*0.9</f>
        <v>#REF!</v>
      </c>
      <c r="F9" s="42" t="e">
        <f>'C завтраками| Bed and breakfast'!#REF!*0.9</f>
        <v>#REF!</v>
      </c>
      <c r="G9" s="42" t="e">
        <f>'C завтраками| Bed and breakfast'!#REF!*0.9</f>
        <v>#REF!</v>
      </c>
      <c r="H9" s="42" t="e">
        <f>'C завтраками| Bed and breakfast'!#REF!*0.9</f>
        <v>#REF!</v>
      </c>
      <c r="I9" s="42" t="e">
        <f>'C завтраками| Bed and breakfast'!#REF!*0.9</f>
        <v>#REF!</v>
      </c>
      <c r="J9" s="42" t="e">
        <f>'C завтраками| Bed and breakfast'!#REF!*0.9</f>
        <v>#REF!</v>
      </c>
      <c r="K9" s="42" t="e">
        <f>'C завтраками| Bed and breakfast'!#REF!*0.9</f>
        <v>#REF!</v>
      </c>
      <c r="L9" s="42" t="e">
        <f>'C завтраками| Bed and breakfast'!#REF!*0.9</f>
        <v>#REF!</v>
      </c>
      <c r="M9" s="42" t="e">
        <f>'C завтраками| Bed and breakfast'!#REF!*0.9</f>
        <v>#REF!</v>
      </c>
      <c r="N9" s="42" t="e">
        <f>'C завтраками| Bed and breakfast'!#REF!*0.9</f>
        <v>#REF!</v>
      </c>
    </row>
    <row r="10" spans="1:14" s="53" customFormat="1" x14ac:dyDescent="0.2">
      <c r="A10" s="42" t="s">
        <v>234</v>
      </c>
      <c r="B10" s="42"/>
      <c r="C10" s="42"/>
      <c r="D10" s="42"/>
      <c r="E10" s="42"/>
      <c r="F10" s="42"/>
      <c r="G10" s="42"/>
      <c r="H10" s="42"/>
      <c r="I10" s="42"/>
      <c r="J10" s="42"/>
      <c r="K10" s="42"/>
      <c r="L10" s="42"/>
      <c r="M10" s="42"/>
      <c r="N10" s="42"/>
    </row>
    <row r="11" spans="1:14" s="53" customFormat="1" x14ac:dyDescent="0.2">
      <c r="A11" s="180">
        <v>1</v>
      </c>
      <c r="B11" s="42" t="e">
        <f>'C завтраками| Bed and breakfast'!#REF!*0.9</f>
        <v>#REF!</v>
      </c>
      <c r="C11" s="42" t="e">
        <f>'C завтраками| Bed and breakfast'!#REF!*0.9</f>
        <v>#REF!</v>
      </c>
      <c r="D11" s="42" t="e">
        <f>'C завтраками| Bed and breakfast'!#REF!*0.9</f>
        <v>#REF!</v>
      </c>
      <c r="E11" s="42" t="e">
        <f>'C завтраками| Bed and breakfast'!#REF!*0.9</f>
        <v>#REF!</v>
      </c>
      <c r="F11" s="42" t="e">
        <f>'C завтраками| Bed and breakfast'!#REF!*0.9</f>
        <v>#REF!</v>
      </c>
      <c r="G11" s="42" t="e">
        <f>'C завтраками| Bed and breakfast'!#REF!*0.9</f>
        <v>#REF!</v>
      </c>
      <c r="H11" s="42" t="e">
        <f>'C завтраками| Bed and breakfast'!#REF!*0.9</f>
        <v>#REF!</v>
      </c>
      <c r="I11" s="42" t="e">
        <f>'C завтраками| Bed and breakfast'!#REF!*0.9</f>
        <v>#REF!</v>
      </c>
      <c r="J11" s="42" t="e">
        <f>'C завтраками| Bed and breakfast'!#REF!*0.9</f>
        <v>#REF!</v>
      </c>
      <c r="K11" s="42" t="e">
        <f>'C завтраками| Bed and breakfast'!#REF!*0.9</f>
        <v>#REF!</v>
      </c>
      <c r="L11" s="42" t="e">
        <f>'C завтраками| Bed and breakfast'!#REF!*0.9</f>
        <v>#REF!</v>
      </c>
      <c r="M11" s="42" t="e">
        <f>'C завтраками| Bed and breakfast'!#REF!*0.9</f>
        <v>#REF!</v>
      </c>
      <c r="N11" s="42" t="e">
        <f>'C завтраками| Bed and breakfast'!#REF!*0.9</f>
        <v>#REF!</v>
      </c>
    </row>
    <row r="12" spans="1:14" s="53" customFormat="1" x14ac:dyDescent="0.2">
      <c r="A12" s="180">
        <v>2</v>
      </c>
      <c r="B12" s="42" t="e">
        <f>'C завтраками| Bed and breakfast'!#REF!*0.9</f>
        <v>#REF!</v>
      </c>
      <c r="C12" s="42" t="e">
        <f>'C завтраками| Bed and breakfast'!#REF!*0.9</f>
        <v>#REF!</v>
      </c>
      <c r="D12" s="42" t="e">
        <f>'C завтраками| Bed and breakfast'!#REF!*0.9</f>
        <v>#REF!</v>
      </c>
      <c r="E12" s="42" t="e">
        <f>'C завтраками| Bed and breakfast'!#REF!*0.9</f>
        <v>#REF!</v>
      </c>
      <c r="F12" s="42" t="e">
        <f>'C завтраками| Bed and breakfast'!#REF!*0.9</f>
        <v>#REF!</v>
      </c>
      <c r="G12" s="42" t="e">
        <f>'C завтраками| Bed and breakfast'!#REF!*0.9</f>
        <v>#REF!</v>
      </c>
      <c r="H12" s="42" t="e">
        <f>'C завтраками| Bed and breakfast'!#REF!*0.9</f>
        <v>#REF!</v>
      </c>
      <c r="I12" s="42" t="e">
        <f>'C завтраками| Bed and breakfast'!#REF!*0.9</f>
        <v>#REF!</v>
      </c>
      <c r="J12" s="42" t="e">
        <f>'C завтраками| Bed and breakfast'!#REF!*0.9</f>
        <v>#REF!</v>
      </c>
      <c r="K12" s="42" t="e">
        <f>'C завтраками| Bed and breakfast'!#REF!*0.9</f>
        <v>#REF!</v>
      </c>
      <c r="L12" s="42" t="e">
        <f>'C завтраками| Bed and breakfast'!#REF!*0.9</f>
        <v>#REF!</v>
      </c>
      <c r="M12" s="42" t="e">
        <f>'C завтраками| Bed and breakfast'!#REF!*0.9</f>
        <v>#REF!</v>
      </c>
      <c r="N12" s="42" t="e">
        <f>'C завтраками| Bed and breakfast'!#REF!*0.9</f>
        <v>#REF!</v>
      </c>
    </row>
    <row r="13" spans="1:14" s="53" customFormat="1" x14ac:dyDescent="0.2">
      <c r="A13" s="42" t="s">
        <v>84</v>
      </c>
      <c r="B13" s="42"/>
      <c r="C13" s="42"/>
      <c r="D13" s="42"/>
      <c r="E13" s="42"/>
      <c r="F13" s="42"/>
      <c r="G13" s="42"/>
      <c r="H13" s="42"/>
      <c r="I13" s="42"/>
      <c r="J13" s="42"/>
      <c r="K13" s="42"/>
      <c r="L13" s="42"/>
      <c r="M13" s="42"/>
      <c r="N13" s="42"/>
    </row>
    <row r="14" spans="1:14" s="53" customFormat="1" x14ac:dyDescent="0.2">
      <c r="A14" s="88">
        <f>A8</f>
        <v>1</v>
      </c>
      <c r="B14" s="42" t="e">
        <f>'C завтраками| Bed and breakfast'!#REF!*0.9</f>
        <v>#REF!</v>
      </c>
      <c r="C14" s="42" t="e">
        <f>'C завтраками| Bed and breakfast'!#REF!*0.9</f>
        <v>#REF!</v>
      </c>
      <c r="D14" s="42" t="e">
        <f>'C завтраками| Bed and breakfast'!#REF!*0.9</f>
        <v>#REF!</v>
      </c>
      <c r="E14" s="42" t="e">
        <f>'C завтраками| Bed and breakfast'!#REF!*0.9</f>
        <v>#REF!</v>
      </c>
      <c r="F14" s="42" t="e">
        <f>'C завтраками| Bed and breakfast'!#REF!*0.9</f>
        <v>#REF!</v>
      </c>
      <c r="G14" s="42" t="e">
        <f>'C завтраками| Bed and breakfast'!#REF!*0.9</f>
        <v>#REF!</v>
      </c>
      <c r="H14" s="42" t="e">
        <f>'C завтраками| Bed and breakfast'!#REF!*0.9</f>
        <v>#REF!</v>
      </c>
      <c r="I14" s="42" t="e">
        <f>'C завтраками| Bed and breakfast'!#REF!*0.9</f>
        <v>#REF!</v>
      </c>
      <c r="J14" s="42" t="e">
        <f>'C завтраками| Bed and breakfast'!#REF!*0.9</f>
        <v>#REF!</v>
      </c>
      <c r="K14" s="42" t="e">
        <f>'C завтраками| Bed and breakfast'!#REF!*0.9</f>
        <v>#REF!</v>
      </c>
      <c r="L14" s="42" t="e">
        <f>'C завтраками| Bed and breakfast'!#REF!*0.9</f>
        <v>#REF!</v>
      </c>
      <c r="M14" s="42" t="e">
        <f>'C завтраками| Bed and breakfast'!#REF!*0.9</f>
        <v>#REF!</v>
      </c>
      <c r="N14" s="42" t="e">
        <f>'C завтраками| Bed and breakfast'!#REF!*0.9</f>
        <v>#REF!</v>
      </c>
    </row>
    <row r="15" spans="1:14" s="53" customFormat="1" x14ac:dyDescent="0.2">
      <c r="A15" s="88">
        <f>A9</f>
        <v>2</v>
      </c>
      <c r="B15" s="42" t="e">
        <f>'C завтраками| Bed and breakfast'!#REF!*0.9</f>
        <v>#REF!</v>
      </c>
      <c r="C15" s="42" t="e">
        <f>'C завтраками| Bed and breakfast'!#REF!*0.9</f>
        <v>#REF!</v>
      </c>
      <c r="D15" s="42" t="e">
        <f>'C завтраками| Bed and breakfast'!#REF!*0.9</f>
        <v>#REF!</v>
      </c>
      <c r="E15" s="42" t="e">
        <f>'C завтраками| Bed and breakfast'!#REF!*0.9</f>
        <v>#REF!</v>
      </c>
      <c r="F15" s="42" t="e">
        <f>'C завтраками| Bed and breakfast'!#REF!*0.9</f>
        <v>#REF!</v>
      </c>
      <c r="G15" s="42" t="e">
        <f>'C завтраками| Bed and breakfast'!#REF!*0.9</f>
        <v>#REF!</v>
      </c>
      <c r="H15" s="42" t="e">
        <f>'C завтраками| Bed and breakfast'!#REF!*0.9</f>
        <v>#REF!</v>
      </c>
      <c r="I15" s="42" t="e">
        <f>'C завтраками| Bed and breakfast'!#REF!*0.9</f>
        <v>#REF!</v>
      </c>
      <c r="J15" s="42" t="e">
        <f>'C завтраками| Bed and breakfast'!#REF!*0.9</f>
        <v>#REF!</v>
      </c>
      <c r="K15" s="42" t="e">
        <f>'C завтраками| Bed and breakfast'!#REF!*0.9</f>
        <v>#REF!</v>
      </c>
      <c r="L15" s="42" t="e">
        <f>'C завтраками| Bed and breakfast'!#REF!*0.9</f>
        <v>#REF!</v>
      </c>
      <c r="M15" s="42" t="e">
        <f>'C завтраками| Bed and breakfast'!#REF!*0.9</f>
        <v>#REF!</v>
      </c>
      <c r="N15" s="42" t="e">
        <f>'C завтраками| Bed and breakfast'!#REF!*0.9</f>
        <v>#REF!</v>
      </c>
    </row>
    <row r="16" spans="1:14" s="53" customFormat="1" x14ac:dyDescent="0.2">
      <c r="A16" s="42" t="s">
        <v>85</v>
      </c>
      <c r="B16" s="42"/>
      <c r="C16" s="42"/>
      <c r="D16" s="42"/>
      <c r="E16" s="42"/>
      <c r="F16" s="42"/>
      <c r="G16" s="42"/>
      <c r="H16" s="42"/>
      <c r="I16" s="42"/>
      <c r="J16" s="42"/>
      <c r="K16" s="42"/>
      <c r="L16" s="42"/>
      <c r="M16" s="42"/>
      <c r="N16" s="42"/>
    </row>
    <row r="17" spans="1:14" s="53" customFormat="1" x14ac:dyDescent="0.2">
      <c r="A17" s="88">
        <f>A8</f>
        <v>1</v>
      </c>
      <c r="B17" s="42" t="e">
        <f>'C завтраками| Bed and breakfast'!#REF!*0.9</f>
        <v>#REF!</v>
      </c>
      <c r="C17" s="42" t="e">
        <f>'C завтраками| Bed and breakfast'!#REF!*0.9</f>
        <v>#REF!</v>
      </c>
      <c r="D17" s="42" t="e">
        <f>'C завтраками| Bed and breakfast'!#REF!*0.9</f>
        <v>#REF!</v>
      </c>
      <c r="E17" s="42" t="e">
        <f>'C завтраками| Bed and breakfast'!#REF!*0.9</f>
        <v>#REF!</v>
      </c>
      <c r="F17" s="42" t="e">
        <f>'C завтраками| Bed and breakfast'!#REF!*0.9</f>
        <v>#REF!</v>
      </c>
      <c r="G17" s="42" t="e">
        <f>'C завтраками| Bed and breakfast'!#REF!*0.9</f>
        <v>#REF!</v>
      </c>
      <c r="H17" s="42" t="e">
        <f>'C завтраками| Bed and breakfast'!#REF!*0.9</f>
        <v>#REF!</v>
      </c>
      <c r="I17" s="42" t="e">
        <f>'C завтраками| Bed and breakfast'!#REF!*0.9</f>
        <v>#REF!</v>
      </c>
      <c r="J17" s="42" t="e">
        <f>'C завтраками| Bed and breakfast'!#REF!*0.9</f>
        <v>#REF!</v>
      </c>
      <c r="K17" s="42" t="e">
        <f>'C завтраками| Bed and breakfast'!#REF!*0.9</f>
        <v>#REF!</v>
      </c>
      <c r="L17" s="42" t="e">
        <f>'C завтраками| Bed and breakfast'!#REF!*0.9</f>
        <v>#REF!</v>
      </c>
      <c r="M17" s="42" t="e">
        <f>'C завтраками| Bed and breakfast'!#REF!*0.9</f>
        <v>#REF!</v>
      </c>
      <c r="N17" s="42" t="e">
        <f>'C завтраками| Bed and breakfast'!#REF!*0.9</f>
        <v>#REF!</v>
      </c>
    </row>
    <row r="18" spans="1:14" s="53" customFormat="1" x14ac:dyDescent="0.2">
      <c r="A18" s="88">
        <f>A9</f>
        <v>2</v>
      </c>
      <c r="B18" s="42" t="e">
        <f>'C завтраками| Bed and breakfast'!#REF!*0.9</f>
        <v>#REF!</v>
      </c>
      <c r="C18" s="42" t="e">
        <f>'C завтраками| Bed and breakfast'!#REF!*0.9</f>
        <v>#REF!</v>
      </c>
      <c r="D18" s="42" t="e">
        <f>'C завтраками| Bed and breakfast'!#REF!*0.9</f>
        <v>#REF!</v>
      </c>
      <c r="E18" s="42" t="e">
        <f>'C завтраками| Bed and breakfast'!#REF!*0.9</f>
        <v>#REF!</v>
      </c>
      <c r="F18" s="42" t="e">
        <f>'C завтраками| Bed and breakfast'!#REF!*0.9</f>
        <v>#REF!</v>
      </c>
      <c r="G18" s="42" t="e">
        <f>'C завтраками| Bed and breakfast'!#REF!*0.9</f>
        <v>#REF!</v>
      </c>
      <c r="H18" s="42" t="e">
        <f>'C завтраками| Bed and breakfast'!#REF!*0.9</f>
        <v>#REF!</v>
      </c>
      <c r="I18" s="42" t="e">
        <f>'C завтраками| Bed and breakfast'!#REF!*0.9</f>
        <v>#REF!</v>
      </c>
      <c r="J18" s="42" t="e">
        <f>'C завтраками| Bed and breakfast'!#REF!*0.9</f>
        <v>#REF!</v>
      </c>
      <c r="K18" s="42" t="e">
        <f>'C завтраками| Bed and breakfast'!#REF!*0.9</f>
        <v>#REF!</v>
      </c>
      <c r="L18" s="42" t="e">
        <f>'C завтраками| Bed and breakfast'!#REF!*0.9</f>
        <v>#REF!</v>
      </c>
      <c r="M18" s="42" t="e">
        <f>'C завтраками| Bed and breakfast'!#REF!*0.9</f>
        <v>#REF!</v>
      </c>
      <c r="N18" s="42" t="e">
        <f>'C завтраками| Bed and breakfast'!#REF!*0.9</f>
        <v>#REF!</v>
      </c>
    </row>
    <row r="19" spans="1:14" s="53" customFormat="1" x14ac:dyDescent="0.2">
      <c r="A19" s="42" t="s">
        <v>86</v>
      </c>
      <c r="B19" s="42"/>
      <c r="C19" s="42"/>
      <c r="D19" s="42"/>
      <c r="E19" s="42"/>
      <c r="F19" s="42"/>
      <c r="G19" s="42"/>
      <c r="H19" s="42"/>
      <c r="I19" s="42"/>
      <c r="J19" s="42"/>
      <c r="K19" s="42"/>
      <c r="L19" s="42"/>
      <c r="M19" s="42"/>
      <c r="N19" s="42"/>
    </row>
    <row r="20" spans="1:14" s="53" customFormat="1" x14ac:dyDescent="0.2">
      <c r="A20" s="88">
        <v>1</v>
      </c>
      <c r="B20" s="42" t="e">
        <f>'C завтраками| Bed and breakfast'!#REF!*0.9</f>
        <v>#REF!</v>
      </c>
      <c r="C20" s="42" t="e">
        <f>'C завтраками| Bed and breakfast'!#REF!*0.9</f>
        <v>#REF!</v>
      </c>
      <c r="D20" s="42" t="e">
        <f>'C завтраками| Bed and breakfast'!#REF!*0.9</f>
        <v>#REF!</v>
      </c>
      <c r="E20" s="42" t="e">
        <f>'C завтраками| Bed and breakfast'!#REF!*0.9</f>
        <v>#REF!</v>
      </c>
      <c r="F20" s="42" t="e">
        <f>'C завтраками| Bed and breakfast'!#REF!*0.9</f>
        <v>#REF!</v>
      </c>
      <c r="G20" s="42" t="e">
        <f>'C завтраками| Bed and breakfast'!#REF!*0.9</f>
        <v>#REF!</v>
      </c>
      <c r="H20" s="42" t="e">
        <f>'C завтраками| Bed and breakfast'!#REF!*0.9</f>
        <v>#REF!</v>
      </c>
      <c r="I20" s="42" t="e">
        <f>'C завтраками| Bed and breakfast'!#REF!*0.9</f>
        <v>#REF!</v>
      </c>
      <c r="J20" s="42" t="e">
        <f>'C завтраками| Bed and breakfast'!#REF!*0.9</f>
        <v>#REF!</v>
      </c>
      <c r="K20" s="42" t="e">
        <f>'C завтраками| Bed and breakfast'!#REF!*0.9</f>
        <v>#REF!</v>
      </c>
      <c r="L20" s="42" t="e">
        <f>'C завтраками| Bed and breakfast'!#REF!*0.9</f>
        <v>#REF!</v>
      </c>
      <c r="M20" s="42" t="e">
        <f>'C завтраками| Bed and breakfast'!#REF!*0.9</f>
        <v>#REF!</v>
      </c>
      <c r="N20" s="42" t="e">
        <f>'C завтраками| Bed and breakfast'!#REF!*0.9</f>
        <v>#REF!</v>
      </c>
    </row>
    <row r="21" spans="1:14" s="53" customFormat="1" x14ac:dyDescent="0.2">
      <c r="A21" s="88">
        <v>2</v>
      </c>
      <c r="B21" s="42" t="e">
        <f>'C завтраками| Bed and breakfast'!#REF!*0.9</f>
        <v>#REF!</v>
      </c>
      <c r="C21" s="42" t="e">
        <f>'C завтраками| Bed and breakfast'!#REF!*0.9</f>
        <v>#REF!</v>
      </c>
      <c r="D21" s="42" t="e">
        <f>'C завтраками| Bed and breakfast'!#REF!*0.9</f>
        <v>#REF!</v>
      </c>
      <c r="E21" s="42" t="e">
        <f>'C завтраками| Bed and breakfast'!#REF!*0.9</f>
        <v>#REF!</v>
      </c>
      <c r="F21" s="42" t="e">
        <f>'C завтраками| Bed and breakfast'!#REF!*0.9</f>
        <v>#REF!</v>
      </c>
      <c r="G21" s="42" t="e">
        <f>'C завтраками| Bed and breakfast'!#REF!*0.9</f>
        <v>#REF!</v>
      </c>
      <c r="H21" s="42" t="e">
        <f>'C завтраками| Bed and breakfast'!#REF!*0.9</f>
        <v>#REF!</v>
      </c>
      <c r="I21" s="42" t="e">
        <f>'C завтраками| Bed and breakfast'!#REF!*0.9</f>
        <v>#REF!</v>
      </c>
      <c r="J21" s="42" t="e">
        <f>'C завтраками| Bed and breakfast'!#REF!*0.9</f>
        <v>#REF!</v>
      </c>
      <c r="K21" s="42" t="e">
        <f>'C завтраками| Bed and breakfast'!#REF!*0.9</f>
        <v>#REF!</v>
      </c>
      <c r="L21" s="42" t="e">
        <f>'C завтраками| Bed and breakfast'!#REF!*0.9</f>
        <v>#REF!</v>
      </c>
      <c r="M21" s="42" t="e">
        <f>'C завтраками| Bed and breakfast'!#REF!*0.9</f>
        <v>#REF!</v>
      </c>
      <c r="N21" s="42" t="e">
        <f>'C завтраками| Bed and breakfast'!#REF!*0.9</f>
        <v>#REF!</v>
      </c>
    </row>
    <row r="22" spans="1:14" s="53" customFormat="1" x14ac:dyDescent="0.2">
      <c r="A22" s="42" t="s">
        <v>87</v>
      </c>
      <c r="B22" s="42"/>
      <c r="C22" s="42"/>
      <c r="D22" s="42"/>
      <c r="E22" s="42"/>
      <c r="F22" s="42"/>
      <c r="G22" s="42"/>
      <c r="H22" s="42"/>
      <c r="I22" s="42"/>
      <c r="J22" s="42"/>
      <c r="K22" s="42"/>
      <c r="L22" s="42"/>
      <c r="M22" s="42"/>
      <c r="N22" s="42"/>
    </row>
    <row r="23" spans="1:14" s="53" customFormat="1" ht="12.75" thickBot="1" x14ac:dyDescent="0.25">
      <c r="A23" s="88" t="s">
        <v>88</v>
      </c>
      <c r="B23" s="42" t="e">
        <f>'C завтраками| Bed and breakfast'!#REF!*0.9</f>
        <v>#REF!</v>
      </c>
      <c r="C23" s="42" t="e">
        <f>'C завтраками| Bed and breakfast'!#REF!*0.9</f>
        <v>#REF!</v>
      </c>
      <c r="D23" s="42" t="e">
        <f>'C завтраками| Bed and breakfast'!#REF!*0.9</f>
        <v>#REF!</v>
      </c>
      <c r="E23" s="42" t="e">
        <f>'C завтраками| Bed and breakfast'!#REF!*0.9</f>
        <v>#REF!</v>
      </c>
      <c r="F23" s="42" t="e">
        <f>'C завтраками| Bed and breakfast'!#REF!*0.9</f>
        <v>#REF!</v>
      </c>
      <c r="G23" s="42" t="e">
        <f>'C завтраками| Bed and breakfast'!#REF!*0.9</f>
        <v>#REF!</v>
      </c>
      <c r="H23" s="42" t="e">
        <f>'C завтраками| Bed and breakfast'!#REF!*0.9</f>
        <v>#REF!</v>
      </c>
      <c r="I23" s="42" t="e">
        <f>'C завтраками| Bed and breakfast'!#REF!*0.9</f>
        <v>#REF!</v>
      </c>
      <c r="J23" s="42" t="e">
        <f>'C завтраками| Bed and breakfast'!#REF!*0.9</f>
        <v>#REF!</v>
      </c>
      <c r="K23" s="42" t="e">
        <f>'C завтраками| Bed and breakfast'!#REF!*0.9</f>
        <v>#REF!</v>
      </c>
      <c r="L23" s="42" t="e">
        <f>'C завтраками| Bed and breakfast'!#REF!*0.9</f>
        <v>#REF!</v>
      </c>
      <c r="M23" s="42" t="e">
        <f>'C завтраками| Bed and breakfast'!#REF!*0.9</f>
        <v>#REF!</v>
      </c>
      <c r="N23" s="42" t="e">
        <f>'C завтраками| Bed and breakfast'!#REF!*0.9</f>
        <v>#REF!</v>
      </c>
    </row>
    <row r="24" spans="1:14" ht="12.75" thickBot="1" x14ac:dyDescent="0.25">
      <c r="A24" s="163" t="s">
        <v>182</v>
      </c>
    </row>
    <row r="25" spans="1:14" ht="36" x14ac:dyDescent="0.2">
      <c r="A25" s="189" t="s">
        <v>265</v>
      </c>
    </row>
    <row r="26" spans="1:14" ht="13.35" customHeight="1" x14ac:dyDescent="0.2">
      <c r="A26" s="190" t="s">
        <v>66</v>
      </c>
    </row>
    <row r="27" spans="1:14" ht="11.45" customHeight="1" x14ac:dyDescent="0.2">
      <c r="A27" s="63" t="s">
        <v>78</v>
      </c>
    </row>
    <row r="28" spans="1:14" x14ac:dyDescent="0.2">
      <c r="A28" s="43" t="s">
        <v>67</v>
      </c>
    </row>
    <row r="29" spans="1:14" x14ac:dyDescent="0.2">
      <c r="A29" s="43" t="s">
        <v>89</v>
      </c>
    </row>
    <row r="30" spans="1:14" x14ac:dyDescent="0.2">
      <c r="A30" s="43" t="s">
        <v>68</v>
      </c>
    </row>
    <row r="31" spans="1:14" ht="24" x14ac:dyDescent="0.2">
      <c r="A31" s="46" t="s">
        <v>69</v>
      </c>
    </row>
    <row r="32" spans="1:14" ht="84.75" thickBot="1" x14ac:dyDescent="0.25">
      <c r="A32" s="123" t="s">
        <v>266</v>
      </c>
    </row>
    <row r="33" spans="1:1" ht="12.75" thickBot="1" x14ac:dyDescent="0.25">
      <c r="A33" s="181" t="s">
        <v>71</v>
      </c>
    </row>
    <row r="34" spans="1:1" x14ac:dyDescent="0.2">
      <c r="A34" s="204" t="s">
        <v>276</v>
      </c>
    </row>
    <row r="35" spans="1:1" ht="48.75" thickBot="1" x14ac:dyDescent="0.25">
      <c r="A35" s="205" t="s">
        <v>277</v>
      </c>
    </row>
    <row r="36" spans="1:1" ht="12" customHeight="1" x14ac:dyDescent="0.2">
      <c r="A36" s="210" t="s">
        <v>274</v>
      </c>
    </row>
    <row r="37" spans="1:1" ht="132.6" customHeight="1" thickBot="1" x14ac:dyDescent="0.25">
      <c r="A37" s="211"/>
    </row>
    <row r="38" spans="1:1" ht="22.15" customHeight="1" thickBot="1" x14ac:dyDescent="0.25">
      <c r="A38" s="182" t="s">
        <v>270</v>
      </c>
    </row>
    <row r="39" spans="1:1" ht="24" x14ac:dyDescent="0.2">
      <c r="A39" s="203" t="s">
        <v>267</v>
      </c>
    </row>
    <row r="40" spans="1:1" ht="24" x14ac:dyDescent="0.2">
      <c r="A40" s="203" t="s">
        <v>268</v>
      </c>
    </row>
    <row r="41" spans="1:1" ht="24.75" thickBot="1" x14ac:dyDescent="0.25">
      <c r="A41" s="202" t="s">
        <v>275</v>
      </c>
    </row>
    <row r="42" spans="1:1" ht="12.75" thickBot="1" x14ac:dyDescent="0.25">
      <c r="A42" s="125" t="s">
        <v>70</v>
      </c>
    </row>
    <row r="43" spans="1:1" ht="60" x14ac:dyDescent="0.2">
      <c r="A43" s="112" t="s">
        <v>235</v>
      </c>
    </row>
  </sheetData>
  <mergeCells count="2">
    <mergeCell ref="A1:A2"/>
    <mergeCell ref="A36:A37"/>
  </mergeCells>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4"/>
  <sheetViews>
    <sheetView zoomScale="90" zoomScaleNormal="90" workbookViewId="0">
      <pane xSplit="1" topLeftCell="B1" activePane="topRight" state="frozen"/>
      <selection activeCell="C36" sqref="C36"/>
      <selection pane="topRight" activeCell="C36" sqref="C36"/>
    </sheetView>
  </sheetViews>
  <sheetFormatPr defaultColWidth="9" defaultRowHeight="12" x14ac:dyDescent="0.2"/>
  <cols>
    <col min="1" max="1" width="84.5703125" style="48" customWidth="1"/>
    <col min="2" max="33" width="9.7109375" style="48" bestFit="1" customWidth="1"/>
    <col min="34" max="16384" width="9" style="48"/>
  </cols>
  <sheetData>
    <row r="1" spans="1:33" s="51" customFormat="1" ht="12" customHeight="1" x14ac:dyDescent="0.2">
      <c r="A1" s="207" t="s">
        <v>82</v>
      </c>
    </row>
    <row r="2" spans="1:33" s="51" customFormat="1" ht="12" customHeight="1" x14ac:dyDescent="0.2">
      <c r="A2" s="207"/>
    </row>
    <row r="3" spans="1:33" s="51" customFormat="1" ht="11.1" customHeight="1" x14ac:dyDescent="0.2">
      <c r="A3" s="147" t="s">
        <v>241</v>
      </c>
    </row>
    <row r="4" spans="1:33" s="52" customFormat="1" ht="32.1" customHeight="1" x14ac:dyDescent="0.2">
      <c r="A4" s="98" t="s">
        <v>64</v>
      </c>
      <c r="B4" s="136">
        <f>'C завтраками| Bed and breakfast'!W4</f>
        <v>45809</v>
      </c>
      <c r="C4" s="136">
        <f>'C завтраками| Bed and breakfast'!X4</f>
        <v>45810</v>
      </c>
      <c r="D4" s="136">
        <f>'C завтраками| Bed and breakfast'!Y4</f>
        <v>45817</v>
      </c>
      <c r="E4" s="136">
        <f>'C завтраками| Bed and breakfast'!Z4</f>
        <v>45818</v>
      </c>
      <c r="F4" s="136">
        <f>'C завтраками| Bed and breakfast'!AA4</f>
        <v>45820</v>
      </c>
      <c r="G4" s="136">
        <f>'C завтраками| Bed and breakfast'!AB4</f>
        <v>45822</v>
      </c>
      <c r="H4" s="136">
        <f>'C завтраками| Bed and breakfast'!AC4</f>
        <v>45825</v>
      </c>
      <c r="I4" s="136">
        <f>'C завтраками| Bed and breakfast'!AD4</f>
        <v>45831</v>
      </c>
      <c r="J4" s="136">
        <f>'C завтраками| Bed and breakfast'!AE4</f>
        <v>45834</v>
      </c>
      <c r="K4" s="136">
        <f>'C завтраками| Bed and breakfast'!AF4</f>
        <v>45836</v>
      </c>
      <c r="L4" s="136">
        <f>'C завтраками| Bed and breakfast'!AG4</f>
        <v>45839</v>
      </c>
      <c r="M4" s="136">
        <f>'C завтраками| Bed and breakfast'!AH4</f>
        <v>45849</v>
      </c>
      <c r="N4" s="136">
        <f>'C завтраками| Bed and breakfast'!AI4</f>
        <v>45850</v>
      </c>
      <c r="O4" s="136">
        <f>'C завтраками| Bed and breakfast'!AJ4</f>
        <v>45852</v>
      </c>
      <c r="P4" s="136">
        <f>'C завтраками| Bed and breakfast'!AK4</f>
        <v>45853</v>
      </c>
      <c r="Q4" s="136">
        <f>'C завтраками| Bed and breakfast'!AL4</f>
        <v>45857</v>
      </c>
      <c r="R4" s="136">
        <f>'C завтраками| Bed and breakfast'!AM4</f>
        <v>45858</v>
      </c>
      <c r="S4" s="136">
        <f>'C завтраками| Bed and breakfast'!AN4</f>
        <v>45863</v>
      </c>
      <c r="T4" s="136">
        <f>'C завтраками| Bed and breakfast'!AO4</f>
        <v>45867</v>
      </c>
      <c r="U4" s="136">
        <f>'C завтраками| Bed and breakfast'!AP4</f>
        <v>45870</v>
      </c>
      <c r="V4" s="136">
        <f>'C завтраками| Bed and breakfast'!AQ4</f>
        <v>45872</v>
      </c>
      <c r="W4" s="136">
        <f>'C завтраками| Bed and breakfast'!AR4</f>
        <v>45877</v>
      </c>
      <c r="X4" s="136">
        <f>'C завтраками| Bed and breakfast'!AS4</f>
        <v>45878</v>
      </c>
      <c r="Y4" s="136">
        <f>'C завтраками| Bed and breakfast'!AT4</f>
        <v>45880</v>
      </c>
      <c r="Z4" s="136">
        <f>'C завтраками| Bed and breakfast'!AU4</f>
        <v>45885</v>
      </c>
      <c r="AA4" s="136">
        <f>'C завтраками| Bed and breakfast'!AV4</f>
        <v>45886</v>
      </c>
      <c r="AB4" s="136">
        <f>'C завтраками| Bed and breakfast'!AW4</f>
        <v>45891</v>
      </c>
      <c r="AC4" s="136">
        <f>'C завтраками| Bed and breakfast'!AX4</f>
        <v>45894</v>
      </c>
      <c r="AD4" s="136">
        <f>'C завтраками| Bed and breakfast'!AY4</f>
        <v>45895</v>
      </c>
      <c r="AE4" s="136">
        <f>'C завтраками| Bed and breakfast'!AZ4</f>
        <v>45901</v>
      </c>
      <c r="AF4" s="136">
        <f>'C завтраками| Bed and breakfast'!BA4</f>
        <v>45909</v>
      </c>
      <c r="AG4" s="136">
        <f>'C завтраками| Bed and breakfast'!BB4</f>
        <v>45921</v>
      </c>
    </row>
    <row r="5" spans="1:33" s="53" customFormat="1" ht="21.95" customHeight="1" x14ac:dyDescent="0.2">
      <c r="A5" s="98"/>
      <c r="B5" s="136">
        <f>'C завтраками| Bed and breakfast'!W5</f>
        <v>45809</v>
      </c>
      <c r="C5" s="136">
        <f>'C завтраками| Bed and breakfast'!X5</f>
        <v>45816</v>
      </c>
      <c r="D5" s="136">
        <f>'C завтраками| Bed and breakfast'!Y5</f>
        <v>45817</v>
      </c>
      <c r="E5" s="136">
        <f>'C завтраками| Bed and breakfast'!Z5</f>
        <v>45819</v>
      </c>
      <c r="F5" s="136">
        <f>'C завтраками| Bed and breakfast'!AA5</f>
        <v>45821</v>
      </c>
      <c r="G5" s="136">
        <f>'C завтраками| Bed and breakfast'!AB5</f>
        <v>45824</v>
      </c>
      <c r="H5" s="136">
        <f>'C завтраками| Bed and breakfast'!AC5</f>
        <v>45830</v>
      </c>
      <c r="I5" s="136">
        <f>'C завтраками| Bed and breakfast'!AD5</f>
        <v>45833</v>
      </c>
      <c r="J5" s="136">
        <f>'C завтраками| Bed and breakfast'!AE5</f>
        <v>45835</v>
      </c>
      <c r="K5" s="136">
        <f>'C завтраками| Bed and breakfast'!AF5</f>
        <v>45838</v>
      </c>
      <c r="L5" s="136">
        <f>'C завтраками| Bed and breakfast'!AG5</f>
        <v>45848</v>
      </c>
      <c r="M5" s="136">
        <f>'C завтраками| Bed and breakfast'!AH5</f>
        <v>45849</v>
      </c>
      <c r="N5" s="136">
        <f>'C завтраками| Bed and breakfast'!AI5</f>
        <v>45851</v>
      </c>
      <c r="O5" s="136">
        <f>'C завтраками| Bed and breakfast'!AJ5</f>
        <v>45852</v>
      </c>
      <c r="P5" s="136">
        <f>'C завтраками| Bed and breakfast'!AK5</f>
        <v>45856</v>
      </c>
      <c r="Q5" s="136">
        <f>'C завтраками| Bed and breakfast'!AL5</f>
        <v>45857</v>
      </c>
      <c r="R5" s="136">
        <f>'C завтраками| Bed and breakfast'!AM5</f>
        <v>45862</v>
      </c>
      <c r="S5" s="136">
        <f>'C завтраками| Bed and breakfast'!AN5</f>
        <v>45866</v>
      </c>
      <c r="T5" s="136">
        <f>'C завтраками| Bed and breakfast'!AO5</f>
        <v>45869</v>
      </c>
      <c r="U5" s="136">
        <f>'C завтраками| Bed and breakfast'!AP5</f>
        <v>45871</v>
      </c>
      <c r="V5" s="136">
        <f>'C завтраками| Bed and breakfast'!AQ5</f>
        <v>45876</v>
      </c>
      <c r="W5" s="136">
        <f>'C завтраками| Bed and breakfast'!AR5</f>
        <v>45877</v>
      </c>
      <c r="X5" s="136">
        <f>'C завтраками| Bed and breakfast'!AS5</f>
        <v>45879</v>
      </c>
      <c r="Y5" s="136">
        <f>'C завтраками| Bed and breakfast'!AT5</f>
        <v>45884</v>
      </c>
      <c r="Z5" s="136">
        <f>'C завтраками| Bed and breakfast'!AU5</f>
        <v>45885</v>
      </c>
      <c r="AA5" s="136">
        <f>'C завтраками| Bed and breakfast'!AV5</f>
        <v>45890</v>
      </c>
      <c r="AB5" s="136">
        <f>'C завтраками| Bed and breakfast'!AW5</f>
        <v>45893</v>
      </c>
      <c r="AC5" s="136">
        <f>'C завтраками| Bed and breakfast'!AX5</f>
        <v>45894</v>
      </c>
      <c r="AD5" s="136">
        <f>'C завтраками| Bed and breakfast'!AY5</f>
        <v>45900</v>
      </c>
      <c r="AE5" s="136">
        <f>'C завтраками| Bed and breakfast'!AZ5</f>
        <v>45908</v>
      </c>
      <c r="AF5" s="136">
        <f>'C завтраками| Bed and breakfast'!BA5</f>
        <v>45920</v>
      </c>
      <c r="AG5" s="136">
        <f>'C завтраками| Bed and breakfast'!BB5</f>
        <v>45930</v>
      </c>
    </row>
    <row r="6" spans="1:33"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row>
    <row r="7" spans="1:33" s="53" customFormat="1" x14ac:dyDescent="0.2">
      <c r="A7" s="88">
        <v>1</v>
      </c>
      <c r="B7" s="42">
        <f>'C завтраками| Bed and breakfast'!W7*0.9</f>
        <v>15210</v>
      </c>
      <c r="C7" s="42">
        <f>'C завтраками| Bed and breakfast'!X7*0.9</f>
        <v>15210</v>
      </c>
      <c r="D7" s="42">
        <f>'C завтраками| Bed and breakfast'!Y7*0.9</f>
        <v>9810</v>
      </c>
      <c r="E7" s="42">
        <f>'C завтраками| Bed and breakfast'!Z7*0.9</f>
        <v>12150</v>
      </c>
      <c r="F7" s="42">
        <f>'C завтраками| Bed and breakfast'!AA7*0.9</f>
        <v>13230</v>
      </c>
      <c r="G7" s="42">
        <f>'C завтраками| Bed and breakfast'!AB7*0.9</f>
        <v>11070</v>
      </c>
      <c r="H7" s="42">
        <f>'C завтраками| Bed and breakfast'!AC7*0.9</f>
        <v>12150</v>
      </c>
      <c r="I7" s="42">
        <f>'C завтраками| Bed and breakfast'!AD7*0.9</f>
        <v>16740</v>
      </c>
      <c r="J7" s="42">
        <f>'C завтраками| Bed and breakfast'!AE7*0.9</f>
        <v>15210</v>
      </c>
      <c r="K7" s="42">
        <f>'C завтраками| Bed and breakfast'!AF7*0.9</f>
        <v>11070</v>
      </c>
      <c r="L7" s="42">
        <f>'C завтраками| Bed and breakfast'!AG7*0.9</f>
        <v>16740</v>
      </c>
      <c r="M7" s="42">
        <f>'C завтраками| Bed and breakfast'!AH7*0.9</f>
        <v>11070</v>
      </c>
      <c r="N7" s="42">
        <f>'C завтраками| Bed and breakfast'!AI7*0.9</f>
        <v>12150</v>
      </c>
      <c r="O7" s="42">
        <f>'C завтраками| Bed and breakfast'!AJ7*0.9</f>
        <v>14310</v>
      </c>
      <c r="P7" s="42">
        <f>'C завтраками| Bed and breakfast'!AK7*0.9</f>
        <v>15210</v>
      </c>
      <c r="Q7" s="42">
        <f>'C завтраками| Bed and breakfast'!AL7*0.9</f>
        <v>14310</v>
      </c>
      <c r="R7" s="42">
        <f>'C завтраками| Bed and breakfast'!AM7*0.9</f>
        <v>13230</v>
      </c>
      <c r="S7" s="42">
        <f>'C завтраками| Bed and breakfast'!AN7*0.9</f>
        <v>15210</v>
      </c>
      <c r="T7" s="42">
        <f>'C завтраками| Bed and breakfast'!AO7*0.9</f>
        <v>13230</v>
      </c>
      <c r="U7" s="42">
        <f>'C завтраками| Bed and breakfast'!AP7*0.9</f>
        <v>14310</v>
      </c>
      <c r="V7" s="42">
        <f>'C завтраками| Bed and breakfast'!AQ7*0.9</f>
        <v>15210</v>
      </c>
      <c r="W7" s="42">
        <f>'C завтраками| Bed and breakfast'!AR7*0.9</f>
        <v>14310</v>
      </c>
      <c r="X7" s="42">
        <f>'C завтраками| Bed and breakfast'!AS7*0.9</f>
        <v>15210</v>
      </c>
      <c r="Y7" s="42">
        <f>'C завтраками| Bed and breakfast'!AT7*0.9</f>
        <v>14310</v>
      </c>
      <c r="Z7" s="42">
        <f>'C завтраками| Bed and breakfast'!AU7*0.9</f>
        <v>15210</v>
      </c>
      <c r="AA7" s="42">
        <f>'C завтраками| Bed and breakfast'!AV7*0.9</f>
        <v>13230</v>
      </c>
      <c r="AB7" s="42">
        <f>'C завтраками| Bed and breakfast'!AW7*0.9</f>
        <v>11070</v>
      </c>
      <c r="AC7" s="42">
        <f>'C завтраками| Bed and breakfast'!AX7*0.9</f>
        <v>13230</v>
      </c>
      <c r="AD7" s="42">
        <f>'C завтраками| Bed and breakfast'!AY7*0.9</f>
        <v>11070</v>
      </c>
      <c r="AE7" s="42">
        <f>'C завтраками| Bed and breakfast'!AZ7*0.9</f>
        <v>11070</v>
      </c>
      <c r="AF7" s="42">
        <f>'C завтраками| Bed and breakfast'!BA7*0.9</f>
        <v>13230</v>
      </c>
      <c r="AG7" s="42">
        <f>'C завтраками| Bed and breakfast'!BB7*0.9</f>
        <v>11070</v>
      </c>
    </row>
    <row r="8" spans="1:33" s="53" customFormat="1" x14ac:dyDescent="0.2">
      <c r="A8" s="88">
        <v>2</v>
      </c>
      <c r="B8" s="42">
        <f>'C завтраками| Bed and breakfast'!W8*0.9</f>
        <v>16740</v>
      </c>
      <c r="C8" s="42">
        <f>'C завтраками| Bed and breakfast'!X8*0.9</f>
        <v>16740</v>
      </c>
      <c r="D8" s="42">
        <f>'C завтраками| Bed and breakfast'!Y8*0.9</f>
        <v>11340</v>
      </c>
      <c r="E8" s="42">
        <f>'C завтраками| Bed and breakfast'!Z8*0.9</f>
        <v>13680</v>
      </c>
      <c r="F8" s="42">
        <f>'C завтраками| Bed and breakfast'!AA8*0.9</f>
        <v>14760</v>
      </c>
      <c r="G8" s="42">
        <f>'C завтраками| Bed and breakfast'!AB8*0.9</f>
        <v>12600</v>
      </c>
      <c r="H8" s="42">
        <f>'C завтраками| Bed and breakfast'!AC8*0.9</f>
        <v>13680</v>
      </c>
      <c r="I8" s="42">
        <f>'C завтраками| Bed and breakfast'!AD8*0.9</f>
        <v>18270</v>
      </c>
      <c r="J8" s="42">
        <f>'C завтраками| Bed and breakfast'!AE8*0.9</f>
        <v>16740</v>
      </c>
      <c r="K8" s="42">
        <f>'C завтраками| Bed and breakfast'!AF8*0.9</f>
        <v>12600</v>
      </c>
      <c r="L8" s="42">
        <f>'C завтраками| Bed and breakfast'!AG8*0.9</f>
        <v>18270</v>
      </c>
      <c r="M8" s="42">
        <f>'C завтраками| Bed and breakfast'!AH8*0.9</f>
        <v>12600</v>
      </c>
      <c r="N8" s="42">
        <f>'C завтраками| Bed and breakfast'!AI8*0.9</f>
        <v>13680</v>
      </c>
      <c r="O8" s="42">
        <f>'C завтраками| Bed and breakfast'!AJ8*0.9</f>
        <v>15840</v>
      </c>
      <c r="P8" s="42">
        <f>'C завтраками| Bed and breakfast'!AK8*0.9</f>
        <v>16740</v>
      </c>
      <c r="Q8" s="42">
        <f>'C завтраками| Bed and breakfast'!AL8*0.9</f>
        <v>15840</v>
      </c>
      <c r="R8" s="42">
        <f>'C завтраками| Bed and breakfast'!AM8*0.9</f>
        <v>14760</v>
      </c>
      <c r="S8" s="42">
        <f>'C завтраками| Bed and breakfast'!AN8*0.9</f>
        <v>16740</v>
      </c>
      <c r="T8" s="42">
        <f>'C завтраками| Bed and breakfast'!AO8*0.9</f>
        <v>14760</v>
      </c>
      <c r="U8" s="42">
        <f>'C завтраками| Bed and breakfast'!AP8*0.9</f>
        <v>15840</v>
      </c>
      <c r="V8" s="42">
        <f>'C завтраками| Bed and breakfast'!AQ8*0.9</f>
        <v>16740</v>
      </c>
      <c r="W8" s="42">
        <f>'C завтраками| Bed and breakfast'!AR8*0.9</f>
        <v>15840</v>
      </c>
      <c r="X8" s="42">
        <f>'C завтраками| Bed and breakfast'!AS8*0.9</f>
        <v>16740</v>
      </c>
      <c r="Y8" s="42">
        <f>'C завтраками| Bed and breakfast'!AT8*0.9</f>
        <v>15840</v>
      </c>
      <c r="Z8" s="42">
        <f>'C завтраками| Bed and breakfast'!AU8*0.9</f>
        <v>16740</v>
      </c>
      <c r="AA8" s="42">
        <f>'C завтраками| Bed and breakfast'!AV8*0.9</f>
        <v>14760</v>
      </c>
      <c r="AB8" s="42">
        <f>'C завтраками| Bed and breakfast'!AW8*0.9</f>
        <v>12600</v>
      </c>
      <c r="AC8" s="42">
        <f>'C завтраками| Bed and breakfast'!AX8*0.9</f>
        <v>14760</v>
      </c>
      <c r="AD8" s="42">
        <f>'C завтраками| Bed and breakfast'!AY8*0.9</f>
        <v>12600</v>
      </c>
      <c r="AE8" s="42">
        <f>'C завтраками| Bed and breakfast'!AZ8*0.9</f>
        <v>12600</v>
      </c>
      <c r="AF8" s="42">
        <f>'C завтраками| Bed and breakfast'!BA8*0.9</f>
        <v>14760</v>
      </c>
      <c r="AG8" s="42">
        <f>'C завтраками| Bed and breakfast'!BB8*0.9</f>
        <v>12600</v>
      </c>
    </row>
    <row r="9" spans="1:33" s="53" customFormat="1" x14ac:dyDescent="0.2">
      <c r="A9" s="42" t="s">
        <v>234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row>
    <row r="10" spans="1:33" s="53" customFormat="1" x14ac:dyDescent="0.2">
      <c r="A10" s="180">
        <v>1</v>
      </c>
      <c r="B10" s="42">
        <f>'C завтраками| Bed and breakfast'!W10*0.9</f>
        <v>17010</v>
      </c>
      <c r="C10" s="42">
        <f>'C завтраками| Bed and breakfast'!X10*0.9</f>
        <v>17010</v>
      </c>
      <c r="D10" s="42">
        <f>'C завтраками| Bed and breakfast'!Y10*0.9</f>
        <v>11610</v>
      </c>
      <c r="E10" s="42">
        <f>'C завтраками| Bed and breakfast'!Z10*0.9</f>
        <v>13950</v>
      </c>
      <c r="F10" s="42">
        <f>'C завтраками| Bed and breakfast'!AA10*0.9</f>
        <v>15030</v>
      </c>
      <c r="G10" s="42">
        <f>'C завтраками| Bed and breakfast'!AB10*0.9</f>
        <v>12870</v>
      </c>
      <c r="H10" s="42">
        <f>'C завтраками| Bed and breakfast'!AC10*0.9</f>
        <v>13950</v>
      </c>
      <c r="I10" s="42">
        <f>'C завтраками| Bed and breakfast'!AD10*0.9</f>
        <v>18540</v>
      </c>
      <c r="J10" s="42">
        <f>'C завтраками| Bed and breakfast'!AE10*0.9</f>
        <v>17010</v>
      </c>
      <c r="K10" s="42">
        <f>'C завтраками| Bed and breakfast'!AF10*0.9</f>
        <v>12870</v>
      </c>
      <c r="L10" s="42">
        <f>'C завтраками| Bed and breakfast'!AG10*0.9</f>
        <v>18540</v>
      </c>
      <c r="M10" s="42">
        <f>'C завтраками| Bed and breakfast'!AH10*0.9</f>
        <v>12870</v>
      </c>
      <c r="N10" s="42">
        <f>'C завтраками| Bed and breakfast'!AI10*0.9</f>
        <v>13950</v>
      </c>
      <c r="O10" s="42">
        <f>'C завтраками| Bed and breakfast'!AJ10*0.9</f>
        <v>16110</v>
      </c>
      <c r="P10" s="42">
        <f>'C завтраками| Bed and breakfast'!AK10*0.9</f>
        <v>17010</v>
      </c>
      <c r="Q10" s="42">
        <f>'C завтраками| Bed and breakfast'!AL10*0.9</f>
        <v>16110</v>
      </c>
      <c r="R10" s="42">
        <f>'C завтраками| Bed and breakfast'!AM10*0.9</f>
        <v>15030</v>
      </c>
      <c r="S10" s="42">
        <f>'C завтраками| Bed and breakfast'!AN10*0.9</f>
        <v>17010</v>
      </c>
      <c r="T10" s="42">
        <f>'C завтраками| Bed and breakfast'!AO10*0.9</f>
        <v>15030</v>
      </c>
      <c r="U10" s="42">
        <f>'C завтраками| Bed and breakfast'!AP10*0.9</f>
        <v>16110</v>
      </c>
      <c r="V10" s="42">
        <f>'C завтраками| Bed and breakfast'!AQ10*0.9</f>
        <v>17010</v>
      </c>
      <c r="W10" s="42">
        <f>'C завтраками| Bed and breakfast'!AR10*0.9</f>
        <v>16110</v>
      </c>
      <c r="X10" s="42">
        <f>'C завтраками| Bed and breakfast'!AS10*0.9</f>
        <v>17010</v>
      </c>
      <c r="Y10" s="42">
        <f>'C завтраками| Bed and breakfast'!AT10*0.9</f>
        <v>16110</v>
      </c>
      <c r="Z10" s="42">
        <f>'C завтраками| Bed and breakfast'!AU10*0.9</f>
        <v>17010</v>
      </c>
      <c r="AA10" s="42">
        <f>'C завтраками| Bed and breakfast'!AV10*0.9</f>
        <v>15030</v>
      </c>
      <c r="AB10" s="42">
        <f>'C завтраками| Bed and breakfast'!AW10*0.9</f>
        <v>12870</v>
      </c>
      <c r="AC10" s="42">
        <f>'C завтраками| Bed and breakfast'!AX10*0.9</f>
        <v>15030</v>
      </c>
      <c r="AD10" s="42">
        <f>'C завтраками| Bed and breakfast'!AY10*0.9</f>
        <v>12870</v>
      </c>
      <c r="AE10" s="42">
        <f>'C завтраками| Bed and breakfast'!AZ10*0.9</f>
        <v>12870</v>
      </c>
      <c r="AF10" s="42">
        <f>'C завтраками| Bed and breakfast'!BA10*0.9</f>
        <v>15030</v>
      </c>
      <c r="AG10" s="42">
        <f>'C завтраками| Bed and breakfast'!BB10*0.9</f>
        <v>12870</v>
      </c>
    </row>
    <row r="11" spans="1:33" s="53" customFormat="1" x14ac:dyDescent="0.2">
      <c r="A11" s="180">
        <v>2</v>
      </c>
      <c r="B11" s="42">
        <f>'C завтраками| Bed and breakfast'!W11*0.9</f>
        <v>18540</v>
      </c>
      <c r="C11" s="42">
        <f>'C завтраками| Bed and breakfast'!X11*0.9</f>
        <v>18540</v>
      </c>
      <c r="D11" s="42">
        <f>'C завтраками| Bed and breakfast'!Y11*0.9</f>
        <v>13140</v>
      </c>
      <c r="E11" s="42">
        <f>'C завтраками| Bed and breakfast'!Z11*0.9</f>
        <v>15480</v>
      </c>
      <c r="F11" s="42">
        <f>'C завтраками| Bed and breakfast'!AA11*0.9</f>
        <v>16560</v>
      </c>
      <c r="G11" s="42">
        <f>'C завтраками| Bed and breakfast'!AB11*0.9</f>
        <v>14400</v>
      </c>
      <c r="H11" s="42">
        <f>'C завтраками| Bed and breakfast'!AC11*0.9</f>
        <v>15480</v>
      </c>
      <c r="I11" s="42">
        <f>'C завтраками| Bed and breakfast'!AD11*0.9</f>
        <v>20070</v>
      </c>
      <c r="J11" s="42">
        <f>'C завтраками| Bed and breakfast'!AE11*0.9</f>
        <v>18540</v>
      </c>
      <c r="K11" s="42">
        <f>'C завтраками| Bed and breakfast'!AF11*0.9</f>
        <v>14400</v>
      </c>
      <c r="L11" s="42">
        <f>'C завтраками| Bed and breakfast'!AG11*0.9</f>
        <v>20070</v>
      </c>
      <c r="M11" s="42">
        <f>'C завтраками| Bed and breakfast'!AH11*0.9</f>
        <v>14400</v>
      </c>
      <c r="N11" s="42">
        <f>'C завтраками| Bed and breakfast'!AI11*0.9</f>
        <v>15480</v>
      </c>
      <c r="O11" s="42">
        <f>'C завтраками| Bed and breakfast'!AJ11*0.9</f>
        <v>17640</v>
      </c>
      <c r="P11" s="42">
        <f>'C завтраками| Bed and breakfast'!AK11*0.9</f>
        <v>18540</v>
      </c>
      <c r="Q11" s="42">
        <f>'C завтраками| Bed and breakfast'!AL11*0.9</f>
        <v>17640</v>
      </c>
      <c r="R11" s="42">
        <f>'C завтраками| Bed and breakfast'!AM11*0.9</f>
        <v>16560</v>
      </c>
      <c r="S11" s="42">
        <f>'C завтраками| Bed and breakfast'!AN11*0.9</f>
        <v>18540</v>
      </c>
      <c r="T11" s="42">
        <f>'C завтраками| Bed and breakfast'!AO11*0.9</f>
        <v>16560</v>
      </c>
      <c r="U11" s="42">
        <f>'C завтраками| Bed and breakfast'!AP11*0.9</f>
        <v>17640</v>
      </c>
      <c r="V11" s="42">
        <f>'C завтраками| Bed and breakfast'!AQ11*0.9</f>
        <v>18540</v>
      </c>
      <c r="W11" s="42">
        <f>'C завтраками| Bed and breakfast'!AR11*0.9</f>
        <v>17640</v>
      </c>
      <c r="X11" s="42">
        <f>'C завтраками| Bed and breakfast'!AS11*0.9</f>
        <v>18540</v>
      </c>
      <c r="Y11" s="42">
        <f>'C завтраками| Bed and breakfast'!AT11*0.9</f>
        <v>17640</v>
      </c>
      <c r="Z11" s="42">
        <f>'C завтраками| Bed and breakfast'!AU11*0.9</f>
        <v>18540</v>
      </c>
      <c r="AA11" s="42">
        <f>'C завтраками| Bed and breakfast'!AV11*0.9</f>
        <v>16560</v>
      </c>
      <c r="AB11" s="42">
        <f>'C завтраками| Bed and breakfast'!AW11*0.9</f>
        <v>14400</v>
      </c>
      <c r="AC11" s="42">
        <f>'C завтраками| Bed and breakfast'!AX11*0.9</f>
        <v>16560</v>
      </c>
      <c r="AD11" s="42">
        <f>'C завтраками| Bed and breakfast'!AY11*0.9</f>
        <v>14400</v>
      </c>
      <c r="AE11" s="42">
        <f>'C завтраками| Bed and breakfast'!AZ11*0.9</f>
        <v>14400</v>
      </c>
      <c r="AF11" s="42">
        <f>'C завтраками| Bed and breakfast'!BA11*0.9</f>
        <v>16560</v>
      </c>
      <c r="AG11" s="42">
        <f>'C завтраками| Bed and breakfast'!BB11*0.9</f>
        <v>14400</v>
      </c>
    </row>
    <row r="12" spans="1:33"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row>
    <row r="13" spans="1:33" s="53" customFormat="1" x14ac:dyDescent="0.2">
      <c r="A13" s="88">
        <f>A7</f>
        <v>1</v>
      </c>
      <c r="B13" s="42">
        <f>'C завтраками| Bed and breakfast'!W13*0.9</f>
        <v>17910</v>
      </c>
      <c r="C13" s="42">
        <f>'C завтраками| Bed and breakfast'!X13*0.9</f>
        <v>17910</v>
      </c>
      <c r="D13" s="42">
        <f>'C завтраками| Bed and breakfast'!Y13*0.9</f>
        <v>12510</v>
      </c>
      <c r="E13" s="42">
        <f>'C завтраками| Bed and breakfast'!Z13*0.9</f>
        <v>14850</v>
      </c>
      <c r="F13" s="42">
        <f>'C завтраками| Bed and breakfast'!AA13*0.9</f>
        <v>15930</v>
      </c>
      <c r="G13" s="42">
        <f>'C завтраками| Bed and breakfast'!AB13*0.9</f>
        <v>13770</v>
      </c>
      <c r="H13" s="42">
        <f>'C завтраками| Bed and breakfast'!AC13*0.9</f>
        <v>14850</v>
      </c>
      <c r="I13" s="42">
        <f>'C завтраками| Bed and breakfast'!AD13*0.9</f>
        <v>19440</v>
      </c>
      <c r="J13" s="42">
        <f>'C завтраками| Bed and breakfast'!AE13*0.9</f>
        <v>17910</v>
      </c>
      <c r="K13" s="42">
        <f>'C завтраками| Bed and breakfast'!AF13*0.9</f>
        <v>13770</v>
      </c>
      <c r="L13" s="42">
        <f>'C завтраками| Bed and breakfast'!AG13*0.9</f>
        <v>19440</v>
      </c>
      <c r="M13" s="42">
        <f>'C завтраками| Bed and breakfast'!AH13*0.9</f>
        <v>13770</v>
      </c>
      <c r="N13" s="42">
        <f>'C завтраками| Bed and breakfast'!AI13*0.9</f>
        <v>14850</v>
      </c>
      <c r="O13" s="42">
        <f>'C завтраками| Bed and breakfast'!AJ13*0.9</f>
        <v>17010</v>
      </c>
      <c r="P13" s="42">
        <f>'C завтраками| Bed and breakfast'!AK13*0.9</f>
        <v>17910</v>
      </c>
      <c r="Q13" s="42">
        <f>'C завтраками| Bed and breakfast'!AL13*0.9</f>
        <v>17010</v>
      </c>
      <c r="R13" s="42">
        <f>'C завтраками| Bed and breakfast'!AM13*0.9</f>
        <v>15930</v>
      </c>
      <c r="S13" s="42">
        <f>'C завтраками| Bed and breakfast'!AN13*0.9</f>
        <v>17910</v>
      </c>
      <c r="T13" s="42">
        <f>'C завтраками| Bed and breakfast'!AO13*0.9</f>
        <v>15930</v>
      </c>
      <c r="U13" s="42">
        <f>'C завтраками| Bed and breakfast'!AP13*0.9</f>
        <v>17010</v>
      </c>
      <c r="V13" s="42">
        <f>'C завтраками| Bed and breakfast'!AQ13*0.9</f>
        <v>17910</v>
      </c>
      <c r="W13" s="42">
        <f>'C завтраками| Bed and breakfast'!AR13*0.9</f>
        <v>17010</v>
      </c>
      <c r="X13" s="42">
        <f>'C завтраками| Bed and breakfast'!AS13*0.9</f>
        <v>17910</v>
      </c>
      <c r="Y13" s="42">
        <f>'C завтраками| Bed and breakfast'!AT13*0.9</f>
        <v>17010</v>
      </c>
      <c r="Z13" s="42">
        <f>'C завтраками| Bed and breakfast'!AU13*0.9</f>
        <v>17910</v>
      </c>
      <c r="AA13" s="42">
        <f>'C завтраками| Bed and breakfast'!AV13*0.9</f>
        <v>15930</v>
      </c>
      <c r="AB13" s="42">
        <f>'C завтраками| Bed and breakfast'!AW13*0.9</f>
        <v>13770</v>
      </c>
      <c r="AC13" s="42">
        <f>'C завтраками| Bed and breakfast'!AX13*0.9</f>
        <v>15930</v>
      </c>
      <c r="AD13" s="42">
        <f>'C завтраками| Bed and breakfast'!AY13*0.9</f>
        <v>13770</v>
      </c>
      <c r="AE13" s="42">
        <f>'C завтраками| Bed and breakfast'!AZ13*0.9</f>
        <v>13770</v>
      </c>
      <c r="AF13" s="42">
        <f>'C завтраками| Bed and breakfast'!BA13*0.9</f>
        <v>15930</v>
      </c>
      <c r="AG13" s="42">
        <f>'C завтраками| Bed and breakfast'!BB13*0.9</f>
        <v>13770</v>
      </c>
    </row>
    <row r="14" spans="1:33" s="53" customFormat="1" x14ac:dyDescent="0.2">
      <c r="A14" s="88">
        <f>A8</f>
        <v>2</v>
      </c>
      <c r="B14" s="42">
        <f>'C завтраками| Bed and breakfast'!W14*0.9</f>
        <v>19440</v>
      </c>
      <c r="C14" s="42">
        <f>'C завтраками| Bed and breakfast'!X14*0.9</f>
        <v>19440</v>
      </c>
      <c r="D14" s="42">
        <f>'C завтраками| Bed and breakfast'!Y14*0.9</f>
        <v>14040</v>
      </c>
      <c r="E14" s="42">
        <f>'C завтраками| Bed and breakfast'!Z14*0.9</f>
        <v>16380</v>
      </c>
      <c r="F14" s="42">
        <f>'C завтраками| Bed and breakfast'!AA14*0.9</f>
        <v>17460</v>
      </c>
      <c r="G14" s="42">
        <f>'C завтраками| Bed and breakfast'!AB14*0.9</f>
        <v>15300</v>
      </c>
      <c r="H14" s="42">
        <f>'C завтраками| Bed and breakfast'!AC14*0.9</f>
        <v>16380</v>
      </c>
      <c r="I14" s="42">
        <f>'C завтраками| Bed and breakfast'!AD14*0.9</f>
        <v>20970</v>
      </c>
      <c r="J14" s="42">
        <f>'C завтраками| Bed and breakfast'!AE14*0.9</f>
        <v>19440</v>
      </c>
      <c r="K14" s="42">
        <f>'C завтраками| Bed and breakfast'!AF14*0.9</f>
        <v>15300</v>
      </c>
      <c r="L14" s="42">
        <f>'C завтраками| Bed and breakfast'!AG14*0.9</f>
        <v>20970</v>
      </c>
      <c r="M14" s="42">
        <f>'C завтраками| Bed and breakfast'!AH14*0.9</f>
        <v>15300</v>
      </c>
      <c r="N14" s="42">
        <f>'C завтраками| Bed and breakfast'!AI14*0.9</f>
        <v>16380</v>
      </c>
      <c r="O14" s="42">
        <f>'C завтраками| Bed and breakfast'!AJ14*0.9</f>
        <v>18540</v>
      </c>
      <c r="P14" s="42">
        <f>'C завтраками| Bed and breakfast'!AK14*0.9</f>
        <v>19440</v>
      </c>
      <c r="Q14" s="42">
        <f>'C завтраками| Bed and breakfast'!AL14*0.9</f>
        <v>18540</v>
      </c>
      <c r="R14" s="42">
        <f>'C завтраками| Bed and breakfast'!AM14*0.9</f>
        <v>17460</v>
      </c>
      <c r="S14" s="42">
        <f>'C завтраками| Bed and breakfast'!AN14*0.9</f>
        <v>19440</v>
      </c>
      <c r="T14" s="42">
        <f>'C завтраками| Bed and breakfast'!AO14*0.9</f>
        <v>17460</v>
      </c>
      <c r="U14" s="42">
        <f>'C завтраками| Bed and breakfast'!AP14*0.9</f>
        <v>18540</v>
      </c>
      <c r="V14" s="42">
        <f>'C завтраками| Bed and breakfast'!AQ14*0.9</f>
        <v>19440</v>
      </c>
      <c r="W14" s="42">
        <f>'C завтраками| Bed and breakfast'!AR14*0.9</f>
        <v>18540</v>
      </c>
      <c r="X14" s="42">
        <f>'C завтраками| Bed and breakfast'!AS14*0.9</f>
        <v>19440</v>
      </c>
      <c r="Y14" s="42">
        <f>'C завтраками| Bed and breakfast'!AT14*0.9</f>
        <v>18540</v>
      </c>
      <c r="Z14" s="42">
        <f>'C завтраками| Bed and breakfast'!AU14*0.9</f>
        <v>19440</v>
      </c>
      <c r="AA14" s="42">
        <f>'C завтраками| Bed and breakfast'!AV14*0.9</f>
        <v>17460</v>
      </c>
      <c r="AB14" s="42">
        <f>'C завтраками| Bed and breakfast'!AW14*0.9</f>
        <v>15300</v>
      </c>
      <c r="AC14" s="42">
        <f>'C завтраками| Bed and breakfast'!AX14*0.9</f>
        <v>17460</v>
      </c>
      <c r="AD14" s="42">
        <f>'C завтраками| Bed and breakfast'!AY14*0.9</f>
        <v>15300</v>
      </c>
      <c r="AE14" s="42">
        <f>'C завтраками| Bed and breakfast'!AZ14*0.9</f>
        <v>15300</v>
      </c>
      <c r="AF14" s="42">
        <f>'C завтраками| Bed and breakfast'!BA14*0.9</f>
        <v>17460</v>
      </c>
      <c r="AG14" s="42">
        <f>'C завтраками| Bed and breakfast'!BB14*0.9</f>
        <v>15300</v>
      </c>
    </row>
    <row r="15" spans="1:33"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row>
    <row r="16" spans="1:33" s="53" customFormat="1" x14ac:dyDescent="0.2">
      <c r="A16" s="88">
        <f>A7</f>
        <v>1</v>
      </c>
      <c r="B16" s="42">
        <f>'C завтраками| Bed and breakfast'!W16*0.9</f>
        <v>19440</v>
      </c>
      <c r="C16" s="42">
        <f>'C завтраками| Bed and breakfast'!X16*0.9</f>
        <v>19440</v>
      </c>
      <c r="D16" s="42">
        <f>'C завтраками| Bed and breakfast'!Y16*0.9</f>
        <v>14040</v>
      </c>
      <c r="E16" s="42">
        <f>'C завтраками| Bed and breakfast'!Z16*0.9</f>
        <v>16380</v>
      </c>
      <c r="F16" s="42">
        <f>'C завтраками| Bed and breakfast'!AA16*0.9</f>
        <v>17460</v>
      </c>
      <c r="G16" s="42">
        <f>'C завтраками| Bed and breakfast'!AB16*0.9</f>
        <v>15300</v>
      </c>
      <c r="H16" s="42">
        <f>'C завтраками| Bed and breakfast'!AC16*0.9</f>
        <v>16380</v>
      </c>
      <c r="I16" s="42">
        <f>'C завтраками| Bed and breakfast'!AD16*0.9</f>
        <v>20970</v>
      </c>
      <c r="J16" s="42">
        <f>'C завтраками| Bed and breakfast'!AE16*0.9</f>
        <v>19440</v>
      </c>
      <c r="K16" s="42">
        <f>'C завтраками| Bed and breakfast'!AF16*0.9</f>
        <v>15300</v>
      </c>
      <c r="L16" s="42">
        <f>'C завтраками| Bed and breakfast'!AG16*0.9</f>
        <v>20970</v>
      </c>
      <c r="M16" s="42">
        <f>'C завтраками| Bed and breakfast'!AH16*0.9</f>
        <v>15300</v>
      </c>
      <c r="N16" s="42">
        <f>'C завтраками| Bed and breakfast'!AI16*0.9</f>
        <v>16380</v>
      </c>
      <c r="O16" s="42">
        <f>'C завтраками| Bed and breakfast'!AJ16*0.9</f>
        <v>18540</v>
      </c>
      <c r="P16" s="42">
        <f>'C завтраками| Bed and breakfast'!AK16*0.9</f>
        <v>19440</v>
      </c>
      <c r="Q16" s="42">
        <f>'C завтраками| Bed and breakfast'!AL16*0.9</f>
        <v>18540</v>
      </c>
      <c r="R16" s="42">
        <f>'C завтраками| Bed and breakfast'!AM16*0.9</f>
        <v>17460</v>
      </c>
      <c r="S16" s="42">
        <f>'C завтраками| Bed and breakfast'!AN16*0.9</f>
        <v>19440</v>
      </c>
      <c r="T16" s="42">
        <f>'C завтраками| Bed and breakfast'!AO16*0.9</f>
        <v>17460</v>
      </c>
      <c r="U16" s="42">
        <f>'C завтраками| Bed and breakfast'!AP16*0.9</f>
        <v>18540</v>
      </c>
      <c r="V16" s="42">
        <f>'C завтраками| Bed and breakfast'!AQ16*0.9</f>
        <v>19440</v>
      </c>
      <c r="W16" s="42">
        <f>'C завтраками| Bed and breakfast'!AR16*0.9</f>
        <v>18540</v>
      </c>
      <c r="X16" s="42">
        <f>'C завтраками| Bed and breakfast'!AS16*0.9</f>
        <v>19440</v>
      </c>
      <c r="Y16" s="42">
        <f>'C завтраками| Bed and breakfast'!AT16*0.9</f>
        <v>18540</v>
      </c>
      <c r="Z16" s="42">
        <f>'C завтраками| Bed and breakfast'!AU16*0.9</f>
        <v>19440</v>
      </c>
      <c r="AA16" s="42">
        <f>'C завтраками| Bed and breakfast'!AV16*0.9</f>
        <v>17460</v>
      </c>
      <c r="AB16" s="42">
        <f>'C завтраками| Bed and breakfast'!AW16*0.9</f>
        <v>15300</v>
      </c>
      <c r="AC16" s="42">
        <f>'C завтраками| Bed and breakfast'!AX16*0.9</f>
        <v>17460</v>
      </c>
      <c r="AD16" s="42">
        <f>'C завтраками| Bed and breakfast'!AY16*0.9</f>
        <v>15300</v>
      </c>
      <c r="AE16" s="42">
        <f>'C завтраками| Bed and breakfast'!AZ16*0.9</f>
        <v>15300</v>
      </c>
      <c r="AF16" s="42">
        <f>'C завтраками| Bed and breakfast'!BA16*0.9</f>
        <v>17460</v>
      </c>
      <c r="AG16" s="42">
        <f>'C завтраками| Bed and breakfast'!BB16*0.9</f>
        <v>15300</v>
      </c>
    </row>
    <row r="17" spans="1:33" s="53" customFormat="1" x14ac:dyDescent="0.2">
      <c r="A17" s="88">
        <f>A8</f>
        <v>2</v>
      </c>
      <c r="B17" s="42">
        <f>'C завтраками| Bed and breakfast'!W17*0.9</f>
        <v>20970</v>
      </c>
      <c r="C17" s="42">
        <f>'C завтраками| Bed and breakfast'!X17*0.9</f>
        <v>20970</v>
      </c>
      <c r="D17" s="42">
        <f>'C завтраками| Bed and breakfast'!Y17*0.9</f>
        <v>15570</v>
      </c>
      <c r="E17" s="42">
        <f>'C завтраками| Bed and breakfast'!Z17*0.9</f>
        <v>17910</v>
      </c>
      <c r="F17" s="42">
        <f>'C завтраками| Bed and breakfast'!AA17*0.9</f>
        <v>18990</v>
      </c>
      <c r="G17" s="42">
        <f>'C завтраками| Bed and breakfast'!AB17*0.9</f>
        <v>16830</v>
      </c>
      <c r="H17" s="42">
        <f>'C завтраками| Bed and breakfast'!AC17*0.9</f>
        <v>17910</v>
      </c>
      <c r="I17" s="42">
        <f>'C завтраками| Bed and breakfast'!AD17*0.9</f>
        <v>22500</v>
      </c>
      <c r="J17" s="42">
        <f>'C завтраками| Bed and breakfast'!AE17*0.9</f>
        <v>20970</v>
      </c>
      <c r="K17" s="42">
        <f>'C завтраками| Bed and breakfast'!AF17*0.9</f>
        <v>16830</v>
      </c>
      <c r="L17" s="42">
        <f>'C завтраками| Bed and breakfast'!AG17*0.9</f>
        <v>22500</v>
      </c>
      <c r="M17" s="42">
        <f>'C завтраками| Bed and breakfast'!AH17*0.9</f>
        <v>16830</v>
      </c>
      <c r="N17" s="42">
        <f>'C завтраками| Bed and breakfast'!AI17*0.9</f>
        <v>17910</v>
      </c>
      <c r="O17" s="42">
        <f>'C завтраками| Bed and breakfast'!AJ17*0.9</f>
        <v>20070</v>
      </c>
      <c r="P17" s="42">
        <f>'C завтраками| Bed and breakfast'!AK17*0.9</f>
        <v>20970</v>
      </c>
      <c r="Q17" s="42">
        <f>'C завтраками| Bed and breakfast'!AL17*0.9</f>
        <v>20070</v>
      </c>
      <c r="R17" s="42">
        <f>'C завтраками| Bed and breakfast'!AM17*0.9</f>
        <v>18990</v>
      </c>
      <c r="S17" s="42">
        <f>'C завтраками| Bed and breakfast'!AN17*0.9</f>
        <v>20970</v>
      </c>
      <c r="T17" s="42">
        <f>'C завтраками| Bed and breakfast'!AO17*0.9</f>
        <v>18990</v>
      </c>
      <c r="U17" s="42">
        <f>'C завтраками| Bed and breakfast'!AP17*0.9</f>
        <v>20070</v>
      </c>
      <c r="V17" s="42">
        <f>'C завтраками| Bed and breakfast'!AQ17*0.9</f>
        <v>20970</v>
      </c>
      <c r="W17" s="42">
        <f>'C завтраками| Bed and breakfast'!AR17*0.9</f>
        <v>20070</v>
      </c>
      <c r="X17" s="42">
        <f>'C завтраками| Bed and breakfast'!AS17*0.9</f>
        <v>20970</v>
      </c>
      <c r="Y17" s="42">
        <f>'C завтраками| Bed and breakfast'!AT17*0.9</f>
        <v>20070</v>
      </c>
      <c r="Z17" s="42">
        <f>'C завтраками| Bed and breakfast'!AU17*0.9</f>
        <v>20970</v>
      </c>
      <c r="AA17" s="42">
        <f>'C завтраками| Bed and breakfast'!AV17*0.9</f>
        <v>18990</v>
      </c>
      <c r="AB17" s="42">
        <f>'C завтраками| Bed and breakfast'!AW17*0.9</f>
        <v>16830</v>
      </c>
      <c r="AC17" s="42">
        <f>'C завтраками| Bed and breakfast'!AX17*0.9</f>
        <v>18990</v>
      </c>
      <c r="AD17" s="42">
        <f>'C завтраками| Bed and breakfast'!AY17*0.9</f>
        <v>16830</v>
      </c>
      <c r="AE17" s="42">
        <f>'C завтраками| Bed and breakfast'!AZ17*0.9</f>
        <v>16830</v>
      </c>
      <c r="AF17" s="42">
        <f>'C завтраками| Bed and breakfast'!BA17*0.9</f>
        <v>18990</v>
      </c>
      <c r="AG17" s="42">
        <f>'C завтраками| Bed and breakfast'!BB17*0.9</f>
        <v>16830</v>
      </c>
    </row>
    <row r="18" spans="1:33"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row>
    <row r="19" spans="1:33" s="53" customFormat="1" x14ac:dyDescent="0.2">
      <c r="A19" s="88">
        <f>A7</f>
        <v>1</v>
      </c>
      <c r="B19" s="42">
        <f>'C завтраками| Bed and breakfast'!W19*0.9</f>
        <v>37710</v>
      </c>
      <c r="C19" s="42">
        <f>'C завтраками| Bed and breakfast'!X19*0.9</f>
        <v>37710</v>
      </c>
      <c r="D19" s="42">
        <f>'C завтраками| Bed and breakfast'!Y19*0.9</f>
        <v>32310</v>
      </c>
      <c r="E19" s="42">
        <f>'C завтраками| Bed and breakfast'!Z19*0.9</f>
        <v>34650</v>
      </c>
      <c r="F19" s="42">
        <f>'C завтраками| Bed and breakfast'!AA19*0.9</f>
        <v>35730</v>
      </c>
      <c r="G19" s="42">
        <f>'C завтраками| Bed and breakfast'!AB19*0.9</f>
        <v>33570</v>
      </c>
      <c r="H19" s="42">
        <f>'C завтраками| Bed and breakfast'!AC19*0.9</f>
        <v>34650</v>
      </c>
      <c r="I19" s="42">
        <f>'C завтраками| Bed and breakfast'!AD19*0.9</f>
        <v>39240</v>
      </c>
      <c r="J19" s="42">
        <f>'C завтраками| Bed and breakfast'!AE19*0.9</f>
        <v>37710</v>
      </c>
      <c r="K19" s="42">
        <f>'C завтраками| Bed and breakfast'!AF19*0.9</f>
        <v>33570</v>
      </c>
      <c r="L19" s="42">
        <f>'C завтраками| Bed and breakfast'!AG19*0.9</f>
        <v>39240</v>
      </c>
      <c r="M19" s="42">
        <f>'C завтраками| Bed and breakfast'!AH19*0.9</f>
        <v>33570</v>
      </c>
      <c r="N19" s="42">
        <f>'C завтраками| Bed and breakfast'!AI19*0.9</f>
        <v>34650</v>
      </c>
      <c r="O19" s="42">
        <f>'C завтраками| Bed and breakfast'!AJ19*0.9</f>
        <v>36810</v>
      </c>
      <c r="P19" s="42">
        <f>'C завтраками| Bed and breakfast'!AK19*0.9</f>
        <v>37710</v>
      </c>
      <c r="Q19" s="42">
        <f>'C завтраками| Bed and breakfast'!AL19*0.9</f>
        <v>36810</v>
      </c>
      <c r="R19" s="42">
        <f>'C завтраками| Bed and breakfast'!AM19*0.9</f>
        <v>35730</v>
      </c>
      <c r="S19" s="42">
        <f>'C завтраками| Bed and breakfast'!AN19*0.9</f>
        <v>37710</v>
      </c>
      <c r="T19" s="42">
        <f>'C завтраками| Bed and breakfast'!AO19*0.9</f>
        <v>35730</v>
      </c>
      <c r="U19" s="42">
        <f>'C завтраками| Bed and breakfast'!AP19*0.9</f>
        <v>36810</v>
      </c>
      <c r="V19" s="42">
        <f>'C завтраками| Bed and breakfast'!AQ19*0.9</f>
        <v>37710</v>
      </c>
      <c r="W19" s="42">
        <f>'C завтраками| Bed and breakfast'!AR19*0.9</f>
        <v>36810</v>
      </c>
      <c r="X19" s="42">
        <f>'C завтраками| Bed and breakfast'!AS19*0.9</f>
        <v>37710</v>
      </c>
      <c r="Y19" s="42">
        <f>'C завтраками| Bed and breakfast'!AT19*0.9</f>
        <v>36810</v>
      </c>
      <c r="Z19" s="42">
        <f>'C завтраками| Bed and breakfast'!AU19*0.9</f>
        <v>37710</v>
      </c>
      <c r="AA19" s="42">
        <f>'C завтраками| Bed and breakfast'!AV19*0.9</f>
        <v>35730</v>
      </c>
      <c r="AB19" s="42">
        <f>'C завтраками| Bed and breakfast'!AW19*0.9</f>
        <v>33570</v>
      </c>
      <c r="AC19" s="42">
        <f>'C завтраками| Bed and breakfast'!AX19*0.9</f>
        <v>35730</v>
      </c>
      <c r="AD19" s="42">
        <f>'C завтраками| Bed and breakfast'!AY19*0.9</f>
        <v>33570</v>
      </c>
      <c r="AE19" s="42">
        <f>'C завтраками| Bed and breakfast'!AZ19*0.9</f>
        <v>33570</v>
      </c>
      <c r="AF19" s="42">
        <f>'C завтраками| Bed and breakfast'!BA19*0.9</f>
        <v>35730</v>
      </c>
      <c r="AG19" s="42">
        <f>'C завтраками| Bed and breakfast'!BB19*0.9</f>
        <v>33570</v>
      </c>
    </row>
    <row r="20" spans="1:33" s="53" customFormat="1" x14ac:dyDescent="0.2">
      <c r="A20" s="88">
        <f>A8</f>
        <v>2</v>
      </c>
      <c r="B20" s="42">
        <f>'C завтраками| Bed and breakfast'!W20*0.9</f>
        <v>39240</v>
      </c>
      <c r="C20" s="42">
        <f>'C завтраками| Bed and breakfast'!X20*0.9</f>
        <v>39240</v>
      </c>
      <c r="D20" s="42">
        <f>'C завтраками| Bed and breakfast'!Y20*0.9</f>
        <v>33840</v>
      </c>
      <c r="E20" s="42">
        <f>'C завтраками| Bed and breakfast'!Z20*0.9</f>
        <v>36180</v>
      </c>
      <c r="F20" s="42">
        <f>'C завтраками| Bed and breakfast'!AA20*0.9</f>
        <v>37260</v>
      </c>
      <c r="G20" s="42">
        <f>'C завтраками| Bed and breakfast'!AB20*0.9</f>
        <v>35100</v>
      </c>
      <c r="H20" s="42">
        <f>'C завтраками| Bed and breakfast'!AC20*0.9</f>
        <v>36180</v>
      </c>
      <c r="I20" s="42">
        <f>'C завтраками| Bed and breakfast'!AD20*0.9</f>
        <v>40770</v>
      </c>
      <c r="J20" s="42">
        <f>'C завтраками| Bed and breakfast'!AE20*0.9</f>
        <v>39240</v>
      </c>
      <c r="K20" s="42">
        <f>'C завтраками| Bed and breakfast'!AF20*0.9</f>
        <v>35100</v>
      </c>
      <c r="L20" s="42">
        <f>'C завтраками| Bed and breakfast'!AG20*0.9</f>
        <v>40770</v>
      </c>
      <c r="M20" s="42">
        <f>'C завтраками| Bed and breakfast'!AH20*0.9</f>
        <v>35100</v>
      </c>
      <c r="N20" s="42">
        <f>'C завтраками| Bed and breakfast'!AI20*0.9</f>
        <v>36180</v>
      </c>
      <c r="O20" s="42">
        <f>'C завтраками| Bed and breakfast'!AJ20*0.9</f>
        <v>38340</v>
      </c>
      <c r="P20" s="42">
        <f>'C завтраками| Bed and breakfast'!AK20*0.9</f>
        <v>39240</v>
      </c>
      <c r="Q20" s="42">
        <f>'C завтраками| Bed and breakfast'!AL20*0.9</f>
        <v>38340</v>
      </c>
      <c r="R20" s="42">
        <f>'C завтраками| Bed and breakfast'!AM20*0.9</f>
        <v>37260</v>
      </c>
      <c r="S20" s="42">
        <f>'C завтраками| Bed and breakfast'!AN20*0.9</f>
        <v>39240</v>
      </c>
      <c r="T20" s="42">
        <f>'C завтраками| Bed and breakfast'!AO20*0.9</f>
        <v>37260</v>
      </c>
      <c r="U20" s="42">
        <f>'C завтраками| Bed and breakfast'!AP20*0.9</f>
        <v>38340</v>
      </c>
      <c r="V20" s="42">
        <f>'C завтраками| Bed and breakfast'!AQ20*0.9</f>
        <v>39240</v>
      </c>
      <c r="W20" s="42">
        <f>'C завтраками| Bed and breakfast'!AR20*0.9</f>
        <v>38340</v>
      </c>
      <c r="X20" s="42">
        <f>'C завтраками| Bed and breakfast'!AS20*0.9</f>
        <v>39240</v>
      </c>
      <c r="Y20" s="42">
        <f>'C завтраками| Bed and breakfast'!AT20*0.9</f>
        <v>38340</v>
      </c>
      <c r="Z20" s="42">
        <f>'C завтраками| Bed and breakfast'!AU20*0.9</f>
        <v>39240</v>
      </c>
      <c r="AA20" s="42">
        <f>'C завтраками| Bed and breakfast'!AV20*0.9</f>
        <v>37260</v>
      </c>
      <c r="AB20" s="42">
        <f>'C завтраками| Bed and breakfast'!AW20*0.9</f>
        <v>35100</v>
      </c>
      <c r="AC20" s="42">
        <f>'C завтраками| Bed and breakfast'!AX20*0.9</f>
        <v>37260</v>
      </c>
      <c r="AD20" s="42">
        <f>'C завтраками| Bed and breakfast'!AY20*0.9</f>
        <v>35100</v>
      </c>
      <c r="AE20" s="42">
        <f>'C завтраками| Bed and breakfast'!AZ20*0.9</f>
        <v>35100</v>
      </c>
      <c r="AF20" s="42">
        <f>'C завтраками| Bed and breakfast'!BA20*0.9</f>
        <v>37260</v>
      </c>
      <c r="AG20" s="42">
        <f>'C завтраками| Bed and breakfast'!BB20*0.9</f>
        <v>35100</v>
      </c>
    </row>
    <row r="21" spans="1:33"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row>
    <row r="22" spans="1:33" s="53" customFormat="1" x14ac:dyDescent="0.2">
      <c r="A22" s="88" t="s">
        <v>88</v>
      </c>
      <c r="B22" s="42">
        <f>'C завтраками| Bed and breakfast'!W22*0.9</f>
        <v>59310</v>
      </c>
      <c r="C22" s="42">
        <f>'C завтраками| Bed and breakfast'!X22*0.9</f>
        <v>59310</v>
      </c>
      <c r="D22" s="42">
        <f>'C завтраками| Bed and breakfast'!Y22*0.9</f>
        <v>51840</v>
      </c>
      <c r="E22" s="42">
        <f>'C завтраками| Bed and breakfast'!Z22*0.9</f>
        <v>54180</v>
      </c>
      <c r="F22" s="42">
        <f>'C завтраками| Bed and breakfast'!AA22*0.9</f>
        <v>55260</v>
      </c>
      <c r="G22" s="42">
        <f>'C завтраками| Bed and breakfast'!AB22*0.9</f>
        <v>53100</v>
      </c>
      <c r="H22" s="42">
        <f>'C завтраками| Bed and breakfast'!AC22*0.9</f>
        <v>54180</v>
      </c>
      <c r="I22" s="42">
        <f>'C завтраками| Bed and breakfast'!AD22*0.9</f>
        <v>58770</v>
      </c>
      <c r="J22" s="42">
        <f>'C завтраками| Bed and breakfast'!AE22*0.9</f>
        <v>57240</v>
      </c>
      <c r="K22" s="42">
        <f>'C завтраками| Bed and breakfast'!AF22*0.9</f>
        <v>53100</v>
      </c>
      <c r="L22" s="42">
        <f>'C завтраками| Bed and breakfast'!AG22*0.9</f>
        <v>58770</v>
      </c>
      <c r="M22" s="42">
        <f>'C завтраками| Bed and breakfast'!AH22*0.9</f>
        <v>53100</v>
      </c>
      <c r="N22" s="42">
        <f>'C завтраками| Bed and breakfast'!AI22*0.9</f>
        <v>54180</v>
      </c>
      <c r="O22" s="42">
        <f>'C завтраками| Bed and breakfast'!AJ22*0.9</f>
        <v>56340</v>
      </c>
      <c r="P22" s="42">
        <f>'C завтраками| Bed and breakfast'!AK22*0.9</f>
        <v>57240</v>
      </c>
      <c r="Q22" s="42">
        <f>'C завтраками| Bed and breakfast'!AL22*0.9</f>
        <v>56340</v>
      </c>
      <c r="R22" s="42">
        <f>'C завтраками| Bed and breakfast'!AM22*0.9</f>
        <v>55260</v>
      </c>
      <c r="S22" s="42">
        <f>'C завтраками| Bed and breakfast'!AN22*0.9</f>
        <v>57240</v>
      </c>
      <c r="T22" s="42">
        <f>'C завтраками| Bed and breakfast'!AO22*0.9</f>
        <v>55260</v>
      </c>
      <c r="U22" s="42">
        <f>'C завтраками| Bed and breakfast'!AP22*0.9</f>
        <v>56340</v>
      </c>
      <c r="V22" s="42">
        <f>'C завтраками| Bed and breakfast'!AQ22*0.9</f>
        <v>57240</v>
      </c>
      <c r="W22" s="42">
        <f>'C завтраками| Bed and breakfast'!AR22*0.9</f>
        <v>56340</v>
      </c>
      <c r="X22" s="42">
        <f>'C завтраками| Bed and breakfast'!AS22*0.9</f>
        <v>57240</v>
      </c>
      <c r="Y22" s="42">
        <f>'C завтраками| Bed and breakfast'!AT22*0.9</f>
        <v>56340</v>
      </c>
      <c r="Z22" s="42">
        <f>'C завтраками| Bed and breakfast'!AU22*0.9</f>
        <v>57240</v>
      </c>
      <c r="AA22" s="42">
        <f>'C завтраками| Bed and breakfast'!AV22*0.9</f>
        <v>55260</v>
      </c>
      <c r="AB22" s="42">
        <f>'C завтраками| Bed and breakfast'!AW22*0.9</f>
        <v>53100</v>
      </c>
      <c r="AC22" s="42">
        <f>'C завтраками| Bed and breakfast'!AX22*0.9</f>
        <v>55260</v>
      </c>
      <c r="AD22" s="42">
        <f>'C завтраками| Bed and breakfast'!AY22*0.9</f>
        <v>53100</v>
      </c>
      <c r="AE22" s="42">
        <f>'C завтраками| Bed and breakfast'!AZ22*0.9</f>
        <v>53100</v>
      </c>
      <c r="AF22" s="42">
        <f>'C завтраками| Bed and breakfast'!BA22*0.9</f>
        <v>55260</v>
      </c>
      <c r="AG22" s="42">
        <f>'C завтраками| Bed and breakfast'!BB22*0.9</f>
        <v>53100</v>
      </c>
    </row>
    <row r="23" spans="1:33"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row>
    <row r="24" spans="1:33" ht="18" customHeight="1" x14ac:dyDescent="0.2">
      <c r="A24" s="111" t="s">
        <v>100</v>
      </c>
      <c r="B24" s="136">
        <f t="shared" ref="B24" si="0">B4</f>
        <v>45809</v>
      </c>
      <c r="C24" s="136">
        <f t="shared" ref="C24:AG24" si="1">C4</f>
        <v>45810</v>
      </c>
      <c r="D24" s="136">
        <f t="shared" si="1"/>
        <v>45817</v>
      </c>
      <c r="E24" s="136">
        <f t="shared" si="1"/>
        <v>45818</v>
      </c>
      <c r="F24" s="136">
        <f t="shared" si="1"/>
        <v>45820</v>
      </c>
      <c r="G24" s="136">
        <f t="shared" si="1"/>
        <v>45822</v>
      </c>
      <c r="H24" s="136">
        <f t="shared" si="1"/>
        <v>45825</v>
      </c>
      <c r="I24" s="136">
        <f t="shared" si="1"/>
        <v>45831</v>
      </c>
      <c r="J24" s="136">
        <f t="shared" si="1"/>
        <v>45834</v>
      </c>
      <c r="K24" s="136">
        <f t="shared" si="1"/>
        <v>45836</v>
      </c>
      <c r="L24" s="136">
        <f t="shared" si="1"/>
        <v>45839</v>
      </c>
      <c r="M24" s="136">
        <f t="shared" si="1"/>
        <v>45849</v>
      </c>
      <c r="N24" s="136">
        <f t="shared" si="1"/>
        <v>45850</v>
      </c>
      <c r="O24" s="136">
        <f t="shared" si="1"/>
        <v>45852</v>
      </c>
      <c r="P24" s="136">
        <f t="shared" si="1"/>
        <v>45853</v>
      </c>
      <c r="Q24" s="136">
        <f t="shared" si="1"/>
        <v>45857</v>
      </c>
      <c r="R24" s="136">
        <f t="shared" si="1"/>
        <v>45858</v>
      </c>
      <c r="S24" s="136">
        <f t="shared" si="1"/>
        <v>45863</v>
      </c>
      <c r="T24" s="136">
        <f t="shared" si="1"/>
        <v>45867</v>
      </c>
      <c r="U24" s="136">
        <f t="shared" si="1"/>
        <v>45870</v>
      </c>
      <c r="V24" s="136">
        <f t="shared" si="1"/>
        <v>45872</v>
      </c>
      <c r="W24" s="136">
        <f t="shared" si="1"/>
        <v>45877</v>
      </c>
      <c r="X24" s="136">
        <f t="shared" si="1"/>
        <v>45878</v>
      </c>
      <c r="Y24" s="136">
        <f t="shared" si="1"/>
        <v>45880</v>
      </c>
      <c r="Z24" s="136">
        <f t="shared" si="1"/>
        <v>45885</v>
      </c>
      <c r="AA24" s="136">
        <f t="shared" si="1"/>
        <v>45886</v>
      </c>
      <c r="AB24" s="136">
        <f t="shared" si="1"/>
        <v>45891</v>
      </c>
      <c r="AC24" s="136">
        <f t="shared" si="1"/>
        <v>45894</v>
      </c>
      <c r="AD24" s="136">
        <f t="shared" si="1"/>
        <v>45895</v>
      </c>
      <c r="AE24" s="136">
        <f t="shared" si="1"/>
        <v>45901</v>
      </c>
      <c r="AF24" s="136">
        <f t="shared" si="1"/>
        <v>45909</v>
      </c>
      <c r="AG24" s="136">
        <f t="shared" si="1"/>
        <v>45921</v>
      </c>
    </row>
    <row r="25" spans="1:33" ht="20.25" customHeight="1" x14ac:dyDescent="0.2">
      <c r="A25" s="90" t="s">
        <v>64</v>
      </c>
      <c r="B25" s="136">
        <f t="shared" ref="B25" si="2">B5</f>
        <v>45809</v>
      </c>
      <c r="C25" s="136">
        <f t="shared" ref="C25:AG25" si="3">C5</f>
        <v>45816</v>
      </c>
      <c r="D25" s="136">
        <f t="shared" si="3"/>
        <v>45817</v>
      </c>
      <c r="E25" s="136">
        <f t="shared" si="3"/>
        <v>45819</v>
      </c>
      <c r="F25" s="136">
        <f t="shared" si="3"/>
        <v>45821</v>
      </c>
      <c r="G25" s="136">
        <f t="shared" si="3"/>
        <v>45824</v>
      </c>
      <c r="H25" s="136">
        <f t="shared" si="3"/>
        <v>45830</v>
      </c>
      <c r="I25" s="136">
        <f t="shared" si="3"/>
        <v>45833</v>
      </c>
      <c r="J25" s="136">
        <f t="shared" si="3"/>
        <v>45835</v>
      </c>
      <c r="K25" s="136">
        <f t="shared" si="3"/>
        <v>45838</v>
      </c>
      <c r="L25" s="136">
        <f t="shared" si="3"/>
        <v>45848</v>
      </c>
      <c r="M25" s="136">
        <f t="shared" si="3"/>
        <v>45849</v>
      </c>
      <c r="N25" s="136">
        <f t="shared" si="3"/>
        <v>45851</v>
      </c>
      <c r="O25" s="136">
        <f t="shared" si="3"/>
        <v>45852</v>
      </c>
      <c r="P25" s="136">
        <f t="shared" si="3"/>
        <v>45856</v>
      </c>
      <c r="Q25" s="136">
        <f t="shared" si="3"/>
        <v>45857</v>
      </c>
      <c r="R25" s="136">
        <f t="shared" si="3"/>
        <v>45862</v>
      </c>
      <c r="S25" s="136">
        <f t="shared" si="3"/>
        <v>45866</v>
      </c>
      <c r="T25" s="136">
        <f t="shared" si="3"/>
        <v>45869</v>
      </c>
      <c r="U25" s="136">
        <f t="shared" si="3"/>
        <v>45871</v>
      </c>
      <c r="V25" s="136">
        <f t="shared" si="3"/>
        <v>45876</v>
      </c>
      <c r="W25" s="136">
        <f t="shared" si="3"/>
        <v>45877</v>
      </c>
      <c r="X25" s="136">
        <f t="shared" si="3"/>
        <v>45879</v>
      </c>
      <c r="Y25" s="136">
        <f t="shared" si="3"/>
        <v>45884</v>
      </c>
      <c r="Z25" s="136">
        <f t="shared" si="3"/>
        <v>45885</v>
      </c>
      <c r="AA25" s="136">
        <f t="shared" si="3"/>
        <v>45890</v>
      </c>
      <c r="AB25" s="136">
        <f t="shared" si="3"/>
        <v>45893</v>
      </c>
      <c r="AC25" s="136">
        <f t="shared" si="3"/>
        <v>45894</v>
      </c>
      <c r="AD25" s="136">
        <f t="shared" si="3"/>
        <v>45900</v>
      </c>
      <c r="AE25" s="136">
        <f t="shared" si="3"/>
        <v>45908</v>
      </c>
      <c r="AF25" s="136">
        <f t="shared" si="3"/>
        <v>45920</v>
      </c>
      <c r="AG25" s="136">
        <f t="shared" si="3"/>
        <v>45930</v>
      </c>
    </row>
    <row r="26" spans="1:33"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row>
    <row r="27" spans="1:33" s="50" customFormat="1" x14ac:dyDescent="0.2">
      <c r="A27" s="88">
        <v>1</v>
      </c>
      <c r="B27" s="94">
        <f t="shared" ref="B27" si="4">ROUNDUP(B7*0.9,)</f>
        <v>13689</v>
      </c>
      <c r="C27" s="94">
        <f t="shared" ref="C27:AG27" si="5">ROUNDUP(C7*0.9,)</f>
        <v>13689</v>
      </c>
      <c r="D27" s="94">
        <f t="shared" si="5"/>
        <v>8829</v>
      </c>
      <c r="E27" s="94">
        <f t="shared" si="5"/>
        <v>10935</v>
      </c>
      <c r="F27" s="94">
        <f t="shared" si="5"/>
        <v>11907</v>
      </c>
      <c r="G27" s="94">
        <f t="shared" si="5"/>
        <v>9963</v>
      </c>
      <c r="H27" s="94">
        <f t="shared" si="5"/>
        <v>10935</v>
      </c>
      <c r="I27" s="94">
        <f t="shared" si="5"/>
        <v>15066</v>
      </c>
      <c r="J27" s="94">
        <f t="shared" si="5"/>
        <v>13689</v>
      </c>
      <c r="K27" s="94">
        <f t="shared" si="5"/>
        <v>9963</v>
      </c>
      <c r="L27" s="94">
        <f t="shared" si="5"/>
        <v>15066</v>
      </c>
      <c r="M27" s="94">
        <f t="shared" si="5"/>
        <v>9963</v>
      </c>
      <c r="N27" s="94">
        <f t="shared" si="5"/>
        <v>10935</v>
      </c>
      <c r="O27" s="94">
        <f t="shared" si="5"/>
        <v>12879</v>
      </c>
      <c r="P27" s="94">
        <f t="shared" si="5"/>
        <v>13689</v>
      </c>
      <c r="Q27" s="94">
        <f t="shared" si="5"/>
        <v>12879</v>
      </c>
      <c r="R27" s="94">
        <f t="shared" si="5"/>
        <v>11907</v>
      </c>
      <c r="S27" s="94">
        <f t="shared" si="5"/>
        <v>13689</v>
      </c>
      <c r="T27" s="94">
        <f t="shared" si="5"/>
        <v>11907</v>
      </c>
      <c r="U27" s="94">
        <f t="shared" si="5"/>
        <v>12879</v>
      </c>
      <c r="V27" s="94">
        <f t="shared" si="5"/>
        <v>13689</v>
      </c>
      <c r="W27" s="94">
        <f t="shared" si="5"/>
        <v>12879</v>
      </c>
      <c r="X27" s="94">
        <f t="shared" si="5"/>
        <v>13689</v>
      </c>
      <c r="Y27" s="94">
        <f t="shared" si="5"/>
        <v>12879</v>
      </c>
      <c r="Z27" s="94">
        <f t="shared" si="5"/>
        <v>13689</v>
      </c>
      <c r="AA27" s="94">
        <f t="shared" si="5"/>
        <v>11907</v>
      </c>
      <c r="AB27" s="94">
        <f t="shared" si="5"/>
        <v>9963</v>
      </c>
      <c r="AC27" s="94">
        <f t="shared" si="5"/>
        <v>11907</v>
      </c>
      <c r="AD27" s="94">
        <f t="shared" si="5"/>
        <v>9963</v>
      </c>
      <c r="AE27" s="94">
        <f t="shared" si="5"/>
        <v>9963</v>
      </c>
      <c r="AF27" s="94">
        <f t="shared" si="5"/>
        <v>11907</v>
      </c>
      <c r="AG27" s="94">
        <f t="shared" si="5"/>
        <v>9963</v>
      </c>
    </row>
    <row r="28" spans="1:33" s="50" customFormat="1" x14ac:dyDescent="0.2">
      <c r="A28" s="88">
        <v>2</v>
      </c>
      <c r="B28" s="94">
        <f t="shared" ref="B28" si="6">ROUNDUP(B8*0.9,)</f>
        <v>15066</v>
      </c>
      <c r="C28" s="94">
        <f t="shared" ref="C28:AG28" si="7">ROUNDUP(C8*0.9,)</f>
        <v>15066</v>
      </c>
      <c r="D28" s="94">
        <f t="shared" si="7"/>
        <v>10206</v>
      </c>
      <c r="E28" s="94">
        <f t="shared" si="7"/>
        <v>12312</v>
      </c>
      <c r="F28" s="94">
        <f t="shared" si="7"/>
        <v>13284</v>
      </c>
      <c r="G28" s="94">
        <f t="shared" si="7"/>
        <v>11340</v>
      </c>
      <c r="H28" s="94">
        <f t="shared" si="7"/>
        <v>12312</v>
      </c>
      <c r="I28" s="94">
        <f t="shared" si="7"/>
        <v>16443</v>
      </c>
      <c r="J28" s="94">
        <f t="shared" si="7"/>
        <v>15066</v>
      </c>
      <c r="K28" s="94">
        <f t="shared" si="7"/>
        <v>11340</v>
      </c>
      <c r="L28" s="94">
        <f t="shared" si="7"/>
        <v>16443</v>
      </c>
      <c r="M28" s="94">
        <f t="shared" si="7"/>
        <v>11340</v>
      </c>
      <c r="N28" s="94">
        <f t="shared" si="7"/>
        <v>12312</v>
      </c>
      <c r="O28" s="94">
        <f t="shared" si="7"/>
        <v>14256</v>
      </c>
      <c r="P28" s="94">
        <f t="shared" si="7"/>
        <v>15066</v>
      </c>
      <c r="Q28" s="94">
        <f t="shared" si="7"/>
        <v>14256</v>
      </c>
      <c r="R28" s="94">
        <f t="shared" si="7"/>
        <v>13284</v>
      </c>
      <c r="S28" s="94">
        <f t="shared" si="7"/>
        <v>15066</v>
      </c>
      <c r="T28" s="94">
        <f t="shared" si="7"/>
        <v>13284</v>
      </c>
      <c r="U28" s="94">
        <f t="shared" si="7"/>
        <v>14256</v>
      </c>
      <c r="V28" s="94">
        <f t="shared" si="7"/>
        <v>15066</v>
      </c>
      <c r="W28" s="94">
        <f t="shared" si="7"/>
        <v>14256</v>
      </c>
      <c r="X28" s="94">
        <f t="shared" si="7"/>
        <v>15066</v>
      </c>
      <c r="Y28" s="94">
        <f t="shared" si="7"/>
        <v>14256</v>
      </c>
      <c r="Z28" s="94">
        <f t="shared" si="7"/>
        <v>15066</v>
      </c>
      <c r="AA28" s="94">
        <f t="shared" si="7"/>
        <v>13284</v>
      </c>
      <c r="AB28" s="94">
        <f t="shared" si="7"/>
        <v>11340</v>
      </c>
      <c r="AC28" s="94">
        <f t="shared" si="7"/>
        <v>13284</v>
      </c>
      <c r="AD28" s="94">
        <f t="shared" si="7"/>
        <v>11340</v>
      </c>
      <c r="AE28" s="94">
        <f t="shared" si="7"/>
        <v>11340</v>
      </c>
      <c r="AF28" s="94">
        <f t="shared" si="7"/>
        <v>13284</v>
      </c>
      <c r="AG28" s="94">
        <f t="shared" si="7"/>
        <v>11340</v>
      </c>
    </row>
    <row r="29" spans="1:33" s="50" customFormat="1" x14ac:dyDescent="0.2">
      <c r="A29" s="42" t="s">
        <v>234</v>
      </c>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row>
    <row r="30" spans="1:33" s="50" customFormat="1" x14ac:dyDescent="0.2">
      <c r="A30" s="180">
        <v>1</v>
      </c>
      <c r="B30" s="94">
        <f t="shared" ref="B30" si="8">ROUNDUP(B10*0.9,)</f>
        <v>15309</v>
      </c>
      <c r="C30" s="94">
        <f t="shared" ref="C30:AG30" si="9">ROUNDUP(C10*0.9,)</f>
        <v>15309</v>
      </c>
      <c r="D30" s="94">
        <f t="shared" si="9"/>
        <v>10449</v>
      </c>
      <c r="E30" s="94">
        <f t="shared" si="9"/>
        <v>12555</v>
      </c>
      <c r="F30" s="94">
        <f t="shared" si="9"/>
        <v>13527</v>
      </c>
      <c r="G30" s="94">
        <f t="shared" si="9"/>
        <v>11583</v>
      </c>
      <c r="H30" s="94">
        <f t="shared" si="9"/>
        <v>12555</v>
      </c>
      <c r="I30" s="94">
        <f t="shared" si="9"/>
        <v>16686</v>
      </c>
      <c r="J30" s="94">
        <f t="shared" si="9"/>
        <v>15309</v>
      </c>
      <c r="K30" s="94">
        <f t="shared" si="9"/>
        <v>11583</v>
      </c>
      <c r="L30" s="94">
        <f t="shared" si="9"/>
        <v>16686</v>
      </c>
      <c r="M30" s="94">
        <f t="shared" si="9"/>
        <v>11583</v>
      </c>
      <c r="N30" s="94">
        <f t="shared" si="9"/>
        <v>12555</v>
      </c>
      <c r="O30" s="94">
        <f t="shared" si="9"/>
        <v>14499</v>
      </c>
      <c r="P30" s="94">
        <f t="shared" si="9"/>
        <v>15309</v>
      </c>
      <c r="Q30" s="94">
        <f t="shared" si="9"/>
        <v>14499</v>
      </c>
      <c r="R30" s="94">
        <f t="shared" si="9"/>
        <v>13527</v>
      </c>
      <c r="S30" s="94">
        <f t="shared" si="9"/>
        <v>15309</v>
      </c>
      <c r="T30" s="94">
        <f t="shared" si="9"/>
        <v>13527</v>
      </c>
      <c r="U30" s="94">
        <f t="shared" si="9"/>
        <v>14499</v>
      </c>
      <c r="V30" s="94">
        <f t="shared" si="9"/>
        <v>15309</v>
      </c>
      <c r="W30" s="94">
        <f t="shared" si="9"/>
        <v>14499</v>
      </c>
      <c r="X30" s="94">
        <f t="shared" si="9"/>
        <v>15309</v>
      </c>
      <c r="Y30" s="94">
        <f t="shared" si="9"/>
        <v>14499</v>
      </c>
      <c r="Z30" s="94">
        <f t="shared" si="9"/>
        <v>15309</v>
      </c>
      <c r="AA30" s="94">
        <f t="shared" si="9"/>
        <v>13527</v>
      </c>
      <c r="AB30" s="94">
        <f t="shared" si="9"/>
        <v>11583</v>
      </c>
      <c r="AC30" s="94">
        <f t="shared" si="9"/>
        <v>13527</v>
      </c>
      <c r="AD30" s="94">
        <f t="shared" si="9"/>
        <v>11583</v>
      </c>
      <c r="AE30" s="94">
        <f t="shared" si="9"/>
        <v>11583</v>
      </c>
      <c r="AF30" s="94">
        <f t="shared" si="9"/>
        <v>13527</v>
      </c>
      <c r="AG30" s="94">
        <f t="shared" si="9"/>
        <v>11583</v>
      </c>
    </row>
    <row r="31" spans="1:33" s="50" customFormat="1" x14ac:dyDescent="0.2">
      <c r="A31" s="180">
        <v>2</v>
      </c>
      <c r="B31" s="94">
        <f t="shared" ref="B31" si="10">ROUNDUP(B11*0.9,)</f>
        <v>16686</v>
      </c>
      <c r="C31" s="94">
        <f t="shared" ref="C31:AG31" si="11">ROUNDUP(C11*0.9,)</f>
        <v>16686</v>
      </c>
      <c r="D31" s="94">
        <f t="shared" si="11"/>
        <v>11826</v>
      </c>
      <c r="E31" s="94">
        <f t="shared" si="11"/>
        <v>13932</v>
      </c>
      <c r="F31" s="94">
        <f t="shared" si="11"/>
        <v>14904</v>
      </c>
      <c r="G31" s="94">
        <f t="shared" si="11"/>
        <v>12960</v>
      </c>
      <c r="H31" s="94">
        <f t="shared" si="11"/>
        <v>13932</v>
      </c>
      <c r="I31" s="94">
        <f t="shared" si="11"/>
        <v>18063</v>
      </c>
      <c r="J31" s="94">
        <f t="shared" si="11"/>
        <v>16686</v>
      </c>
      <c r="K31" s="94">
        <f t="shared" si="11"/>
        <v>12960</v>
      </c>
      <c r="L31" s="94">
        <f t="shared" si="11"/>
        <v>18063</v>
      </c>
      <c r="M31" s="94">
        <f t="shared" si="11"/>
        <v>12960</v>
      </c>
      <c r="N31" s="94">
        <f t="shared" si="11"/>
        <v>13932</v>
      </c>
      <c r="O31" s="94">
        <f t="shared" si="11"/>
        <v>15876</v>
      </c>
      <c r="P31" s="94">
        <f t="shared" si="11"/>
        <v>16686</v>
      </c>
      <c r="Q31" s="94">
        <f t="shared" si="11"/>
        <v>15876</v>
      </c>
      <c r="R31" s="94">
        <f t="shared" si="11"/>
        <v>14904</v>
      </c>
      <c r="S31" s="94">
        <f t="shared" si="11"/>
        <v>16686</v>
      </c>
      <c r="T31" s="94">
        <f t="shared" si="11"/>
        <v>14904</v>
      </c>
      <c r="U31" s="94">
        <f t="shared" si="11"/>
        <v>15876</v>
      </c>
      <c r="V31" s="94">
        <f t="shared" si="11"/>
        <v>16686</v>
      </c>
      <c r="W31" s="94">
        <f t="shared" si="11"/>
        <v>15876</v>
      </c>
      <c r="X31" s="94">
        <f t="shared" si="11"/>
        <v>16686</v>
      </c>
      <c r="Y31" s="94">
        <f t="shared" si="11"/>
        <v>15876</v>
      </c>
      <c r="Z31" s="94">
        <f t="shared" si="11"/>
        <v>16686</v>
      </c>
      <c r="AA31" s="94">
        <f t="shared" si="11"/>
        <v>14904</v>
      </c>
      <c r="AB31" s="94">
        <f t="shared" si="11"/>
        <v>12960</v>
      </c>
      <c r="AC31" s="94">
        <f t="shared" si="11"/>
        <v>14904</v>
      </c>
      <c r="AD31" s="94">
        <f t="shared" si="11"/>
        <v>12960</v>
      </c>
      <c r="AE31" s="94">
        <f t="shared" si="11"/>
        <v>12960</v>
      </c>
      <c r="AF31" s="94">
        <f t="shared" si="11"/>
        <v>14904</v>
      </c>
      <c r="AG31" s="94">
        <f t="shared" si="11"/>
        <v>12960</v>
      </c>
    </row>
    <row r="32" spans="1:33" s="50" customFormat="1" x14ac:dyDescent="0.2">
      <c r="A32" s="42" t="s">
        <v>84</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row>
    <row r="33" spans="1:33" s="50" customFormat="1" x14ac:dyDescent="0.2">
      <c r="A33" s="88">
        <f>A27</f>
        <v>1</v>
      </c>
      <c r="B33" s="94">
        <f t="shared" ref="B33" si="12">ROUNDUP(B13*0.9,)</f>
        <v>16119</v>
      </c>
      <c r="C33" s="94">
        <f t="shared" ref="C33:AG33" si="13">ROUNDUP(C13*0.9,)</f>
        <v>16119</v>
      </c>
      <c r="D33" s="94">
        <f t="shared" si="13"/>
        <v>11259</v>
      </c>
      <c r="E33" s="94">
        <f t="shared" si="13"/>
        <v>13365</v>
      </c>
      <c r="F33" s="94">
        <f t="shared" si="13"/>
        <v>14337</v>
      </c>
      <c r="G33" s="94">
        <f t="shared" si="13"/>
        <v>12393</v>
      </c>
      <c r="H33" s="94">
        <f t="shared" si="13"/>
        <v>13365</v>
      </c>
      <c r="I33" s="94">
        <f t="shared" si="13"/>
        <v>17496</v>
      </c>
      <c r="J33" s="94">
        <f t="shared" si="13"/>
        <v>16119</v>
      </c>
      <c r="K33" s="94">
        <f t="shared" si="13"/>
        <v>12393</v>
      </c>
      <c r="L33" s="94">
        <f t="shared" si="13"/>
        <v>17496</v>
      </c>
      <c r="M33" s="94">
        <f t="shared" si="13"/>
        <v>12393</v>
      </c>
      <c r="N33" s="94">
        <f t="shared" si="13"/>
        <v>13365</v>
      </c>
      <c r="O33" s="94">
        <f t="shared" si="13"/>
        <v>15309</v>
      </c>
      <c r="P33" s="94">
        <f t="shared" si="13"/>
        <v>16119</v>
      </c>
      <c r="Q33" s="94">
        <f t="shared" si="13"/>
        <v>15309</v>
      </c>
      <c r="R33" s="94">
        <f t="shared" si="13"/>
        <v>14337</v>
      </c>
      <c r="S33" s="94">
        <f t="shared" si="13"/>
        <v>16119</v>
      </c>
      <c r="T33" s="94">
        <f t="shared" si="13"/>
        <v>14337</v>
      </c>
      <c r="U33" s="94">
        <f t="shared" si="13"/>
        <v>15309</v>
      </c>
      <c r="V33" s="94">
        <f t="shared" si="13"/>
        <v>16119</v>
      </c>
      <c r="W33" s="94">
        <f t="shared" si="13"/>
        <v>15309</v>
      </c>
      <c r="X33" s="94">
        <f t="shared" si="13"/>
        <v>16119</v>
      </c>
      <c r="Y33" s="94">
        <f t="shared" si="13"/>
        <v>15309</v>
      </c>
      <c r="Z33" s="94">
        <f t="shared" si="13"/>
        <v>16119</v>
      </c>
      <c r="AA33" s="94">
        <f t="shared" si="13"/>
        <v>14337</v>
      </c>
      <c r="AB33" s="94">
        <f t="shared" si="13"/>
        <v>12393</v>
      </c>
      <c r="AC33" s="94">
        <f t="shared" si="13"/>
        <v>14337</v>
      </c>
      <c r="AD33" s="94">
        <f t="shared" si="13"/>
        <v>12393</v>
      </c>
      <c r="AE33" s="94">
        <f t="shared" si="13"/>
        <v>12393</v>
      </c>
      <c r="AF33" s="94">
        <f t="shared" si="13"/>
        <v>14337</v>
      </c>
      <c r="AG33" s="94">
        <f t="shared" si="13"/>
        <v>12393</v>
      </c>
    </row>
    <row r="34" spans="1:33" s="50" customFormat="1" x14ac:dyDescent="0.2">
      <c r="A34" s="88">
        <f>A28</f>
        <v>2</v>
      </c>
      <c r="B34" s="94">
        <f t="shared" ref="B34" si="14">ROUNDUP(B14*0.9,)</f>
        <v>17496</v>
      </c>
      <c r="C34" s="94">
        <f t="shared" ref="C34:AG34" si="15">ROUNDUP(C14*0.9,)</f>
        <v>17496</v>
      </c>
      <c r="D34" s="94">
        <f t="shared" si="15"/>
        <v>12636</v>
      </c>
      <c r="E34" s="94">
        <f t="shared" si="15"/>
        <v>14742</v>
      </c>
      <c r="F34" s="94">
        <f t="shared" si="15"/>
        <v>15714</v>
      </c>
      <c r="G34" s="94">
        <f t="shared" si="15"/>
        <v>13770</v>
      </c>
      <c r="H34" s="94">
        <f t="shared" si="15"/>
        <v>14742</v>
      </c>
      <c r="I34" s="94">
        <f t="shared" si="15"/>
        <v>18873</v>
      </c>
      <c r="J34" s="94">
        <f t="shared" si="15"/>
        <v>17496</v>
      </c>
      <c r="K34" s="94">
        <f t="shared" si="15"/>
        <v>13770</v>
      </c>
      <c r="L34" s="94">
        <f t="shared" si="15"/>
        <v>18873</v>
      </c>
      <c r="M34" s="94">
        <f t="shared" si="15"/>
        <v>13770</v>
      </c>
      <c r="N34" s="94">
        <f t="shared" si="15"/>
        <v>14742</v>
      </c>
      <c r="O34" s="94">
        <f t="shared" si="15"/>
        <v>16686</v>
      </c>
      <c r="P34" s="94">
        <f t="shared" si="15"/>
        <v>17496</v>
      </c>
      <c r="Q34" s="94">
        <f t="shared" si="15"/>
        <v>16686</v>
      </c>
      <c r="R34" s="94">
        <f t="shared" si="15"/>
        <v>15714</v>
      </c>
      <c r="S34" s="94">
        <f t="shared" si="15"/>
        <v>17496</v>
      </c>
      <c r="T34" s="94">
        <f t="shared" si="15"/>
        <v>15714</v>
      </c>
      <c r="U34" s="94">
        <f t="shared" si="15"/>
        <v>16686</v>
      </c>
      <c r="V34" s="94">
        <f t="shared" si="15"/>
        <v>17496</v>
      </c>
      <c r="W34" s="94">
        <f t="shared" si="15"/>
        <v>16686</v>
      </c>
      <c r="X34" s="94">
        <f t="shared" si="15"/>
        <v>17496</v>
      </c>
      <c r="Y34" s="94">
        <f t="shared" si="15"/>
        <v>16686</v>
      </c>
      <c r="Z34" s="94">
        <f t="shared" si="15"/>
        <v>17496</v>
      </c>
      <c r="AA34" s="94">
        <f t="shared" si="15"/>
        <v>15714</v>
      </c>
      <c r="AB34" s="94">
        <f t="shared" si="15"/>
        <v>13770</v>
      </c>
      <c r="AC34" s="94">
        <f t="shared" si="15"/>
        <v>15714</v>
      </c>
      <c r="AD34" s="94">
        <f t="shared" si="15"/>
        <v>13770</v>
      </c>
      <c r="AE34" s="94">
        <f t="shared" si="15"/>
        <v>13770</v>
      </c>
      <c r="AF34" s="94">
        <f t="shared" si="15"/>
        <v>15714</v>
      </c>
      <c r="AG34" s="94">
        <f t="shared" si="15"/>
        <v>13770</v>
      </c>
    </row>
    <row r="35" spans="1:33" s="50" customFormat="1" x14ac:dyDescent="0.2">
      <c r="A35" s="42" t="s">
        <v>85</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row>
    <row r="36" spans="1:33" s="50" customFormat="1" x14ac:dyDescent="0.2">
      <c r="A36" s="88">
        <f>A27</f>
        <v>1</v>
      </c>
      <c r="B36" s="94">
        <f t="shared" ref="B36" si="16">ROUNDUP(B16*0.9,)</f>
        <v>17496</v>
      </c>
      <c r="C36" s="94">
        <f t="shared" ref="C36:AG36" si="17">ROUNDUP(C16*0.9,)</f>
        <v>17496</v>
      </c>
      <c r="D36" s="94">
        <f t="shared" si="17"/>
        <v>12636</v>
      </c>
      <c r="E36" s="94">
        <f t="shared" si="17"/>
        <v>14742</v>
      </c>
      <c r="F36" s="94">
        <f t="shared" si="17"/>
        <v>15714</v>
      </c>
      <c r="G36" s="94">
        <f t="shared" si="17"/>
        <v>13770</v>
      </c>
      <c r="H36" s="94">
        <f t="shared" si="17"/>
        <v>14742</v>
      </c>
      <c r="I36" s="94">
        <f t="shared" si="17"/>
        <v>18873</v>
      </c>
      <c r="J36" s="94">
        <f t="shared" si="17"/>
        <v>17496</v>
      </c>
      <c r="K36" s="94">
        <f t="shared" si="17"/>
        <v>13770</v>
      </c>
      <c r="L36" s="94">
        <f t="shared" si="17"/>
        <v>18873</v>
      </c>
      <c r="M36" s="94">
        <f t="shared" si="17"/>
        <v>13770</v>
      </c>
      <c r="N36" s="94">
        <f t="shared" si="17"/>
        <v>14742</v>
      </c>
      <c r="O36" s="94">
        <f t="shared" si="17"/>
        <v>16686</v>
      </c>
      <c r="P36" s="94">
        <f t="shared" si="17"/>
        <v>17496</v>
      </c>
      <c r="Q36" s="94">
        <f t="shared" si="17"/>
        <v>16686</v>
      </c>
      <c r="R36" s="94">
        <f t="shared" si="17"/>
        <v>15714</v>
      </c>
      <c r="S36" s="94">
        <f t="shared" si="17"/>
        <v>17496</v>
      </c>
      <c r="T36" s="94">
        <f t="shared" si="17"/>
        <v>15714</v>
      </c>
      <c r="U36" s="94">
        <f t="shared" si="17"/>
        <v>16686</v>
      </c>
      <c r="V36" s="94">
        <f t="shared" si="17"/>
        <v>17496</v>
      </c>
      <c r="W36" s="94">
        <f t="shared" si="17"/>
        <v>16686</v>
      </c>
      <c r="X36" s="94">
        <f t="shared" si="17"/>
        <v>17496</v>
      </c>
      <c r="Y36" s="94">
        <f t="shared" si="17"/>
        <v>16686</v>
      </c>
      <c r="Z36" s="94">
        <f t="shared" si="17"/>
        <v>17496</v>
      </c>
      <c r="AA36" s="94">
        <f t="shared" si="17"/>
        <v>15714</v>
      </c>
      <c r="AB36" s="94">
        <f t="shared" si="17"/>
        <v>13770</v>
      </c>
      <c r="AC36" s="94">
        <f t="shared" si="17"/>
        <v>15714</v>
      </c>
      <c r="AD36" s="94">
        <f t="shared" si="17"/>
        <v>13770</v>
      </c>
      <c r="AE36" s="94">
        <f t="shared" si="17"/>
        <v>13770</v>
      </c>
      <c r="AF36" s="94">
        <f t="shared" si="17"/>
        <v>15714</v>
      </c>
      <c r="AG36" s="94">
        <f t="shared" si="17"/>
        <v>13770</v>
      </c>
    </row>
    <row r="37" spans="1:33" s="50" customFormat="1" x14ac:dyDescent="0.2">
      <c r="A37" s="88">
        <f>A28</f>
        <v>2</v>
      </c>
      <c r="B37" s="94">
        <f t="shared" ref="B37" si="18">ROUNDUP(B17*0.9,)</f>
        <v>18873</v>
      </c>
      <c r="C37" s="94">
        <f t="shared" ref="C37:AG37" si="19">ROUNDUP(C17*0.9,)</f>
        <v>18873</v>
      </c>
      <c r="D37" s="94">
        <f t="shared" si="19"/>
        <v>14013</v>
      </c>
      <c r="E37" s="94">
        <f t="shared" si="19"/>
        <v>16119</v>
      </c>
      <c r="F37" s="94">
        <f t="shared" si="19"/>
        <v>17091</v>
      </c>
      <c r="G37" s="94">
        <f t="shared" si="19"/>
        <v>15147</v>
      </c>
      <c r="H37" s="94">
        <f t="shared" si="19"/>
        <v>16119</v>
      </c>
      <c r="I37" s="94">
        <f t="shared" si="19"/>
        <v>20250</v>
      </c>
      <c r="J37" s="94">
        <f t="shared" si="19"/>
        <v>18873</v>
      </c>
      <c r="K37" s="94">
        <f t="shared" si="19"/>
        <v>15147</v>
      </c>
      <c r="L37" s="94">
        <f t="shared" si="19"/>
        <v>20250</v>
      </c>
      <c r="M37" s="94">
        <f t="shared" si="19"/>
        <v>15147</v>
      </c>
      <c r="N37" s="94">
        <f t="shared" si="19"/>
        <v>16119</v>
      </c>
      <c r="O37" s="94">
        <f t="shared" si="19"/>
        <v>18063</v>
      </c>
      <c r="P37" s="94">
        <f t="shared" si="19"/>
        <v>18873</v>
      </c>
      <c r="Q37" s="94">
        <f t="shared" si="19"/>
        <v>18063</v>
      </c>
      <c r="R37" s="94">
        <f t="shared" si="19"/>
        <v>17091</v>
      </c>
      <c r="S37" s="94">
        <f t="shared" si="19"/>
        <v>18873</v>
      </c>
      <c r="T37" s="94">
        <f t="shared" si="19"/>
        <v>17091</v>
      </c>
      <c r="U37" s="94">
        <f t="shared" si="19"/>
        <v>18063</v>
      </c>
      <c r="V37" s="94">
        <f t="shared" si="19"/>
        <v>18873</v>
      </c>
      <c r="W37" s="94">
        <f t="shared" si="19"/>
        <v>18063</v>
      </c>
      <c r="X37" s="94">
        <f t="shared" si="19"/>
        <v>18873</v>
      </c>
      <c r="Y37" s="94">
        <f t="shared" si="19"/>
        <v>18063</v>
      </c>
      <c r="Z37" s="94">
        <f t="shared" si="19"/>
        <v>18873</v>
      </c>
      <c r="AA37" s="94">
        <f t="shared" si="19"/>
        <v>17091</v>
      </c>
      <c r="AB37" s="94">
        <f t="shared" si="19"/>
        <v>15147</v>
      </c>
      <c r="AC37" s="94">
        <f t="shared" si="19"/>
        <v>17091</v>
      </c>
      <c r="AD37" s="94">
        <f t="shared" si="19"/>
        <v>15147</v>
      </c>
      <c r="AE37" s="94">
        <f t="shared" si="19"/>
        <v>15147</v>
      </c>
      <c r="AF37" s="94">
        <f t="shared" si="19"/>
        <v>17091</v>
      </c>
      <c r="AG37" s="94">
        <f t="shared" si="19"/>
        <v>15147</v>
      </c>
    </row>
    <row r="38" spans="1:33" s="50" customFormat="1" x14ac:dyDescent="0.2">
      <c r="A38" s="42" t="s">
        <v>86</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row>
    <row r="39" spans="1:33" s="50" customFormat="1" x14ac:dyDescent="0.2">
      <c r="A39" s="88">
        <f>A27</f>
        <v>1</v>
      </c>
      <c r="B39" s="94">
        <f t="shared" ref="B39" si="20">ROUNDUP(B19*0.9,)</f>
        <v>33939</v>
      </c>
      <c r="C39" s="94">
        <f t="shared" ref="C39:AG39" si="21">ROUNDUP(C19*0.9,)</f>
        <v>33939</v>
      </c>
      <c r="D39" s="94">
        <f t="shared" si="21"/>
        <v>29079</v>
      </c>
      <c r="E39" s="94">
        <f t="shared" si="21"/>
        <v>31185</v>
      </c>
      <c r="F39" s="94">
        <f t="shared" si="21"/>
        <v>32157</v>
      </c>
      <c r="G39" s="94">
        <f t="shared" si="21"/>
        <v>30213</v>
      </c>
      <c r="H39" s="94">
        <f t="shared" si="21"/>
        <v>31185</v>
      </c>
      <c r="I39" s="94">
        <f t="shared" si="21"/>
        <v>35316</v>
      </c>
      <c r="J39" s="94">
        <f t="shared" si="21"/>
        <v>33939</v>
      </c>
      <c r="K39" s="94">
        <f t="shared" si="21"/>
        <v>30213</v>
      </c>
      <c r="L39" s="94">
        <f t="shared" si="21"/>
        <v>35316</v>
      </c>
      <c r="M39" s="94">
        <f t="shared" si="21"/>
        <v>30213</v>
      </c>
      <c r="N39" s="94">
        <f t="shared" si="21"/>
        <v>31185</v>
      </c>
      <c r="O39" s="94">
        <f t="shared" si="21"/>
        <v>33129</v>
      </c>
      <c r="P39" s="94">
        <f t="shared" si="21"/>
        <v>33939</v>
      </c>
      <c r="Q39" s="94">
        <f t="shared" si="21"/>
        <v>33129</v>
      </c>
      <c r="R39" s="94">
        <f t="shared" si="21"/>
        <v>32157</v>
      </c>
      <c r="S39" s="94">
        <f t="shared" si="21"/>
        <v>33939</v>
      </c>
      <c r="T39" s="94">
        <f t="shared" si="21"/>
        <v>32157</v>
      </c>
      <c r="U39" s="94">
        <f t="shared" si="21"/>
        <v>33129</v>
      </c>
      <c r="V39" s="94">
        <f t="shared" si="21"/>
        <v>33939</v>
      </c>
      <c r="W39" s="94">
        <f t="shared" si="21"/>
        <v>33129</v>
      </c>
      <c r="X39" s="94">
        <f t="shared" si="21"/>
        <v>33939</v>
      </c>
      <c r="Y39" s="94">
        <f t="shared" si="21"/>
        <v>33129</v>
      </c>
      <c r="Z39" s="94">
        <f t="shared" si="21"/>
        <v>33939</v>
      </c>
      <c r="AA39" s="94">
        <f t="shared" si="21"/>
        <v>32157</v>
      </c>
      <c r="AB39" s="94">
        <f t="shared" si="21"/>
        <v>30213</v>
      </c>
      <c r="AC39" s="94">
        <f t="shared" si="21"/>
        <v>32157</v>
      </c>
      <c r="AD39" s="94">
        <f t="shared" si="21"/>
        <v>30213</v>
      </c>
      <c r="AE39" s="94">
        <f t="shared" si="21"/>
        <v>30213</v>
      </c>
      <c r="AF39" s="94">
        <f t="shared" si="21"/>
        <v>32157</v>
      </c>
      <c r="AG39" s="94">
        <f t="shared" si="21"/>
        <v>30213</v>
      </c>
    </row>
    <row r="40" spans="1:33" s="50" customFormat="1" x14ac:dyDescent="0.2">
      <c r="A40" s="88">
        <f>A28</f>
        <v>2</v>
      </c>
      <c r="B40" s="94">
        <f t="shared" ref="B40" si="22">ROUNDUP(B20*0.9,)</f>
        <v>35316</v>
      </c>
      <c r="C40" s="94">
        <f t="shared" ref="C40:AG40" si="23">ROUNDUP(C20*0.9,)</f>
        <v>35316</v>
      </c>
      <c r="D40" s="94">
        <f t="shared" si="23"/>
        <v>30456</v>
      </c>
      <c r="E40" s="94">
        <f t="shared" si="23"/>
        <v>32562</v>
      </c>
      <c r="F40" s="94">
        <f t="shared" si="23"/>
        <v>33534</v>
      </c>
      <c r="G40" s="94">
        <f t="shared" si="23"/>
        <v>31590</v>
      </c>
      <c r="H40" s="94">
        <f t="shared" si="23"/>
        <v>32562</v>
      </c>
      <c r="I40" s="94">
        <f t="shared" si="23"/>
        <v>36693</v>
      </c>
      <c r="J40" s="94">
        <f t="shared" si="23"/>
        <v>35316</v>
      </c>
      <c r="K40" s="94">
        <f t="shared" si="23"/>
        <v>31590</v>
      </c>
      <c r="L40" s="94">
        <f t="shared" si="23"/>
        <v>36693</v>
      </c>
      <c r="M40" s="94">
        <f t="shared" si="23"/>
        <v>31590</v>
      </c>
      <c r="N40" s="94">
        <f t="shared" si="23"/>
        <v>32562</v>
      </c>
      <c r="O40" s="94">
        <f t="shared" si="23"/>
        <v>34506</v>
      </c>
      <c r="P40" s="94">
        <f t="shared" si="23"/>
        <v>35316</v>
      </c>
      <c r="Q40" s="94">
        <f t="shared" si="23"/>
        <v>34506</v>
      </c>
      <c r="R40" s="94">
        <f t="shared" si="23"/>
        <v>33534</v>
      </c>
      <c r="S40" s="94">
        <f t="shared" si="23"/>
        <v>35316</v>
      </c>
      <c r="T40" s="94">
        <f t="shared" si="23"/>
        <v>33534</v>
      </c>
      <c r="U40" s="94">
        <f t="shared" si="23"/>
        <v>34506</v>
      </c>
      <c r="V40" s="94">
        <f t="shared" si="23"/>
        <v>35316</v>
      </c>
      <c r="W40" s="94">
        <f t="shared" si="23"/>
        <v>34506</v>
      </c>
      <c r="X40" s="94">
        <f t="shared" si="23"/>
        <v>35316</v>
      </c>
      <c r="Y40" s="94">
        <f t="shared" si="23"/>
        <v>34506</v>
      </c>
      <c r="Z40" s="94">
        <f t="shared" si="23"/>
        <v>35316</v>
      </c>
      <c r="AA40" s="94">
        <f t="shared" si="23"/>
        <v>33534</v>
      </c>
      <c r="AB40" s="94">
        <f t="shared" si="23"/>
        <v>31590</v>
      </c>
      <c r="AC40" s="94">
        <f t="shared" si="23"/>
        <v>33534</v>
      </c>
      <c r="AD40" s="94">
        <f t="shared" si="23"/>
        <v>31590</v>
      </c>
      <c r="AE40" s="94">
        <f t="shared" si="23"/>
        <v>31590</v>
      </c>
      <c r="AF40" s="94">
        <f t="shared" si="23"/>
        <v>33534</v>
      </c>
      <c r="AG40" s="94">
        <f t="shared" si="23"/>
        <v>31590</v>
      </c>
    </row>
    <row r="41" spans="1:33" s="50" customFormat="1" x14ac:dyDescent="0.2">
      <c r="A41" s="42" t="s">
        <v>87</v>
      </c>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row>
    <row r="42" spans="1:33" s="50" customFormat="1" x14ac:dyDescent="0.2">
      <c r="A42" s="88" t="s">
        <v>88</v>
      </c>
      <c r="B42" s="42">
        <f t="shared" ref="B42" si="24">ROUNDUP(B22*0.9,)</f>
        <v>53379</v>
      </c>
      <c r="C42" s="42">
        <f t="shared" ref="C42:AG42" si="25">ROUNDUP(C22*0.9,)</f>
        <v>53379</v>
      </c>
      <c r="D42" s="42">
        <f t="shared" si="25"/>
        <v>46656</v>
      </c>
      <c r="E42" s="42">
        <f t="shared" si="25"/>
        <v>48762</v>
      </c>
      <c r="F42" s="42">
        <f t="shared" si="25"/>
        <v>49734</v>
      </c>
      <c r="G42" s="42">
        <f t="shared" si="25"/>
        <v>47790</v>
      </c>
      <c r="H42" s="42">
        <f t="shared" si="25"/>
        <v>48762</v>
      </c>
      <c r="I42" s="42">
        <f t="shared" si="25"/>
        <v>52893</v>
      </c>
      <c r="J42" s="42">
        <f t="shared" si="25"/>
        <v>51516</v>
      </c>
      <c r="K42" s="42">
        <f t="shared" si="25"/>
        <v>47790</v>
      </c>
      <c r="L42" s="42">
        <f t="shared" si="25"/>
        <v>52893</v>
      </c>
      <c r="M42" s="42">
        <f t="shared" si="25"/>
        <v>47790</v>
      </c>
      <c r="N42" s="42">
        <f t="shared" si="25"/>
        <v>48762</v>
      </c>
      <c r="O42" s="42">
        <f t="shared" si="25"/>
        <v>50706</v>
      </c>
      <c r="P42" s="42">
        <f t="shared" si="25"/>
        <v>51516</v>
      </c>
      <c r="Q42" s="42">
        <f t="shared" si="25"/>
        <v>50706</v>
      </c>
      <c r="R42" s="42">
        <f t="shared" si="25"/>
        <v>49734</v>
      </c>
      <c r="S42" s="42">
        <f t="shared" si="25"/>
        <v>51516</v>
      </c>
      <c r="T42" s="42">
        <f t="shared" si="25"/>
        <v>49734</v>
      </c>
      <c r="U42" s="42">
        <f t="shared" si="25"/>
        <v>50706</v>
      </c>
      <c r="V42" s="42">
        <f t="shared" si="25"/>
        <v>51516</v>
      </c>
      <c r="W42" s="42">
        <f t="shared" si="25"/>
        <v>50706</v>
      </c>
      <c r="X42" s="42">
        <f t="shared" si="25"/>
        <v>51516</v>
      </c>
      <c r="Y42" s="42">
        <f t="shared" si="25"/>
        <v>50706</v>
      </c>
      <c r="Z42" s="42">
        <f t="shared" si="25"/>
        <v>51516</v>
      </c>
      <c r="AA42" s="42">
        <f t="shared" si="25"/>
        <v>49734</v>
      </c>
      <c r="AB42" s="42">
        <f t="shared" si="25"/>
        <v>47790</v>
      </c>
      <c r="AC42" s="42">
        <f t="shared" si="25"/>
        <v>49734</v>
      </c>
      <c r="AD42" s="42">
        <f t="shared" si="25"/>
        <v>47790</v>
      </c>
      <c r="AE42" s="42">
        <f t="shared" si="25"/>
        <v>47790</v>
      </c>
      <c r="AF42" s="42">
        <f t="shared" si="25"/>
        <v>49734</v>
      </c>
      <c r="AG42" s="42">
        <f t="shared" si="25"/>
        <v>47790</v>
      </c>
    </row>
    <row r="43" spans="1:33" s="50" customFormat="1" ht="135" x14ac:dyDescent="0.2">
      <c r="A43" s="156" t="s">
        <v>278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row>
    <row r="44" spans="1:33" s="50" customFormat="1" x14ac:dyDescent="0.2">
      <c r="A44" s="144" t="s">
        <v>71</v>
      </c>
    </row>
    <row r="45" spans="1:33" s="50" customFormat="1" x14ac:dyDescent="0.2">
      <c r="A45" s="57" t="s">
        <v>279</v>
      </c>
    </row>
    <row r="46" spans="1:33" x14ac:dyDescent="0.2">
      <c r="A46" s="57" t="s">
        <v>280</v>
      </c>
    </row>
    <row r="47" spans="1:33" ht="10.7" customHeight="1" thickBot="1" x14ac:dyDescent="0.25">
      <c r="A47" s="41"/>
    </row>
    <row r="48" spans="1:33" ht="12.75" thickBot="1" x14ac:dyDescent="0.25">
      <c r="A48" s="104" t="s">
        <v>66</v>
      </c>
    </row>
    <row r="49" spans="1:1" ht="13.35" customHeight="1" x14ac:dyDescent="0.2">
      <c r="A49" s="63" t="s">
        <v>78</v>
      </c>
    </row>
    <row r="50" spans="1:1" ht="13.35" customHeight="1" x14ac:dyDescent="0.2">
      <c r="A50" s="56" t="s">
        <v>243</v>
      </c>
    </row>
    <row r="51" spans="1:1" ht="12.6" customHeight="1" x14ac:dyDescent="0.2">
      <c r="A51" s="43" t="s">
        <v>67</v>
      </c>
    </row>
    <row r="52" spans="1:1" ht="13.35" customHeight="1" x14ac:dyDescent="0.2">
      <c r="A52" s="43" t="s">
        <v>89</v>
      </c>
    </row>
    <row r="53" spans="1:1" ht="11.45" customHeight="1" x14ac:dyDescent="0.2">
      <c r="A53" s="43" t="s">
        <v>68</v>
      </c>
    </row>
    <row r="54" spans="1:1" x14ac:dyDescent="0.2">
      <c r="A54" s="43" t="s">
        <v>69</v>
      </c>
    </row>
    <row r="55" spans="1:1" x14ac:dyDescent="0.2">
      <c r="A55" s="159" t="s">
        <v>162</v>
      </c>
    </row>
    <row r="56" spans="1:1" ht="31.5" x14ac:dyDescent="0.2">
      <c r="A56" s="145" t="s">
        <v>250</v>
      </c>
    </row>
    <row r="57" spans="1:1" ht="42" x14ac:dyDescent="0.2">
      <c r="A57" s="188" t="s">
        <v>246</v>
      </c>
    </row>
    <row r="58" spans="1:1" ht="21" x14ac:dyDescent="0.2">
      <c r="A58" s="188" t="s">
        <v>247</v>
      </c>
    </row>
    <row r="59" spans="1:1" ht="21" x14ac:dyDescent="0.2">
      <c r="A59" s="188" t="s">
        <v>281</v>
      </c>
    </row>
    <row r="60" spans="1:1" ht="75" customHeight="1" x14ac:dyDescent="0.2">
      <c r="A60" s="188" t="s">
        <v>282</v>
      </c>
    </row>
    <row r="61" spans="1:1" ht="42" x14ac:dyDescent="0.2">
      <c r="A61" s="145" t="s">
        <v>283</v>
      </c>
    </row>
    <row r="62" spans="1:1" ht="31.5" x14ac:dyDescent="0.2">
      <c r="A62" s="188" t="s">
        <v>284</v>
      </c>
    </row>
    <row r="63" spans="1:1" ht="21" x14ac:dyDescent="0.2">
      <c r="A63" s="188" t="s">
        <v>285</v>
      </c>
    </row>
    <row r="64" spans="1:1" ht="31.5" x14ac:dyDescent="0.2">
      <c r="A64" s="113" t="s">
        <v>99</v>
      </c>
    </row>
    <row r="65" spans="1:1" ht="63" x14ac:dyDescent="0.2">
      <c r="A65" s="149" t="s">
        <v>248</v>
      </c>
    </row>
    <row r="66" spans="1:1" ht="21" x14ac:dyDescent="0.2">
      <c r="A66" s="140" t="s">
        <v>95</v>
      </c>
    </row>
    <row r="67" spans="1:1" ht="42.75" x14ac:dyDescent="0.2">
      <c r="A67" s="108" t="s">
        <v>245</v>
      </c>
    </row>
    <row r="68" spans="1:1" ht="21" x14ac:dyDescent="0.2">
      <c r="A68" s="66" t="s">
        <v>97</v>
      </c>
    </row>
    <row r="69" spans="1:1" x14ac:dyDescent="0.2">
      <c r="A69" s="68"/>
    </row>
    <row r="70" spans="1:1" x14ac:dyDescent="0.2">
      <c r="A70" s="69" t="s">
        <v>70</v>
      </c>
    </row>
    <row r="71" spans="1:1" ht="24" x14ac:dyDescent="0.2">
      <c r="A71" s="70" t="s">
        <v>76</v>
      </c>
    </row>
    <row r="72" spans="1:1" ht="24" x14ac:dyDescent="0.2">
      <c r="A72" s="70" t="s">
        <v>77</v>
      </c>
    </row>
    <row r="73" spans="1:1" ht="12.75" x14ac:dyDescent="0.2">
      <c r="A73" s="55"/>
    </row>
    <row r="74" spans="1:1" ht="12.75" x14ac:dyDescent="0.2">
      <c r="A74" s="55"/>
    </row>
  </sheetData>
  <mergeCells count="1">
    <mergeCell ref="A1:A2"/>
  </mergeCells>
  <pageMargins left="0.7" right="0.7" top="0.75" bottom="0.75" header="0.3" footer="0.3"/>
  <pageSetup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4"/>
  <sheetViews>
    <sheetView zoomScale="90" zoomScaleNormal="90" workbookViewId="0">
      <pane xSplit="1" topLeftCell="B1" activePane="topRight" state="frozen"/>
      <selection activeCell="C36" sqref="C36"/>
      <selection pane="topRight" activeCell="C36" sqref="C36"/>
    </sheetView>
  </sheetViews>
  <sheetFormatPr defaultColWidth="9" defaultRowHeight="12" x14ac:dyDescent="0.2"/>
  <cols>
    <col min="1" max="1" width="84.5703125" style="48" customWidth="1"/>
    <col min="2" max="33" width="9.7109375" style="48" bestFit="1" customWidth="1"/>
    <col min="34" max="16384" width="9" style="48"/>
  </cols>
  <sheetData>
    <row r="1" spans="1:33" s="51" customFormat="1" ht="12" customHeight="1" x14ac:dyDescent="0.2">
      <c r="A1" s="207" t="s">
        <v>82</v>
      </c>
    </row>
    <row r="2" spans="1:33" s="51" customFormat="1" ht="12" customHeight="1" x14ac:dyDescent="0.2">
      <c r="A2" s="207"/>
    </row>
    <row r="3" spans="1:33" s="51" customFormat="1" ht="11.1" customHeight="1" x14ac:dyDescent="0.2">
      <c r="A3" s="147" t="s">
        <v>241</v>
      </c>
    </row>
    <row r="4" spans="1:33" s="52" customFormat="1" ht="32.1" customHeight="1" x14ac:dyDescent="0.2">
      <c r="A4" s="98" t="s">
        <v>64</v>
      </c>
      <c r="B4" s="136">
        <f>'C завтраками| Bed and breakfast'!W4</f>
        <v>45809</v>
      </c>
      <c r="C4" s="136">
        <f>'C завтраками| Bed and breakfast'!X4</f>
        <v>45810</v>
      </c>
      <c r="D4" s="136">
        <f>'C завтраками| Bed and breakfast'!Y4</f>
        <v>45817</v>
      </c>
      <c r="E4" s="136">
        <f>'C завтраками| Bed and breakfast'!Z4</f>
        <v>45818</v>
      </c>
      <c r="F4" s="136">
        <f>'C завтраками| Bed and breakfast'!AA4</f>
        <v>45820</v>
      </c>
      <c r="G4" s="136">
        <f>'C завтраками| Bed and breakfast'!AB4</f>
        <v>45822</v>
      </c>
      <c r="H4" s="136">
        <f>'C завтраками| Bed and breakfast'!AC4</f>
        <v>45825</v>
      </c>
      <c r="I4" s="136">
        <f>'C завтраками| Bed and breakfast'!AD4</f>
        <v>45831</v>
      </c>
      <c r="J4" s="136">
        <f>'C завтраками| Bed and breakfast'!AE4</f>
        <v>45834</v>
      </c>
      <c r="K4" s="136">
        <f>'C завтраками| Bed and breakfast'!AF4</f>
        <v>45836</v>
      </c>
      <c r="L4" s="136">
        <f>'C завтраками| Bed and breakfast'!AG4</f>
        <v>45839</v>
      </c>
      <c r="M4" s="136">
        <f>'C завтраками| Bed and breakfast'!AH4</f>
        <v>45849</v>
      </c>
      <c r="N4" s="136">
        <f>'C завтраками| Bed and breakfast'!AI4</f>
        <v>45850</v>
      </c>
      <c r="O4" s="136">
        <f>'C завтраками| Bed and breakfast'!AJ4</f>
        <v>45852</v>
      </c>
      <c r="P4" s="136">
        <f>'C завтраками| Bed and breakfast'!AK4</f>
        <v>45853</v>
      </c>
      <c r="Q4" s="136">
        <f>'C завтраками| Bed and breakfast'!AL4</f>
        <v>45857</v>
      </c>
      <c r="R4" s="136">
        <f>'C завтраками| Bed and breakfast'!AM4</f>
        <v>45858</v>
      </c>
      <c r="S4" s="136">
        <f>'C завтраками| Bed and breakfast'!AN4</f>
        <v>45863</v>
      </c>
      <c r="T4" s="136">
        <f>'C завтраками| Bed and breakfast'!AO4</f>
        <v>45867</v>
      </c>
      <c r="U4" s="136">
        <f>'C завтраками| Bed and breakfast'!AP4</f>
        <v>45870</v>
      </c>
      <c r="V4" s="136">
        <f>'C завтраками| Bed and breakfast'!AQ4</f>
        <v>45872</v>
      </c>
      <c r="W4" s="136">
        <f>'C завтраками| Bed and breakfast'!AR4</f>
        <v>45877</v>
      </c>
      <c r="X4" s="136">
        <f>'C завтраками| Bed and breakfast'!AS4</f>
        <v>45878</v>
      </c>
      <c r="Y4" s="136">
        <f>'C завтраками| Bed and breakfast'!AT4</f>
        <v>45880</v>
      </c>
      <c r="Z4" s="136">
        <f>'C завтраками| Bed and breakfast'!AU4</f>
        <v>45885</v>
      </c>
      <c r="AA4" s="136">
        <f>'C завтраками| Bed and breakfast'!AV4</f>
        <v>45886</v>
      </c>
      <c r="AB4" s="136">
        <f>'C завтраками| Bed and breakfast'!AW4</f>
        <v>45891</v>
      </c>
      <c r="AC4" s="136">
        <f>'C завтраками| Bed and breakfast'!AX4</f>
        <v>45894</v>
      </c>
      <c r="AD4" s="136">
        <f>'C завтраками| Bed and breakfast'!AY4</f>
        <v>45895</v>
      </c>
      <c r="AE4" s="136">
        <f>'C завтраками| Bed and breakfast'!AZ4</f>
        <v>45901</v>
      </c>
      <c r="AF4" s="136">
        <f>'C завтраками| Bed and breakfast'!BA4</f>
        <v>45909</v>
      </c>
      <c r="AG4" s="136">
        <f>'C завтраками| Bed and breakfast'!BB4</f>
        <v>45921</v>
      </c>
    </row>
    <row r="5" spans="1:33" s="53" customFormat="1" ht="21.95" customHeight="1" x14ac:dyDescent="0.2">
      <c r="A5" s="98"/>
      <c r="B5" s="136">
        <f>'C завтраками| Bed and breakfast'!W5</f>
        <v>45809</v>
      </c>
      <c r="C5" s="136">
        <f>'C завтраками| Bed and breakfast'!X5</f>
        <v>45816</v>
      </c>
      <c r="D5" s="136">
        <f>'C завтраками| Bed and breakfast'!Y5</f>
        <v>45817</v>
      </c>
      <c r="E5" s="136">
        <f>'C завтраками| Bed and breakfast'!Z5</f>
        <v>45819</v>
      </c>
      <c r="F5" s="136">
        <f>'C завтраками| Bed and breakfast'!AA5</f>
        <v>45821</v>
      </c>
      <c r="G5" s="136">
        <f>'C завтраками| Bed and breakfast'!AB5</f>
        <v>45824</v>
      </c>
      <c r="H5" s="136">
        <f>'C завтраками| Bed and breakfast'!AC5</f>
        <v>45830</v>
      </c>
      <c r="I5" s="136">
        <f>'C завтраками| Bed and breakfast'!AD5</f>
        <v>45833</v>
      </c>
      <c r="J5" s="136">
        <f>'C завтраками| Bed and breakfast'!AE5</f>
        <v>45835</v>
      </c>
      <c r="K5" s="136">
        <f>'C завтраками| Bed and breakfast'!AF5</f>
        <v>45838</v>
      </c>
      <c r="L5" s="136">
        <f>'C завтраками| Bed and breakfast'!AG5</f>
        <v>45848</v>
      </c>
      <c r="M5" s="136">
        <f>'C завтраками| Bed and breakfast'!AH5</f>
        <v>45849</v>
      </c>
      <c r="N5" s="136">
        <f>'C завтраками| Bed and breakfast'!AI5</f>
        <v>45851</v>
      </c>
      <c r="O5" s="136">
        <f>'C завтраками| Bed and breakfast'!AJ5</f>
        <v>45852</v>
      </c>
      <c r="P5" s="136">
        <f>'C завтраками| Bed and breakfast'!AK5</f>
        <v>45856</v>
      </c>
      <c r="Q5" s="136">
        <f>'C завтраками| Bed and breakfast'!AL5</f>
        <v>45857</v>
      </c>
      <c r="R5" s="136">
        <f>'C завтраками| Bed and breakfast'!AM5</f>
        <v>45862</v>
      </c>
      <c r="S5" s="136">
        <f>'C завтраками| Bed and breakfast'!AN5</f>
        <v>45866</v>
      </c>
      <c r="T5" s="136">
        <f>'C завтраками| Bed and breakfast'!AO5</f>
        <v>45869</v>
      </c>
      <c r="U5" s="136">
        <f>'C завтраками| Bed and breakfast'!AP5</f>
        <v>45871</v>
      </c>
      <c r="V5" s="136">
        <f>'C завтраками| Bed and breakfast'!AQ5</f>
        <v>45876</v>
      </c>
      <c r="W5" s="136">
        <f>'C завтраками| Bed and breakfast'!AR5</f>
        <v>45877</v>
      </c>
      <c r="X5" s="136">
        <f>'C завтраками| Bed and breakfast'!AS5</f>
        <v>45879</v>
      </c>
      <c r="Y5" s="136">
        <f>'C завтраками| Bed and breakfast'!AT5</f>
        <v>45884</v>
      </c>
      <c r="Z5" s="136">
        <f>'C завтраками| Bed and breakfast'!AU5</f>
        <v>45885</v>
      </c>
      <c r="AA5" s="136">
        <f>'C завтраками| Bed and breakfast'!AV5</f>
        <v>45890</v>
      </c>
      <c r="AB5" s="136">
        <f>'C завтраками| Bed and breakfast'!AW5</f>
        <v>45893</v>
      </c>
      <c r="AC5" s="136">
        <f>'C завтраками| Bed and breakfast'!AX5</f>
        <v>45894</v>
      </c>
      <c r="AD5" s="136">
        <f>'C завтраками| Bed and breakfast'!AY5</f>
        <v>45900</v>
      </c>
      <c r="AE5" s="136">
        <f>'C завтраками| Bed and breakfast'!AZ5</f>
        <v>45908</v>
      </c>
      <c r="AF5" s="136">
        <f>'C завтраками| Bed and breakfast'!BA5</f>
        <v>45920</v>
      </c>
      <c r="AG5" s="136">
        <f>'C завтраками| Bed and breakfast'!BB5</f>
        <v>45930</v>
      </c>
    </row>
    <row r="6" spans="1:33"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row>
    <row r="7" spans="1:33" s="53" customFormat="1" x14ac:dyDescent="0.2">
      <c r="A7" s="88">
        <v>1</v>
      </c>
      <c r="B7" s="42">
        <f>'C завтраками| Bed and breakfast'!W7*0.9</f>
        <v>15210</v>
      </c>
      <c r="C7" s="42">
        <f>'C завтраками| Bed and breakfast'!X7*0.9</f>
        <v>15210</v>
      </c>
      <c r="D7" s="42">
        <f>'C завтраками| Bed and breakfast'!Y7*0.9</f>
        <v>9810</v>
      </c>
      <c r="E7" s="42">
        <f>'C завтраками| Bed and breakfast'!Z7*0.9</f>
        <v>12150</v>
      </c>
      <c r="F7" s="42">
        <f>'C завтраками| Bed and breakfast'!AA7*0.9</f>
        <v>13230</v>
      </c>
      <c r="G7" s="42">
        <f>'C завтраками| Bed and breakfast'!AB7*0.9</f>
        <v>11070</v>
      </c>
      <c r="H7" s="42">
        <f>'C завтраками| Bed and breakfast'!AC7*0.9</f>
        <v>12150</v>
      </c>
      <c r="I7" s="42">
        <f>'C завтраками| Bed and breakfast'!AD7*0.9</f>
        <v>16740</v>
      </c>
      <c r="J7" s="42">
        <f>'C завтраками| Bed and breakfast'!AE7*0.9</f>
        <v>15210</v>
      </c>
      <c r="K7" s="42">
        <f>'C завтраками| Bed and breakfast'!AF7*0.9</f>
        <v>11070</v>
      </c>
      <c r="L7" s="42">
        <f>'C завтраками| Bed and breakfast'!AG7*0.9</f>
        <v>16740</v>
      </c>
      <c r="M7" s="42">
        <f>'C завтраками| Bed and breakfast'!AH7*0.9</f>
        <v>11070</v>
      </c>
      <c r="N7" s="42">
        <f>'C завтраками| Bed and breakfast'!AI7*0.9</f>
        <v>12150</v>
      </c>
      <c r="O7" s="42">
        <f>'C завтраками| Bed and breakfast'!AJ7*0.9</f>
        <v>14310</v>
      </c>
      <c r="P7" s="42">
        <f>'C завтраками| Bed and breakfast'!AK7*0.9</f>
        <v>15210</v>
      </c>
      <c r="Q7" s="42">
        <f>'C завтраками| Bed and breakfast'!AL7*0.9</f>
        <v>14310</v>
      </c>
      <c r="R7" s="42">
        <f>'C завтраками| Bed and breakfast'!AM7*0.9</f>
        <v>13230</v>
      </c>
      <c r="S7" s="42">
        <f>'C завтраками| Bed and breakfast'!AN7*0.9</f>
        <v>15210</v>
      </c>
      <c r="T7" s="42">
        <f>'C завтраками| Bed and breakfast'!AO7*0.9</f>
        <v>13230</v>
      </c>
      <c r="U7" s="42">
        <f>'C завтраками| Bed and breakfast'!AP7*0.9</f>
        <v>14310</v>
      </c>
      <c r="V7" s="42">
        <f>'C завтраками| Bed and breakfast'!AQ7*0.9</f>
        <v>15210</v>
      </c>
      <c r="W7" s="42">
        <f>'C завтраками| Bed and breakfast'!AR7*0.9</f>
        <v>14310</v>
      </c>
      <c r="X7" s="42">
        <f>'C завтраками| Bed and breakfast'!AS7*0.9</f>
        <v>15210</v>
      </c>
      <c r="Y7" s="42">
        <f>'C завтраками| Bed and breakfast'!AT7*0.9</f>
        <v>14310</v>
      </c>
      <c r="Z7" s="42">
        <f>'C завтраками| Bed and breakfast'!AU7*0.9</f>
        <v>15210</v>
      </c>
      <c r="AA7" s="42">
        <f>'C завтраками| Bed and breakfast'!AV7*0.9</f>
        <v>13230</v>
      </c>
      <c r="AB7" s="42">
        <f>'C завтраками| Bed and breakfast'!AW7*0.9</f>
        <v>11070</v>
      </c>
      <c r="AC7" s="42">
        <f>'C завтраками| Bed and breakfast'!AX7*0.9</f>
        <v>13230</v>
      </c>
      <c r="AD7" s="42">
        <f>'C завтраками| Bed and breakfast'!AY7*0.9</f>
        <v>11070</v>
      </c>
      <c r="AE7" s="42">
        <f>'C завтраками| Bed and breakfast'!AZ7*0.9</f>
        <v>11070</v>
      </c>
      <c r="AF7" s="42">
        <f>'C завтраками| Bed and breakfast'!BA7*0.9</f>
        <v>13230</v>
      </c>
      <c r="AG7" s="42">
        <f>'C завтраками| Bed and breakfast'!BB7*0.9</f>
        <v>11070</v>
      </c>
    </row>
    <row r="8" spans="1:33" s="53" customFormat="1" x14ac:dyDescent="0.2">
      <c r="A8" s="88">
        <v>2</v>
      </c>
      <c r="B8" s="42">
        <f>'C завтраками| Bed and breakfast'!W8*0.9</f>
        <v>16740</v>
      </c>
      <c r="C8" s="42">
        <f>'C завтраками| Bed and breakfast'!X8*0.9</f>
        <v>16740</v>
      </c>
      <c r="D8" s="42">
        <f>'C завтраками| Bed and breakfast'!Y8*0.9</f>
        <v>11340</v>
      </c>
      <c r="E8" s="42">
        <f>'C завтраками| Bed and breakfast'!Z8*0.9</f>
        <v>13680</v>
      </c>
      <c r="F8" s="42">
        <f>'C завтраками| Bed and breakfast'!AA8*0.9</f>
        <v>14760</v>
      </c>
      <c r="G8" s="42">
        <f>'C завтраками| Bed and breakfast'!AB8*0.9</f>
        <v>12600</v>
      </c>
      <c r="H8" s="42">
        <f>'C завтраками| Bed and breakfast'!AC8*0.9</f>
        <v>13680</v>
      </c>
      <c r="I8" s="42">
        <f>'C завтраками| Bed and breakfast'!AD8*0.9</f>
        <v>18270</v>
      </c>
      <c r="J8" s="42">
        <f>'C завтраками| Bed and breakfast'!AE8*0.9</f>
        <v>16740</v>
      </c>
      <c r="K8" s="42">
        <f>'C завтраками| Bed and breakfast'!AF8*0.9</f>
        <v>12600</v>
      </c>
      <c r="L8" s="42">
        <f>'C завтраками| Bed and breakfast'!AG8*0.9</f>
        <v>18270</v>
      </c>
      <c r="M8" s="42">
        <f>'C завтраками| Bed and breakfast'!AH8*0.9</f>
        <v>12600</v>
      </c>
      <c r="N8" s="42">
        <f>'C завтраками| Bed and breakfast'!AI8*0.9</f>
        <v>13680</v>
      </c>
      <c r="O8" s="42">
        <f>'C завтраками| Bed and breakfast'!AJ8*0.9</f>
        <v>15840</v>
      </c>
      <c r="P8" s="42">
        <f>'C завтраками| Bed and breakfast'!AK8*0.9</f>
        <v>16740</v>
      </c>
      <c r="Q8" s="42">
        <f>'C завтраками| Bed and breakfast'!AL8*0.9</f>
        <v>15840</v>
      </c>
      <c r="R8" s="42">
        <f>'C завтраками| Bed and breakfast'!AM8*0.9</f>
        <v>14760</v>
      </c>
      <c r="S8" s="42">
        <f>'C завтраками| Bed and breakfast'!AN8*0.9</f>
        <v>16740</v>
      </c>
      <c r="T8" s="42">
        <f>'C завтраками| Bed and breakfast'!AO8*0.9</f>
        <v>14760</v>
      </c>
      <c r="U8" s="42">
        <f>'C завтраками| Bed and breakfast'!AP8*0.9</f>
        <v>15840</v>
      </c>
      <c r="V8" s="42">
        <f>'C завтраками| Bed and breakfast'!AQ8*0.9</f>
        <v>16740</v>
      </c>
      <c r="W8" s="42">
        <f>'C завтраками| Bed and breakfast'!AR8*0.9</f>
        <v>15840</v>
      </c>
      <c r="X8" s="42">
        <f>'C завтраками| Bed and breakfast'!AS8*0.9</f>
        <v>16740</v>
      </c>
      <c r="Y8" s="42">
        <f>'C завтраками| Bed and breakfast'!AT8*0.9</f>
        <v>15840</v>
      </c>
      <c r="Z8" s="42">
        <f>'C завтраками| Bed and breakfast'!AU8*0.9</f>
        <v>16740</v>
      </c>
      <c r="AA8" s="42">
        <f>'C завтраками| Bed and breakfast'!AV8*0.9</f>
        <v>14760</v>
      </c>
      <c r="AB8" s="42">
        <f>'C завтраками| Bed and breakfast'!AW8*0.9</f>
        <v>12600</v>
      </c>
      <c r="AC8" s="42">
        <f>'C завтраками| Bed and breakfast'!AX8*0.9</f>
        <v>14760</v>
      </c>
      <c r="AD8" s="42">
        <f>'C завтраками| Bed and breakfast'!AY8*0.9</f>
        <v>12600</v>
      </c>
      <c r="AE8" s="42">
        <f>'C завтраками| Bed and breakfast'!AZ8*0.9</f>
        <v>12600</v>
      </c>
      <c r="AF8" s="42">
        <f>'C завтраками| Bed and breakfast'!BA8*0.9</f>
        <v>14760</v>
      </c>
      <c r="AG8" s="42">
        <f>'C завтраками| Bed and breakfast'!BB8*0.9</f>
        <v>12600</v>
      </c>
    </row>
    <row r="9" spans="1:33" s="53" customFormat="1" x14ac:dyDescent="0.2">
      <c r="A9" s="42" t="s">
        <v>234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row>
    <row r="10" spans="1:33" s="53" customFormat="1" x14ac:dyDescent="0.2">
      <c r="A10" s="180">
        <v>1</v>
      </c>
      <c r="B10" s="42">
        <f>'C завтраками| Bed and breakfast'!W10*0.9</f>
        <v>17010</v>
      </c>
      <c r="C10" s="42">
        <f>'C завтраками| Bed and breakfast'!X10*0.9</f>
        <v>17010</v>
      </c>
      <c r="D10" s="42">
        <f>'C завтраками| Bed and breakfast'!Y10*0.9</f>
        <v>11610</v>
      </c>
      <c r="E10" s="42">
        <f>'C завтраками| Bed and breakfast'!Z10*0.9</f>
        <v>13950</v>
      </c>
      <c r="F10" s="42">
        <f>'C завтраками| Bed and breakfast'!AA10*0.9</f>
        <v>15030</v>
      </c>
      <c r="G10" s="42">
        <f>'C завтраками| Bed and breakfast'!AB10*0.9</f>
        <v>12870</v>
      </c>
      <c r="H10" s="42">
        <f>'C завтраками| Bed and breakfast'!AC10*0.9</f>
        <v>13950</v>
      </c>
      <c r="I10" s="42">
        <f>'C завтраками| Bed and breakfast'!AD10*0.9</f>
        <v>18540</v>
      </c>
      <c r="J10" s="42">
        <f>'C завтраками| Bed and breakfast'!AE10*0.9</f>
        <v>17010</v>
      </c>
      <c r="K10" s="42">
        <f>'C завтраками| Bed and breakfast'!AF10*0.9</f>
        <v>12870</v>
      </c>
      <c r="L10" s="42">
        <f>'C завтраками| Bed and breakfast'!AG10*0.9</f>
        <v>18540</v>
      </c>
      <c r="M10" s="42">
        <f>'C завтраками| Bed and breakfast'!AH10*0.9</f>
        <v>12870</v>
      </c>
      <c r="N10" s="42">
        <f>'C завтраками| Bed and breakfast'!AI10*0.9</f>
        <v>13950</v>
      </c>
      <c r="O10" s="42">
        <f>'C завтраками| Bed and breakfast'!AJ10*0.9</f>
        <v>16110</v>
      </c>
      <c r="P10" s="42">
        <f>'C завтраками| Bed and breakfast'!AK10*0.9</f>
        <v>17010</v>
      </c>
      <c r="Q10" s="42">
        <f>'C завтраками| Bed and breakfast'!AL10*0.9</f>
        <v>16110</v>
      </c>
      <c r="R10" s="42">
        <f>'C завтраками| Bed and breakfast'!AM10*0.9</f>
        <v>15030</v>
      </c>
      <c r="S10" s="42">
        <f>'C завтраками| Bed and breakfast'!AN10*0.9</f>
        <v>17010</v>
      </c>
      <c r="T10" s="42">
        <f>'C завтраками| Bed and breakfast'!AO10*0.9</f>
        <v>15030</v>
      </c>
      <c r="U10" s="42">
        <f>'C завтраками| Bed and breakfast'!AP10*0.9</f>
        <v>16110</v>
      </c>
      <c r="V10" s="42">
        <f>'C завтраками| Bed and breakfast'!AQ10*0.9</f>
        <v>17010</v>
      </c>
      <c r="W10" s="42">
        <f>'C завтраками| Bed and breakfast'!AR10*0.9</f>
        <v>16110</v>
      </c>
      <c r="X10" s="42">
        <f>'C завтраками| Bed and breakfast'!AS10*0.9</f>
        <v>17010</v>
      </c>
      <c r="Y10" s="42">
        <f>'C завтраками| Bed and breakfast'!AT10*0.9</f>
        <v>16110</v>
      </c>
      <c r="Z10" s="42">
        <f>'C завтраками| Bed and breakfast'!AU10*0.9</f>
        <v>17010</v>
      </c>
      <c r="AA10" s="42">
        <f>'C завтраками| Bed and breakfast'!AV10*0.9</f>
        <v>15030</v>
      </c>
      <c r="AB10" s="42">
        <f>'C завтраками| Bed and breakfast'!AW10*0.9</f>
        <v>12870</v>
      </c>
      <c r="AC10" s="42">
        <f>'C завтраками| Bed and breakfast'!AX10*0.9</f>
        <v>15030</v>
      </c>
      <c r="AD10" s="42">
        <f>'C завтраками| Bed and breakfast'!AY10*0.9</f>
        <v>12870</v>
      </c>
      <c r="AE10" s="42">
        <f>'C завтраками| Bed and breakfast'!AZ10*0.9</f>
        <v>12870</v>
      </c>
      <c r="AF10" s="42">
        <f>'C завтраками| Bed and breakfast'!BA10*0.9</f>
        <v>15030</v>
      </c>
      <c r="AG10" s="42">
        <f>'C завтраками| Bed and breakfast'!BB10*0.9</f>
        <v>12870</v>
      </c>
    </row>
    <row r="11" spans="1:33" s="53" customFormat="1" x14ac:dyDescent="0.2">
      <c r="A11" s="180">
        <v>2</v>
      </c>
      <c r="B11" s="42">
        <f>'C завтраками| Bed and breakfast'!W11*0.9</f>
        <v>18540</v>
      </c>
      <c r="C11" s="42">
        <f>'C завтраками| Bed and breakfast'!X11*0.9</f>
        <v>18540</v>
      </c>
      <c r="D11" s="42">
        <f>'C завтраками| Bed and breakfast'!Y11*0.9</f>
        <v>13140</v>
      </c>
      <c r="E11" s="42">
        <f>'C завтраками| Bed and breakfast'!Z11*0.9</f>
        <v>15480</v>
      </c>
      <c r="F11" s="42">
        <f>'C завтраками| Bed and breakfast'!AA11*0.9</f>
        <v>16560</v>
      </c>
      <c r="G11" s="42">
        <f>'C завтраками| Bed and breakfast'!AB11*0.9</f>
        <v>14400</v>
      </c>
      <c r="H11" s="42">
        <f>'C завтраками| Bed and breakfast'!AC11*0.9</f>
        <v>15480</v>
      </c>
      <c r="I11" s="42">
        <f>'C завтраками| Bed and breakfast'!AD11*0.9</f>
        <v>20070</v>
      </c>
      <c r="J11" s="42">
        <f>'C завтраками| Bed and breakfast'!AE11*0.9</f>
        <v>18540</v>
      </c>
      <c r="K11" s="42">
        <f>'C завтраками| Bed and breakfast'!AF11*0.9</f>
        <v>14400</v>
      </c>
      <c r="L11" s="42">
        <f>'C завтраками| Bed and breakfast'!AG11*0.9</f>
        <v>20070</v>
      </c>
      <c r="M11" s="42">
        <f>'C завтраками| Bed and breakfast'!AH11*0.9</f>
        <v>14400</v>
      </c>
      <c r="N11" s="42">
        <f>'C завтраками| Bed and breakfast'!AI11*0.9</f>
        <v>15480</v>
      </c>
      <c r="O11" s="42">
        <f>'C завтраками| Bed and breakfast'!AJ11*0.9</f>
        <v>17640</v>
      </c>
      <c r="P11" s="42">
        <f>'C завтраками| Bed and breakfast'!AK11*0.9</f>
        <v>18540</v>
      </c>
      <c r="Q11" s="42">
        <f>'C завтраками| Bed and breakfast'!AL11*0.9</f>
        <v>17640</v>
      </c>
      <c r="R11" s="42">
        <f>'C завтраками| Bed and breakfast'!AM11*0.9</f>
        <v>16560</v>
      </c>
      <c r="S11" s="42">
        <f>'C завтраками| Bed and breakfast'!AN11*0.9</f>
        <v>18540</v>
      </c>
      <c r="T11" s="42">
        <f>'C завтраками| Bed and breakfast'!AO11*0.9</f>
        <v>16560</v>
      </c>
      <c r="U11" s="42">
        <f>'C завтраками| Bed and breakfast'!AP11*0.9</f>
        <v>17640</v>
      </c>
      <c r="V11" s="42">
        <f>'C завтраками| Bed and breakfast'!AQ11*0.9</f>
        <v>18540</v>
      </c>
      <c r="W11" s="42">
        <f>'C завтраками| Bed and breakfast'!AR11*0.9</f>
        <v>17640</v>
      </c>
      <c r="X11" s="42">
        <f>'C завтраками| Bed and breakfast'!AS11*0.9</f>
        <v>18540</v>
      </c>
      <c r="Y11" s="42">
        <f>'C завтраками| Bed and breakfast'!AT11*0.9</f>
        <v>17640</v>
      </c>
      <c r="Z11" s="42">
        <f>'C завтраками| Bed and breakfast'!AU11*0.9</f>
        <v>18540</v>
      </c>
      <c r="AA11" s="42">
        <f>'C завтраками| Bed and breakfast'!AV11*0.9</f>
        <v>16560</v>
      </c>
      <c r="AB11" s="42">
        <f>'C завтраками| Bed and breakfast'!AW11*0.9</f>
        <v>14400</v>
      </c>
      <c r="AC11" s="42">
        <f>'C завтраками| Bed and breakfast'!AX11*0.9</f>
        <v>16560</v>
      </c>
      <c r="AD11" s="42">
        <f>'C завтраками| Bed and breakfast'!AY11*0.9</f>
        <v>14400</v>
      </c>
      <c r="AE11" s="42">
        <f>'C завтраками| Bed and breakfast'!AZ11*0.9</f>
        <v>14400</v>
      </c>
      <c r="AF11" s="42">
        <f>'C завтраками| Bed and breakfast'!BA11*0.9</f>
        <v>16560</v>
      </c>
      <c r="AG11" s="42">
        <f>'C завтраками| Bed and breakfast'!BB11*0.9</f>
        <v>14400</v>
      </c>
    </row>
    <row r="12" spans="1:33"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row>
    <row r="13" spans="1:33" s="53" customFormat="1" x14ac:dyDescent="0.2">
      <c r="A13" s="88">
        <f>A7</f>
        <v>1</v>
      </c>
      <c r="B13" s="42">
        <f>'C завтраками| Bed and breakfast'!W13*0.9</f>
        <v>17910</v>
      </c>
      <c r="C13" s="42">
        <f>'C завтраками| Bed and breakfast'!X13*0.9</f>
        <v>17910</v>
      </c>
      <c r="D13" s="42">
        <f>'C завтраками| Bed and breakfast'!Y13*0.9</f>
        <v>12510</v>
      </c>
      <c r="E13" s="42">
        <f>'C завтраками| Bed and breakfast'!Z13*0.9</f>
        <v>14850</v>
      </c>
      <c r="F13" s="42">
        <f>'C завтраками| Bed and breakfast'!AA13*0.9</f>
        <v>15930</v>
      </c>
      <c r="G13" s="42">
        <f>'C завтраками| Bed and breakfast'!AB13*0.9</f>
        <v>13770</v>
      </c>
      <c r="H13" s="42">
        <f>'C завтраками| Bed and breakfast'!AC13*0.9</f>
        <v>14850</v>
      </c>
      <c r="I13" s="42">
        <f>'C завтраками| Bed and breakfast'!AD13*0.9</f>
        <v>19440</v>
      </c>
      <c r="J13" s="42">
        <f>'C завтраками| Bed and breakfast'!AE13*0.9</f>
        <v>17910</v>
      </c>
      <c r="K13" s="42">
        <f>'C завтраками| Bed and breakfast'!AF13*0.9</f>
        <v>13770</v>
      </c>
      <c r="L13" s="42">
        <f>'C завтраками| Bed and breakfast'!AG13*0.9</f>
        <v>19440</v>
      </c>
      <c r="M13" s="42">
        <f>'C завтраками| Bed and breakfast'!AH13*0.9</f>
        <v>13770</v>
      </c>
      <c r="N13" s="42">
        <f>'C завтраками| Bed and breakfast'!AI13*0.9</f>
        <v>14850</v>
      </c>
      <c r="O13" s="42">
        <f>'C завтраками| Bed and breakfast'!AJ13*0.9</f>
        <v>17010</v>
      </c>
      <c r="P13" s="42">
        <f>'C завтраками| Bed and breakfast'!AK13*0.9</f>
        <v>17910</v>
      </c>
      <c r="Q13" s="42">
        <f>'C завтраками| Bed and breakfast'!AL13*0.9</f>
        <v>17010</v>
      </c>
      <c r="R13" s="42">
        <f>'C завтраками| Bed and breakfast'!AM13*0.9</f>
        <v>15930</v>
      </c>
      <c r="S13" s="42">
        <f>'C завтраками| Bed and breakfast'!AN13*0.9</f>
        <v>17910</v>
      </c>
      <c r="T13" s="42">
        <f>'C завтраками| Bed and breakfast'!AO13*0.9</f>
        <v>15930</v>
      </c>
      <c r="U13" s="42">
        <f>'C завтраками| Bed and breakfast'!AP13*0.9</f>
        <v>17010</v>
      </c>
      <c r="V13" s="42">
        <f>'C завтраками| Bed and breakfast'!AQ13*0.9</f>
        <v>17910</v>
      </c>
      <c r="W13" s="42">
        <f>'C завтраками| Bed and breakfast'!AR13*0.9</f>
        <v>17010</v>
      </c>
      <c r="X13" s="42">
        <f>'C завтраками| Bed and breakfast'!AS13*0.9</f>
        <v>17910</v>
      </c>
      <c r="Y13" s="42">
        <f>'C завтраками| Bed and breakfast'!AT13*0.9</f>
        <v>17010</v>
      </c>
      <c r="Z13" s="42">
        <f>'C завтраками| Bed and breakfast'!AU13*0.9</f>
        <v>17910</v>
      </c>
      <c r="AA13" s="42">
        <f>'C завтраками| Bed and breakfast'!AV13*0.9</f>
        <v>15930</v>
      </c>
      <c r="AB13" s="42">
        <f>'C завтраками| Bed and breakfast'!AW13*0.9</f>
        <v>13770</v>
      </c>
      <c r="AC13" s="42">
        <f>'C завтраками| Bed and breakfast'!AX13*0.9</f>
        <v>15930</v>
      </c>
      <c r="AD13" s="42">
        <f>'C завтраками| Bed and breakfast'!AY13*0.9</f>
        <v>13770</v>
      </c>
      <c r="AE13" s="42">
        <f>'C завтраками| Bed and breakfast'!AZ13*0.9</f>
        <v>13770</v>
      </c>
      <c r="AF13" s="42">
        <f>'C завтраками| Bed and breakfast'!BA13*0.9</f>
        <v>15930</v>
      </c>
      <c r="AG13" s="42">
        <f>'C завтраками| Bed and breakfast'!BB13*0.9</f>
        <v>13770</v>
      </c>
    </row>
    <row r="14" spans="1:33" s="53" customFormat="1" x14ac:dyDescent="0.2">
      <c r="A14" s="88">
        <f>A8</f>
        <v>2</v>
      </c>
      <c r="B14" s="42">
        <f>'C завтраками| Bed and breakfast'!W14*0.9</f>
        <v>19440</v>
      </c>
      <c r="C14" s="42">
        <f>'C завтраками| Bed and breakfast'!X14*0.9</f>
        <v>19440</v>
      </c>
      <c r="D14" s="42">
        <f>'C завтраками| Bed and breakfast'!Y14*0.9</f>
        <v>14040</v>
      </c>
      <c r="E14" s="42">
        <f>'C завтраками| Bed and breakfast'!Z14*0.9</f>
        <v>16380</v>
      </c>
      <c r="F14" s="42">
        <f>'C завтраками| Bed and breakfast'!AA14*0.9</f>
        <v>17460</v>
      </c>
      <c r="G14" s="42">
        <f>'C завтраками| Bed and breakfast'!AB14*0.9</f>
        <v>15300</v>
      </c>
      <c r="H14" s="42">
        <f>'C завтраками| Bed and breakfast'!AC14*0.9</f>
        <v>16380</v>
      </c>
      <c r="I14" s="42">
        <f>'C завтраками| Bed and breakfast'!AD14*0.9</f>
        <v>20970</v>
      </c>
      <c r="J14" s="42">
        <f>'C завтраками| Bed and breakfast'!AE14*0.9</f>
        <v>19440</v>
      </c>
      <c r="K14" s="42">
        <f>'C завтраками| Bed and breakfast'!AF14*0.9</f>
        <v>15300</v>
      </c>
      <c r="L14" s="42">
        <f>'C завтраками| Bed and breakfast'!AG14*0.9</f>
        <v>20970</v>
      </c>
      <c r="M14" s="42">
        <f>'C завтраками| Bed and breakfast'!AH14*0.9</f>
        <v>15300</v>
      </c>
      <c r="N14" s="42">
        <f>'C завтраками| Bed and breakfast'!AI14*0.9</f>
        <v>16380</v>
      </c>
      <c r="O14" s="42">
        <f>'C завтраками| Bed and breakfast'!AJ14*0.9</f>
        <v>18540</v>
      </c>
      <c r="P14" s="42">
        <f>'C завтраками| Bed and breakfast'!AK14*0.9</f>
        <v>19440</v>
      </c>
      <c r="Q14" s="42">
        <f>'C завтраками| Bed and breakfast'!AL14*0.9</f>
        <v>18540</v>
      </c>
      <c r="R14" s="42">
        <f>'C завтраками| Bed and breakfast'!AM14*0.9</f>
        <v>17460</v>
      </c>
      <c r="S14" s="42">
        <f>'C завтраками| Bed and breakfast'!AN14*0.9</f>
        <v>19440</v>
      </c>
      <c r="T14" s="42">
        <f>'C завтраками| Bed and breakfast'!AO14*0.9</f>
        <v>17460</v>
      </c>
      <c r="U14" s="42">
        <f>'C завтраками| Bed and breakfast'!AP14*0.9</f>
        <v>18540</v>
      </c>
      <c r="V14" s="42">
        <f>'C завтраками| Bed and breakfast'!AQ14*0.9</f>
        <v>19440</v>
      </c>
      <c r="W14" s="42">
        <f>'C завтраками| Bed and breakfast'!AR14*0.9</f>
        <v>18540</v>
      </c>
      <c r="X14" s="42">
        <f>'C завтраками| Bed and breakfast'!AS14*0.9</f>
        <v>19440</v>
      </c>
      <c r="Y14" s="42">
        <f>'C завтраками| Bed and breakfast'!AT14*0.9</f>
        <v>18540</v>
      </c>
      <c r="Z14" s="42">
        <f>'C завтраками| Bed and breakfast'!AU14*0.9</f>
        <v>19440</v>
      </c>
      <c r="AA14" s="42">
        <f>'C завтраками| Bed and breakfast'!AV14*0.9</f>
        <v>17460</v>
      </c>
      <c r="AB14" s="42">
        <f>'C завтраками| Bed and breakfast'!AW14*0.9</f>
        <v>15300</v>
      </c>
      <c r="AC14" s="42">
        <f>'C завтраками| Bed and breakfast'!AX14*0.9</f>
        <v>17460</v>
      </c>
      <c r="AD14" s="42">
        <f>'C завтраками| Bed and breakfast'!AY14*0.9</f>
        <v>15300</v>
      </c>
      <c r="AE14" s="42">
        <f>'C завтраками| Bed and breakfast'!AZ14*0.9</f>
        <v>15300</v>
      </c>
      <c r="AF14" s="42">
        <f>'C завтраками| Bed and breakfast'!BA14*0.9</f>
        <v>17460</v>
      </c>
      <c r="AG14" s="42">
        <f>'C завтраками| Bed and breakfast'!BB14*0.9</f>
        <v>15300</v>
      </c>
    </row>
    <row r="15" spans="1:33"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row>
    <row r="16" spans="1:33" s="53" customFormat="1" x14ac:dyDescent="0.2">
      <c r="A16" s="88">
        <f>A7</f>
        <v>1</v>
      </c>
      <c r="B16" s="42">
        <f>'C завтраками| Bed and breakfast'!W16*0.9</f>
        <v>19440</v>
      </c>
      <c r="C16" s="42">
        <f>'C завтраками| Bed and breakfast'!X16*0.9</f>
        <v>19440</v>
      </c>
      <c r="D16" s="42">
        <f>'C завтраками| Bed and breakfast'!Y16*0.9</f>
        <v>14040</v>
      </c>
      <c r="E16" s="42">
        <f>'C завтраками| Bed and breakfast'!Z16*0.9</f>
        <v>16380</v>
      </c>
      <c r="F16" s="42">
        <f>'C завтраками| Bed and breakfast'!AA16*0.9</f>
        <v>17460</v>
      </c>
      <c r="G16" s="42">
        <f>'C завтраками| Bed and breakfast'!AB16*0.9</f>
        <v>15300</v>
      </c>
      <c r="H16" s="42">
        <f>'C завтраками| Bed and breakfast'!AC16*0.9</f>
        <v>16380</v>
      </c>
      <c r="I16" s="42">
        <f>'C завтраками| Bed and breakfast'!AD16*0.9</f>
        <v>20970</v>
      </c>
      <c r="J16" s="42">
        <f>'C завтраками| Bed and breakfast'!AE16*0.9</f>
        <v>19440</v>
      </c>
      <c r="K16" s="42">
        <f>'C завтраками| Bed and breakfast'!AF16*0.9</f>
        <v>15300</v>
      </c>
      <c r="L16" s="42">
        <f>'C завтраками| Bed and breakfast'!AG16*0.9</f>
        <v>20970</v>
      </c>
      <c r="M16" s="42">
        <f>'C завтраками| Bed and breakfast'!AH16*0.9</f>
        <v>15300</v>
      </c>
      <c r="N16" s="42">
        <f>'C завтраками| Bed and breakfast'!AI16*0.9</f>
        <v>16380</v>
      </c>
      <c r="O16" s="42">
        <f>'C завтраками| Bed and breakfast'!AJ16*0.9</f>
        <v>18540</v>
      </c>
      <c r="P16" s="42">
        <f>'C завтраками| Bed and breakfast'!AK16*0.9</f>
        <v>19440</v>
      </c>
      <c r="Q16" s="42">
        <f>'C завтраками| Bed and breakfast'!AL16*0.9</f>
        <v>18540</v>
      </c>
      <c r="R16" s="42">
        <f>'C завтраками| Bed and breakfast'!AM16*0.9</f>
        <v>17460</v>
      </c>
      <c r="S16" s="42">
        <f>'C завтраками| Bed and breakfast'!AN16*0.9</f>
        <v>19440</v>
      </c>
      <c r="T16" s="42">
        <f>'C завтраками| Bed and breakfast'!AO16*0.9</f>
        <v>17460</v>
      </c>
      <c r="U16" s="42">
        <f>'C завтраками| Bed and breakfast'!AP16*0.9</f>
        <v>18540</v>
      </c>
      <c r="V16" s="42">
        <f>'C завтраками| Bed and breakfast'!AQ16*0.9</f>
        <v>19440</v>
      </c>
      <c r="W16" s="42">
        <f>'C завтраками| Bed and breakfast'!AR16*0.9</f>
        <v>18540</v>
      </c>
      <c r="X16" s="42">
        <f>'C завтраками| Bed and breakfast'!AS16*0.9</f>
        <v>19440</v>
      </c>
      <c r="Y16" s="42">
        <f>'C завтраками| Bed and breakfast'!AT16*0.9</f>
        <v>18540</v>
      </c>
      <c r="Z16" s="42">
        <f>'C завтраками| Bed and breakfast'!AU16*0.9</f>
        <v>19440</v>
      </c>
      <c r="AA16" s="42">
        <f>'C завтраками| Bed and breakfast'!AV16*0.9</f>
        <v>17460</v>
      </c>
      <c r="AB16" s="42">
        <f>'C завтраками| Bed and breakfast'!AW16*0.9</f>
        <v>15300</v>
      </c>
      <c r="AC16" s="42">
        <f>'C завтраками| Bed and breakfast'!AX16*0.9</f>
        <v>17460</v>
      </c>
      <c r="AD16" s="42">
        <f>'C завтраками| Bed and breakfast'!AY16*0.9</f>
        <v>15300</v>
      </c>
      <c r="AE16" s="42">
        <f>'C завтраками| Bed and breakfast'!AZ16*0.9</f>
        <v>15300</v>
      </c>
      <c r="AF16" s="42">
        <f>'C завтраками| Bed and breakfast'!BA16*0.9</f>
        <v>17460</v>
      </c>
      <c r="AG16" s="42">
        <f>'C завтраками| Bed and breakfast'!BB16*0.9</f>
        <v>15300</v>
      </c>
    </row>
    <row r="17" spans="1:33" s="53" customFormat="1" x14ac:dyDescent="0.2">
      <c r="A17" s="88">
        <f>A8</f>
        <v>2</v>
      </c>
      <c r="B17" s="42">
        <f>'C завтраками| Bed and breakfast'!W17*0.9</f>
        <v>20970</v>
      </c>
      <c r="C17" s="42">
        <f>'C завтраками| Bed and breakfast'!X17*0.9</f>
        <v>20970</v>
      </c>
      <c r="D17" s="42">
        <f>'C завтраками| Bed and breakfast'!Y17*0.9</f>
        <v>15570</v>
      </c>
      <c r="E17" s="42">
        <f>'C завтраками| Bed and breakfast'!Z17*0.9</f>
        <v>17910</v>
      </c>
      <c r="F17" s="42">
        <f>'C завтраками| Bed and breakfast'!AA17*0.9</f>
        <v>18990</v>
      </c>
      <c r="G17" s="42">
        <f>'C завтраками| Bed and breakfast'!AB17*0.9</f>
        <v>16830</v>
      </c>
      <c r="H17" s="42">
        <f>'C завтраками| Bed and breakfast'!AC17*0.9</f>
        <v>17910</v>
      </c>
      <c r="I17" s="42">
        <f>'C завтраками| Bed and breakfast'!AD17*0.9</f>
        <v>22500</v>
      </c>
      <c r="J17" s="42">
        <f>'C завтраками| Bed and breakfast'!AE17*0.9</f>
        <v>20970</v>
      </c>
      <c r="K17" s="42">
        <f>'C завтраками| Bed and breakfast'!AF17*0.9</f>
        <v>16830</v>
      </c>
      <c r="L17" s="42">
        <f>'C завтраками| Bed and breakfast'!AG17*0.9</f>
        <v>22500</v>
      </c>
      <c r="M17" s="42">
        <f>'C завтраками| Bed and breakfast'!AH17*0.9</f>
        <v>16830</v>
      </c>
      <c r="N17" s="42">
        <f>'C завтраками| Bed and breakfast'!AI17*0.9</f>
        <v>17910</v>
      </c>
      <c r="O17" s="42">
        <f>'C завтраками| Bed and breakfast'!AJ17*0.9</f>
        <v>20070</v>
      </c>
      <c r="P17" s="42">
        <f>'C завтраками| Bed and breakfast'!AK17*0.9</f>
        <v>20970</v>
      </c>
      <c r="Q17" s="42">
        <f>'C завтраками| Bed and breakfast'!AL17*0.9</f>
        <v>20070</v>
      </c>
      <c r="R17" s="42">
        <f>'C завтраками| Bed and breakfast'!AM17*0.9</f>
        <v>18990</v>
      </c>
      <c r="S17" s="42">
        <f>'C завтраками| Bed and breakfast'!AN17*0.9</f>
        <v>20970</v>
      </c>
      <c r="T17" s="42">
        <f>'C завтраками| Bed and breakfast'!AO17*0.9</f>
        <v>18990</v>
      </c>
      <c r="U17" s="42">
        <f>'C завтраками| Bed and breakfast'!AP17*0.9</f>
        <v>20070</v>
      </c>
      <c r="V17" s="42">
        <f>'C завтраками| Bed and breakfast'!AQ17*0.9</f>
        <v>20970</v>
      </c>
      <c r="W17" s="42">
        <f>'C завтраками| Bed and breakfast'!AR17*0.9</f>
        <v>20070</v>
      </c>
      <c r="X17" s="42">
        <f>'C завтраками| Bed and breakfast'!AS17*0.9</f>
        <v>20970</v>
      </c>
      <c r="Y17" s="42">
        <f>'C завтраками| Bed and breakfast'!AT17*0.9</f>
        <v>20070</v>
      </c>
      <c r="Z17" s="42">
        <f>'C завтраками| Bed and breakfast'!AU17*0.9</f>
        <v>20970</v>
      </c>
      <c r="AA17" s="42">
        <f>'C завтраками| Bed and breakfast'!AV17*0.9</f>
        <v>18990</v>
      </c>
      <c r="AB17" s="42">
        <f>'C завтраками| Bed and breakfast'!AW17*0.9</f>
        <v>16830</v>
      </c>
      <c r="AC17" s="42">
        <f>'C завтраками| Bed and breakfast'!AX17*0.9</f>
        <v>18990</v>
      </c>
      <c r="AD17" s="42">
        <f>'C завтраками| Bed and breakfast'!AY17*0.9</f>
        <v>16830</v>
      </c>
      <c r="AE17" s="42">
        <f>'C завтраками| Bed and breakfast'!AZ17*0.9</f>
        <v>16830</v>
      </c>
      <c r="AF17" s="42">
        <f>'C завтраками| Bed and breakfast'!BA17*0.9</f>
        <v>18990</v>
      </c>
      <c r="AG17" s="42">
        <f>'C завтраками| Bed and breakfast'!BB17*0.9</f>
        <v>16830</v>
      </c>
    </row>
    <row r="18" spans="1:33"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row>
    <row r="19" spans="1:33" s="53" customFormat="1" x14ac:dyDescent="0.2">
      <c r="A19" s="88">
        <f>A7</f>
        <v>1</v>
      </c>
      <c r="B19" s="42">
        <f>'C завтраками| Bed and breakfast'!W19*0.9</f>
        <v>37710</v>
      </c>
      <c r="C19" s="42">
        <f>'C завтраками| Bed and breakfast'!X19*0.9</f>
        <v>37710</v>
      </c>
      <c r="D19" s="42">
        <f>'C завтраками| Bed and breakfast'!Y19*0.9</f>
        <v>32310</v>
      </c>
      <c r="E19" s="42">
        <f>'C завтраками| Bed and breakfast'!Z19*0.9</f>
        <v>34650</v>
      </c>
      <c r="F19" s="42">
        <f>'C завтраками| Bed and breakfast'!AA19*0.9</f>
        <v>35730</v>
      </c>
      <c r="G19" s="42">
        <f>'C завтраками| Bed and breakfast'!AB19*0.9</f>
        <v>33570</v>
      </c>
      <c r="H19" s="42">
        <f>'C завтраками| Bed and breakfast'!AC19*0.9</f>
        <v>34650</v>
      </c>
      <c r="I19" s="42">
        <f>'C завтраками| Bed and breakfast'!AD19*0.9</f>
        <v>39240</v>
      </c>
      <c r="J19" s="42">
        <f>'C завтраками| Bed and breakfast'!AE19*0.9</f>
        <v>37710</v>
      </c>
      <c r="K19" s="42">
        <f>'C завтраками| Bed and breakfast'!AF19*0.9</f>
        <v>33570</v>
      </c>
      <c r="L19" s="42">
        <f>'C завтраками| Bed and breakfast'!AG19*0.9</f>
        <v>39240</v>
      </c>
      <c r="M19" s="42">
        <f>'C завтраками| Bed and breakfast'!AH19*0.9</f>
        <v>33570</v>
      </c>
      <c r="N19" s="42">
        <f>'C завтраками| Bed and breakfast'!AI19*0.9</f>
        <v>34650</v>
      </c>
      <c r="O19" s="42">
        <f>'C завтраками| Bed and breakfast'!AJ19*0.9</f>
        <v>36810</v>
      </c>
      <c r="P19" s="42">
        <f>'C завтраками| Bed and breakfast'!AK19*0.9</f>
        <v>37710</v>
      </c>
      <c r="Q19" s="42">
        <f>'C завтраками| Bed and breakfast'!AL19*0.9</f>
        <v>36810</v>
      </c>
      <c r="R19" s="42">
        <f>'C завтраками| Bed and breakfast'!AM19*0.9</f>
        <v>35730</v>
      </c>
      <c r="S19" s="42">
        <f>'C завтраками| Bed and breakfast'!AN19*0.9</f>
        <v>37710</v>
      </c>
      <c r="T19" s="42">
        <f>'C завтраками| Bed and breakfast'!AO19*0.9</f>
        <v>35730</v>
      </c>
      <c r="U19" s="42">
        <f>'C завтраками| Bed and breakfast'!AP19*0.9</f>
        <v>36810</v>
      </c>
      <c r="V19" s="42">
        <f>'C завтраками| Bed and breakfast'!AQ19*0.9</f>
        <v>37710</v>
      </c>
      <c r="W19" s="42">
        <f>'C завтраками| Bed and breakfast'!AR19*0.9</f>
        <v>36810</v>
      </c>
      <c r="X19" s="42">
        <f>'C завтраками| Bed and breakfast'!AS19*0.9</f>
        <v>37710</v>
      </c>
      <c r="Y19" s="42">
        <f>'C завтраками| Bed and breakfast'!AT19*0.9</f>
        <v>36810</v>
      </c>
      <c r="Z19" s="42">
        <f>'C завтраками| Bed and breakfast'!AU19*0.9</f>
        <v>37710</v>
      </c>
      <c r="AA19" s="42">
        <f>'C завтраками| Bed and breakfast'!AV19*0.9</f>
        <v>35730</v>
      </c>
      <c r="AB19" s="42">
        <f>'C завтраками| Bed and breakfast'!AW19*0.9</f>
        <v>33570</v>
      </c>
      <c r="AC19" s="42">
        <f>'C завтраками| Bed and breakfast'!AX19*0.9</f>
        <v>35730</v>
      </c>
      <c r="AD19" s="42">
        <f>'C завтраками| Bed and breakfast'!AY19*0.9</f>
        <v>33570</v>
      </c>
      <c r="AE19" s="42">
        <f>'C завтраками| Bed and breakfast'!AZ19*0.9</f>
        <v>33570</v>
      </c>
      <c r="AF19" s="42">
        <f>'C завтраками| Bed and breakfast'!BA19*0.9</f>
        <v>35730</v>
      </c>
      <c r="AG19" s="42">
        <f>'C завтраками| Bed and breakfast'!BB19*0.9</f>
        <v>33570</v>
      </c>
    </row>
    <row r="20" spans="1:33" s="53" customFormat="1" x14ac:dyDescent="0.2">
      <c r="A20" s="88">
        <f>A8</f>
        <v>2</v>
      </c>
      <c r="B20" s="42">
        <f>'C завтраками| Bed and breakfast'!W20*0.9</f>
        <v>39240</v>
      </c>
      <c r="C20" s="42">
        <f>'C завтраками| Bed and breakfast'!X20*0.9</f>
        <v>39240</v>
      </c>
      <c r="D20" s="42">
        <f>'C завтраками| Bed and breakfast'!Y20*0.9</f>
        <v>33840</v>
      </c>
      <c r="E20" s="42">
        <f>'C завтраками| Bed and breakfast'!Z20*0.9</f>
        <v>36180</v>
      </c>
      <c r="F20" s="42">
        <f>'C завтраками| Bed and breakfast'!AA20*0.9</f>
        <v>37260</v>
      </c>
      <c r="G20" s="42">
        <f>'C завтраками| Bed and breakfast'!AB20*0.9</f>
        <v>35100</v>
      </c>
      <c r="H20" s="42">
        <f>'C завтраками| Bed and breakfast'!AC20*0.9</f>
        <v>36180</v>
      </c>
      <c r="I20" s="42">
        <f>'C завтраками| Bed and breakfast'!AD20*0.9</f>
        <v>40770</v>
      </c>
      <c r="J20" s="42">
        <f>'C завтраками| Bed and breakfast'!AE20*0.9</f>
        <v>39240</v>
      </c>
      <c r="K20" s="42">
        <f>'C завтраками| Bed and breakfast'!AF20*0.9</f>
        <v>35100</v>
      </c>
      <c r="L20" s="42">
        <f>'C завтраками| Bed and breakfast'!AG20*0.9</f>
        <v>40770</v>
      </c>
      <c r="M20" s="42">
        <f>'C завтраками| Bed and breakfast'!AH20*0.9</f>
        <v>35100</v>
      </c>
      <c r="N20" s="42">
        <f>'C завтраками| Bed and breakfast'!AI20*0.9</f>
        <v>36180</v>
      </c>
      <c r="O20" s="42">
        <f>'C завтраками| Bed and breakfast'!AJ20*0.9</f>
        <v>38340</v>
      </c>
      <c r="P20" s="42">
        <f>'C завтраками| Bed and breakfast'!AK20*0.9</f>
        <v>39240</v>
      </c>
      <c r="Q20" s="42">
        <f>'C завтраками| Bed and breakfast'!AL20*0.9</f>
        <v>38340</v>
      </c>
      <c r="R20" s="42">
        <f>'C завтраками| Bed and breakfast'!AM20*0.9</f>
        <v>37260</v>
      </c>
      <c r="S20" s="42">
        <f>'C завтраками| Bed and breakfast'!AN20*0.9</f>
        <v>39240</v>
      </c>
      <c r="T20" s="42">
        <f>'C завтраками| Bed and breakfast'!AO20*0.9</f>
        <v>37260</v>
      </c>
      <c r="U20" s="42">
        <f>'C завтраками| Bed and breakfast'!AP20*0.9</f>
        <v>38340</v>
      </c>
      <c r="V20" s="42">
        <f>'C завтраками| Bed and breakfast'!AQ20*0.9</f>
        <v>39240</v>
      </c>
      <c r="W20" s="42">
        <f>'C завтраками| Bed and breakfast'!AR20*0.9</f>
        <v>38340</v>
      </c>
      <c r="X20" s="42">
        <f>'C завтраками| Bed and breakfast'!AS20*0.9</f>
        <v>39240</v>
      </c>
      <c r="Y20" s="42">
        <f>'C завтраками| Bed and breakfast'!AT20*0.9</f>
        <v>38340</v>
      </c>
      <c r="Z20" s="42">
        <f>'C завтраками| Bed and breakfast'!AU20*0.9</f>
        <v>39240</v>
      </c>
      <c r="AA20" s="42">
        <f>'C завтраками| Bed and breakfast'!AV20*0.9</f>
        <v>37260</v>
      </c>
      <c r="AB20" s="42">
        <f>'C завтраками| Bed and breakfast'!AW20*0.9</f>
        <v>35100</v>
      </c>
      <c r="AC20" s="42">
        <f>'C завтраками| Bed and breakfast'!AX20*0.9</f>
        <v>37260</v>
      </c>
      <c r="AD20" s="42">
        <f>'C завтраками| Bed and breakfast'!AY20*0.9</f>
        <v>35100</v>
      </c>
      <c r="AE20" s="42">
        <f>'C завтраками| Bed and breakfast'!AZ20*0.9</f>
        <v>35100</v>
      </c>
      <c r="AF20" s="42">
        <f>'C завтраками| Bed and breakfast'!BA20*0.9</f>
        <v>37260</v>
      </c>
      <c r="AG20" s="42">
        <f>'C завтраками| Bed and breakfast'!BB20*0.9</f>
        <v>35100</v>
      </c>
    </row>
    <row r="21" spans="1:33"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row>
    <row r="22" spans="1:33" s="53" customFormat="1" x14ac:dyDescent="0.2">
      <c r="A22" s="88" t="s">
        <v>88</v>
      </c>
      <c r="B22" s="42">
        <f>'C завтраками| Bed and breakfast'!W22*0.9</f>
        <v>59310</v>
      </c>
      <c r="C22" s="42">
        <f>'C завтраками| Bed and breakfast'!X22*0.9</f>
        <v>59310</v>
      </c>
      <c r="D22" s="42">
        <f>'C завтраками| Bed and breakfast'!Y22*0.9</f>
        <v>51840</v>
      </c>
      <c r="E22" s="42">
        <f>'C завтраками| Bed and breakfast'!Z22*0.9</f>
        <v>54180</v>
      </c>
      <c r="F22" s="42">
        <f>'C завтраками| Bed and breakfast'!AA22*0.9</f>
        <v>55260</v>
      </c>
      <c r="G22" s="42">
        <f>'C завтраками| Bed and breakfast'!AB22*0.9</f>
        <v>53100</v>
      </c>
      <c r="H22" s="42">
        <f>'C завтраками| Bed and breakfast'!AC22*0.9</f>
        <v>54180</v>
      </c>
      <c r="I22" s="42">
        <f>'C завтраками| Bed and breakfast'!AD22*0.9</f>
        <v>58770</v>
      </c>
      <c r="J22" s="42">
        <f>'C завтраками| Bed and breakfast'!AE22*0.9</f>
        <v>57240</v>
      </c>
      <c r="K22" s="42">
        <f>'C завтраками| Bed and breakfast'!AF22*0.9</f>
        <v>53100</v>
      </c>
      <c r="L22" s="42">
        <f>'C завтраками| Bed and breakfast'!AG22*0.9</f>
        <v>58770</v>
      </c>
      <c r="M22" s="42">
        <f>'C завтраками| Bed and breakfast'!AH22*0.9</f>
        <v>53100</v>
      </c>
      <c r="N22" s="42">
        <f>'C завтраками| Bed and breakfast'!AI22*0.9</f>
        <v>54180</v>
      </c>
      <c r="O22" s="42">
        <f>'C завтраками| Bed and breakfast'!AJ22*0.9</f>
        <v>56340</v>
      </c>
      <c r="P22" s="42">
        <f>'C завтраками| Bed and breakfast'!AK22*0.9</f>
        <v>57240</v>
      </c>
      <c r="Q22" s="42">
        <f>'C завтраками| Bed and breakfast'!AL22*0.9</f>
        <v>56340</v>
      </c>
      <c r="R22" s="42">
        <f>'C завтраками| Bed and breakfast'!AM22*0.9</f>
        <v>55260</v>
      </c>
      <c r="S22" s="42">
        <f>'C завтраками| Bed and breakfast'!AN22*0.9</f>
        <v>57240</v>
      </c>
      <c r="T22" s="42">
        <f>'C завтраками| Bed and breakfast'!AO22*0.9</f>
        <v>55260</v>
      </c>
      <c r="U22" s="42">
        <f>'C завтраками| Bed and breakfast'!AP22*0.9</f>
        <v>56340</v>
      </c>
      <c r="V22" s="42">
        <f>'C завтраками| Bed and breakfast'!AQ22*0.9</f>
        <v>57240</v>
      </c>
      <c r="W22" s="42">
        <f>'C завтраками| Bed and breakfast'!AR22*0.9</f>
        <v>56340</v>
      </c>
      <c r="X22" s="42">
        <f>'C завтраками| Bed and breakfast'!AS22*0.9</f>
        <v>57240</v>
      </c>
      <c r="Y22" s="42">
        <f>'C завтраками| Bed and breakfast'!AT22*0.9</f>
        <v>56340</v>
      </c>
      <c r="Z22" s="42">
        <f>'C завтраками| Bed and breakfast'!AU22*0.9</f>
        <v>57240</v>
      </c>
      <c r="AA22" s="42">
        <f>'C завтраками| Bed and breakfast'!AV22*0.9</f>
        <v>55260</v>
      </c>
      <c r="AB22" s="42">
        <f>'C завтраками| Bed and breakfast'!AW22*0.9</f>
        <v>53100</v>
      </c>
      <c r="AC22" s="42">
        <f>'C завтраками| Bed and breakfast'!AX22*0.9</f>
        <v>55260</v>
      </c>
      <c r="AD22" s="42">
        <f>'C завтраками| Bed and breakfast'!AY22*0.9</f>
        <v>53100</v>
      </c>
      <c r="AE22" s="42">
        <f>'C завтраками| Bed and breakfast'!AZ22*0.9</f>
        <v>53100</v>
      </c>
      <c r="AF22" s="42">
        <f>'C завтраками| Bed and breakfast'!BA22*0.9</f>
        <v>55260</v>
      </c>
      <c r="AG22" s="42">
        <f>'C завтраками| Bed and breakfast'!BB22*0.9</f>
        <v>53100</v>
      </c>
    </row>
    <row r="23" spans="1:33"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row>
    <row r="24" spans="1:33" ht="18" customHeight="1" x14ac:dyDescent="0.2">
      <c r="A24" s="111" t="s">
        <v>100</v>
      </c>
      <c r="B24" s="136">
        <f t="shared" ref="B24:Q25" si="0">B4</f>
        <v>45809</v>
      </c>
      <c r="C24" s="136">
        <f t="shared" si="0"/>
        <v>45810</v>
      </c>
      <c r="D24" s="136">
        <f t="shared" si="0"/>
        <v>45817</v>
      </c>
      <c r="E24" s="136">
        <f t="shared" si="0"/>
        <v>45818</v>
      </c>
      <c r="F24" s="136">
        <f t="shared" si="0"/>
        <v>45820</v>
      </c>
      <c r="G24" s="136">
        <f t="shared" si="0"/>
        <v>45822</v>
      </c>
      <c r="H24" s="136">
        <f t="shared" si="0"/>
        <v>45825</v>
      </c>
      <c r="I24" s="136">
        <f t="shared" si="0"/>
        <v>45831</v>
      </c>
      <c r="J24" s="136">
        <f t="shared" si="0"/>
        <v>45834</v>
      </c>
      <c r="K24" s="136">
        <f t="shared" si="0"/>
        <v>45836</v>
      </c>
      <c r="L24" s="136">
        <f t="shared" si="0"/>
        <v>45839</v>
      </c>
      <c r="M24" s="136">
        <f t="shared" si="0"/>
        <v>45849</v>
      </c>
      <c r="N24" s="136">
        <f t="shared" si="0"/>
        <v>45850</v>
      </c>
      <c r="O24" s="136">
        <f t="shared" si="0"/>
        <v>45852</v>
      </c>
      <c r="P24" s="136">
        <f t="shared" si="0"/>
        <v>45853</v>
      </c>
      <c r="Q24" s="136">
        <f t="shared" si="0"/>
        <v>45857</v>
      </c>
      <c r="R24" s="136">
        <f t="shared" ref="C24:AG25" si="1">R4</f>
        <v>45858</v>
      </c>
      <c r="S24" s="136">
        <f t="shared" si="1"/>
        <v>45863</v>
      </c>
      <c r="T24" s="136">
        <f t="shared" si="1"/>
        <v>45867</v>
      </c>
      <c r="U24" s="136">
        <f t="shared" si="1"/>
        <v>45870</v>
      </c>
      <c r="V24" s="136">
        <f t="shared" si="1"/>
        <v>45872</v>
      </c>
      <c r="W24" s="136">
        <f t="shared" si="1"/>
        <v>45877</v>
      </c>
      <c r="X24" s="136">
        <f t="shared" si="1"/>
        <v>45878</v>
      </c>
      <c r="Y24" s="136">
        <f t="shared" si="1"/>
        <v>45880</v>
      </c>
      <c r="Z24" s="136">
        <f t="shared" si="1"/>
        <v>45885</v>
      </c>
      <c r="AA24" s="136">
        <f t="shared" si="1"/>
        <v>45886</v>
      </c>
      <c r="AB24" s="136">
        <f t="shared" si="1"/>
        <v>45891</v>
      </c>
      <c r="AC24" s="136">
        <f t="shared" si="1"/>
        <v>45894</v>
      </c>
      <c r="AD24" s="136">
        <f t="shared" si="1"/>
        <v>45895</v>
      </c>
      <c r="AE24" s="136">
        <f t="shared" si="1"/>
        <v>45901</v>
      </c>
      <c r="AF24" s="136">
        <f t="shared" si="1"/>
        <v>45909</v>
      </c>
      <c r="AG24" s="136">
        <f t="shared" si="1"/>
        <v>45921</v>
      </c>
    </row>
    <row r="25" spans="1:33" ht="20.25" customHeight="1" x14ac:dyDescent="0.2">
      <c r="A25" s="90" t="s">
        <v>64</v>
      </c>
      <c r="B25" s="136">
        <f t="shared" si="0"/>
        <v>45809</v>
      </c>
      <c r="C25" s="136">
        <f t="shared" si="1"/>
        <v>45816</v>
      </c>
      <c r="D25" s="136">
        <f t="shared" si="1"/>
        <v>45817</v>
      </c>
      <c r="E25" s="136">
        <f t="shared" si="1"/>
        <v>45819</v>
      </c>
      <c r="F25" s="136">
        <f t="shared" si="1"/>
        <v>45821</v>
      </c>
      <c r="G25" s="136">
        <f t="shared" si="1"/>
        <v>45824</v>
      </c>
      <c r="H25" s="136">
        <f t="shared" si="1"/>
        <v>45830</v>
      </c>
      <c r="I25" s="136">
        <f t="shared" si="1"/>
        <v>45833</v>
      </c>
      <c r="J25" s="136">
        <f t="shared" si="1"/>
        <v>45835</v>
      </c>
      <c r="K25" s="136">
        <f t="shared" si="1"/>
        <v>45838</v>
      </c>
      <c r="L25" s="136">
        <f t="shared" si="1"/>
        <v>45848</v>
      </c>
      <c r="M25" s="136">
        <f t="shared" si="1"/>
        <v>45849</v>
      </c>
      <c r="N25" s="136">
        <f t="shared" si="1"/>
        <v>45851</v>
      </c>
      <c r="O25" s="136">
        <f t="shared" si="1"/>
        <v>45852</v>
      </c>
      <c r="P25" s="136">
        <f t="shared" si="1"/>
        <v>45856</v>
      </c>
      <c r="Q25" s="136">
        <f t="shared" si="1"/>
        <v>45857</v>
      </c>
      <c r="R25" s="136">
        <f t="shared" si="1"/>
        <v>45862</v>
      </c>
      <c r="S25" s="136">
        <f t="shared" si="1"/>
        <v>45866</v>
      </c>
      <c r="T25" s="136">
        <f t="shared" si="1"/>
        <v>45869</v>
      </c>
      <c r="U25" s="136">
        <f t="shared" si="1"/>
        <v>45871</v>
      </c>
      <c r="V25" s="136">
        <f t="shared" si="1"/>
        <v>45876</v>
      </c>
      <c r="W25" s="136">
        <f t="shared" si="1"/>
        <v>45877</v>
      </c>
      <c r="X25" s="136">
        <f t="shared" si="1"/>
        <v>45879</v>
      </c>
      <c r="Y25" s="136">
        <f t="shared" si="1"/>
        <v>45884</v>
      </c>
      <c r="Z25" s="136">
        <f t="shared" si="1"/>
        <v>45885</v>
      </c>
      <c r="AA25" s="136">
        <f t="shared" si="1"/>
        <v>45890</v>
      </c>
      <c r="AB25" s="136">
        <f t="shared" si="1"/>
        <v>45893</v>
      </c>
      <c r="AC25" s="136">
        <f t="shared" si="1"/>
        <v>45894</v>
      </c>
      <c r="AD25" s="136">
        <f t="shared" si="1"/>
        <v>45900</v>
      </c>
      <c r="AE25" s="136">
        <f t="shared" si="1"/>
        <v>45908</v>
      </c>
      <c r="AF25" s="136">
        <f t="shared" si="1"/>
        <v>45920</v>
      </c>
      <c r="AG25" s="136">
        <f t="shared" si="1"/>
        <v>45930</v>
      </c>
    </row>
    <row r="26" spans="1:33"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row>
    <row r="27" spans="1:33" s="50" customFormat="1" x14ac:dyDescent="0.2">
      <c r="A27" s="88">
        <v>1</v>
      </c>
      <c r="B27" s="94">
        <f>ROUNDUP(B7*0.87,)</f>
        <v>13233</v>
      </c>
      <c r="C27" s="94">
        <f t="shared" ref="C27:AG39" si="2">ROUNDUP(C7*0.87,)</f>
        <v>13233</v>
      </c>
      <c r="D27" s="94">
        <f t="shared" si="2"/>
        <v>8535</v>
      </c>
      <c r="E27" s="94">
        <f t="shared" si="2"/>
        <v>10571</v>
      </c>
      <c r="F27" s="94">
        <f t="shared" si="2"/>
        <v>11511</v>
      </c>
      <c r="G27" s="94">
        <f t="shared" si="2"/>
        <v>9631</v>
      </c>
      <c r="H27" s="94">
        <f t="shared" si="2"/>
        <v>10571</v>
      </c>
      <c r="I27" s="94">
        <f t="shared" si="2"/>
        <v>14564</v>
      </c>
      <c r="J27" s="94">
        <f t="shared" si="2"/>
        <v>13233</v>
      </c>
      <c r="K27" s="94">
        <f t="shared" si="2"/>
        <v>9631</v>
      </c>
      <c r="L27" s="94">
        <f t="shared" si="2"/>
        <v>14564</v>
      </c>
      <c r="M27" s="94">
        <f t="shared" si="2"/>
        <v>9631</v>
      </c>
      <c r="N27" s="94">
        <f t="shared" si="2"/>
        <v>10571</v>
      </c>
      <c r="O27" s="94">
        <f t="shared" si="2"/>
        <v>12450</v>
      </c>
      <c r="P27" s="94">
        <f t="shared" si="2"/>
        <v>13233</v>
      </c>
      <c r="Q27" s="94">
        <f t="shared" si="2"/>
        <v>12450</v>
      </c>
      <c r="R27" s="94">
        <f t="shared" si="2"/>
        <v>11511</v>
      </c>
      <c r="S27" s="94">
        <f t="shared" si="2"/>
        <v>13233</v>
      </c>
      <c r="T27" s="94">
        <f t="shared" si="2"/>
        <v>11511</v>
      </c>
      <c r="U27" s="94">
        <f t="shared" si="2"/>
        <v>12450</v>
      </c>
      <c r="V27" s="94">
        <f t="shared" si="2"/>
        <v>13233</v>
      </c>
      <c r="W27" s="94">
        <f t="shared" si="2"/>
        <v>12450</v>
      </c>
      <c r="X27" s="94">
        <f t="shared" si="2"/>
        <v>13233</v>
      </c>
      <c r="Y27" s="94">
        <f t="shared" si="2"/>
        <v>12450</v>
      </c>
      <c r="Z27" s="94">
        <f t="shared" si="2"/>
        <v>13233</v>
      </c>
      <c r="AA27" s="94">
        <f t="shared" si="2"/>
        <v>11511</v>
      </c>
      <c r="AB27" s="94">
        <f t="shared" si="2"/>
        <v>9631</v>
      </c>
      <c r="AC27" s="94">
        <f t="shared" si="2"/>
        <v>11511</v>
      </c>
      <c r="AD27" s="94">
        <f t="shared" si="2"/>
        <v>9631</v>
      </c>
      <c r="AE27" s="94">
        <f t="shared" si="2"/>
        <v>9631</v>
      </c>
      <c r="AF27" s="94">
        <f t="shared" si="2"/>
        <v>11511</v>
      </c>
      <c r="AG27" s="94">
        <f t="shared" si="2"/>
        <v>9631</v>
      </c>
    </row>
    <row r="28" spans="1:33" s="50" customFormat="1" x14ac:dyDescent="0.2">
      <c r="A28" s="88">
        <v>2</v>
      </c>
      <c r="B28" s="94">
        <f t="shared" ref="B28:Q42" si="3">ROUNDUP(B8*0.87,)</f>
        <v>14564</v>
      </c>
      <c r="C28" s="94">
        <f t="shared" si="3"/>
        <v>14564</v>
      </c>
      <c r="D28" s="94">
        <f t="shared" si="3"/>
        <v>9866</v>
      </c>
      <c r="E28" s="94">
        <f t="shared" si="3"/>
        <v>11902</v>
      </c>
      <c r="F28" s="94">
        <f t="shared" si="3"/>
        <v>12842</v>
      </c>
      <c r="G28" s="94">
        <f t="shared" si="3"/>
        <v>10962</v>
      </c>
      <c r="H28" s="94">
        <f t="shared" si="3"/>
        <v>11902</v>
      </c>
      <c r="I28" s="94">
        <f t="shared" si="3"/>
        <v>15895</v>
      </c>
      <c r="J28" s="94">
        <f t="shared" si="3"/>
        <v>14564</v>
      </c>
      <c r="K28" s="94">
        <f t="shared" si="3"/>
        <v>10962</v>
      </c>
      <c r="L28" s="94">
        <f t="shared" si="3"/>
        <v>15895</v>
      </c>
      <c r="M28" s="94">
        <f t="shared" si="3"/>
        <v>10962</v>
      </c>
      <c r="N28" s="94">
        <f t="shared" si="3"/>
        <v>11902</v>
      </c>
      <c r="O28" s="94">
        <f t="shared" si="3"/>
        <v>13781</v>
      </c>
      <c r="P28" s="94">
        <f t="shared" si="3"/>
        <v>14564</v>
      </c>
      <c r="Q28" s="94">
        <f t="shared" si="3"/>
        <v>13781</v>
      </c>
      <c r="R28" s="94">
        <f t="shared" si="2"/>
        <v>12842</v>
      </c>
      <c r="S28" s="94">
        <f t="shared" si="2"/>
        <v>14564</v>
      </c>
      <c r="T28" s="94">
        <f t="shared" si="2"/>
        <v>12842</v>
      </c>
      <c r="U28" s="94">
        <f t="shared" si="2"/>
        <v>13781</v>
      </c>
      <c r="V28" s="94">
        <f t="shared" si="2"/>
        <v>14564</v>
      </c>
      <c r="W28" s="94">
        <f t="shared" si="2"/>
        <v>13781</v>
      </c>
      <c r="X28" s="94">
        <f t="shared" si="2"/>
        <v>14564</v>
      </c>
      <c r="Y28" s="94">
        <f t="shared" si="2"/>
        <v>13781</v>
      </c>
      <c r="Z28" s="94">
        <f t="shared" si="2"/>
        <v>14564</v>
      </c>
      <c r="AA28" s="94">
        <f t="shared" si="2"/>
        <v>12842</v>
      </c>
      <c r="AB28" s="94">
        <f t="shared" si="2"/>
        <v>10962</v>
      </c>
      <c r="AC28" s="94">
        <f t="shared" si="2"/>
        <v>12842</v>
      </c>
      <c r="AD28" s="94">
        <f t="shared" si="2"/>
        <v>10962</v>
      </c>
      <c r="AE28" s="94">
        <f t="shared" si="2"/>
        <v>10962</v>
      </c>
      <c r="AF28" s="94">
        <f t="shared" si="2"/>
        <v>12842</v>
      </c>
      <c r="AG28" s="94">
        <f t="shared" si="2"/>
        <v>10962</v>
      </c>
    </row>
    <row r="29" spans="1:33" s="50" customFormat="1" x14ac:dyDescent="0.2">
      <c r="A29" s="42" t="s">
        <v>234</v>
      </c>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row>
    <row r="30" spans="1:33" s="50" customFormat="1" x14ac:dyDescent="0.2">
      <c r="A30" s="180">
        <v>1</v>
      </c>
      <c r="B30" s="94">
        <f t="shared" si="3"/>
        <v>14799</v>
      </c>
      <c r="C30" s="94">
        <f t="shared" si="2"/>
        <v>14799</v>
      </c>
      <c r="D30" s="94">
        <f t="shared" si="2"/>
        <v>10101</v>
      </c>
      <c r="E30" s="94">
        <f t="shared" si="2"/>
        <v>12137</v>
      </c>
      <c r="F30" s="94">
        <f t="shared" si="2"/>
        <v>13077</v>
      </c>
      <c r="G30" s="94">
        <f t="shared" si="2"/>
        <v>11197</v>
      </c>
      <c r="H30" s="94">
        <f t="shared" si="2"/>
        <v>12137</v>
      </c>
      <c r="I30" s="94">
        <f t="shared" si="2"/>
        <v>16130</v>
      </c>
      <c r="J30" s="94">
        <f t="shared" si="2"/>
        <v>14799</v>
      </c>
      <c r="K30" s="94">
        <f t="shared" si="2"/>
        <v>11197</v>
      </c>
      <c r="L30" s="94">
        <f t="shared" si="2"/>
        <v>16130</v>
      </c>
      <c r="M30" s="94">
        <f t="shared" si="2"/>
        <v>11197</v>
      </c>
      <c r="N30" s="94">
        <f t="shared" si="2"/>
        <v>12137</v>
      </c>
      <c r="O30" s="94">
        <f t="shared" si="2"/>
        <v>14016</v>
      </c>
      <c r="P30" s="94">
        <f t="shared" si="2"/>
        <v>14799</v>
      </c>
      <c r="Q30" s="94">
        <f t="shared" si="2"/>
        <v>14016</v>
      </c>
      <c r="R30" s="94">
        <f t="shared" si="2"/>
        <v>13077</v>
      </c>
      <c r="S30" s="94">
        <f t="shared" si="2"/>
        <v>14799</v>
      </c>
      <c r="T30" s="94">
        <f t="shared" si="2"/>
        <v>13077</v>
      </c>
      <c r="U30" s="94">
        <f t="shared" si="2"/>
        <v>14016</v>
      </c>
      <c r="V30" s="94">
        <f t="shared" si="2"/>
        <v>14799</v>
      </c>
      <c r="W30" s="94">
        <f t="shared" si="2"/>
        <v>14016</v>
      </c>
      <c r="X30" s="94">
        <f t="shared" si="2"/>
        <v>14799</v>
      </c>
      <c r="Y30" s="94">
        <f t="shared" si="2"/>
        <v>14016</v>
      </c>
      <c r="Z30" s="94">
        <f t="shared" si="2"/>
        <v>14799</v>
      </c>
      <c r="AA30" s="94">
        <f t="shared" si="2"/>
        <v>13077</v>
      </c>
      <c r="AB30" s="94">
        <f t="shared" si="2"/>
        <v>11197</v>
      </c>
      <c r="AC30" s="94">
        <f t="shared" si="2"/>
        <v>13077</v>
      </c>
      <c r="AD30" s="94">
        <f t="shared" si="2"/>
        <v>11197</v>
      </c>
      <c r="AE30" s="94">
        <f t="shared" si="2"/>
        <v>11197</v>
      </c>
      <c r="AF30" s="94">
        <f t="shared" si="2"/>
        <v>13077</v>
      </c>
      <c r="AG30" s="94">
        <f t="shared" si="2"/>
        <v>11197</v>
      </c>
    </row>
    <row r="31" spans="1:33" s="50" customFormat="1" x14ac:dyDescent="0.2">
      <c r="A31" s="180">
        <v>2</v>
      </c>
      <c r="B31" s="94">
        <f t="shared" si="3"/>
        <v>16130</v>
      </c>
      <c r="C31" s="94">
        <f t="shared" si="2"/>
        <v>16130</v>
      </c>
      <c r="D31" s="94">
        <f t="shared" si="2"/>
        <v>11432</v>
      </c>
      <c r="E31" s="94">
        <f t="shared" si="2"/>
        <v>13468</v>
      </c>
      <c r="F31" s="94">
        <f t="shared" si="2"/>
        <v>14408</v>
      </c>
      <c r="G31" s="94">
        <f t="shared" si="2"/>
        <v>12528</v>
      </c>
      <c r="H31" s="94">
        <f t="shared" si="2"/>
        <v>13468</v>
      </c>
      <c r="I31" s="94">
        <f t="shared" si="2"/>
        <v>17461</v>
      </c>
      <c r="J31" s="94">
        <f t="shared" si="2"/>
        <v>16130</v>
      </c>
      <c r="K31" s="94">
        <f t="shared" si="2"/>
        <v>12528</v>
      </c>
      <c r="L31" s="94">
        <f t="shared" si="2"/>
        <v>17461</v>
      </c>
      <c r="M31" s="94">
        <f t="shared" si="2"/>
        <v>12528</v>
      </c>
      <c r="N31" s="94">
        <f t="shared" si="2"/>
        <v>13468</v>
      </c>
      <c r="O31" s="94">
        <f t="shared" si="2"/>
        <v>15347</v>
      </c>
      <c r="P31" s="94">
        <f t="shared" si="2"/>
        <v>16130</v>
      </c>
      <c r="Q31" s="94">
        <f t="shared" si="2"/>
        <v>15347</v>
      </c>
      <c r="R31" s="94">
        <f t="shared" si="2"/>
        <v>14408</v>
      </c>
      <c r="S31" s="94">
        <f t="shared" si="2"/>
        <v>16130</v>
      </c>
      <c r="T31" s="94">
        <f t="shared" si="2"/>
        <v>14408</v>
      </c>
      <c r="U31" s="94">
        <f t="shared" si="2"/>
        <v>15347</v>
      </c>
      <c r="V31" s="94">
        <f t="shared" si="2"/>
        <v>16130</v>
      </c>
      <c r="W31" s="94">
        <f t="shared" si="2"/>
        <v>15347</v>
      </c>
      <c r="X31" s="94">
        <f t="shared" si="2"/>
        <v>16130</v>
      </c>
      <c r="Y31" s="94">
        <f t="shared" si="2"/>
        <v>15347</v>
      </c>
      <c r="Z31" s="94">
        <f t="shared" si="2"/>
        <v>16130</v>
      </c>
      <c r="AA31" s="94">
        <f t="shared" si="2"/>
        <v>14408</v>
      </c>
      <c r="AB31" s="94">
        <f t="shared" si="2"/>
        <v>12528</v>
      </c>
      <c r="AC31" s="94">
        <f t="shared" si="2"/>
        <v>14408</v>
      </c>
      <c r="AD31" s="94">
        <f t="shared" si="2"/>
        <v>12528</v>
      </c>
      <c r="AE31" s="94">
        <f t="shared" si="2"/>
        <v>12528</v>
      </c>
      <c r="AF31" s="94">
        <f t="shared" si="2"/>
        <v>14408</v>
      </c>
      <c r="AG31" s="94">
        <f t="shared" si="2"/>
        <v>12528</v>
      </c>
    </row>
    <row r="32" spans="1:33" s="50" customFormat="1" x14ac:dyDescent="0.2">
      <c r="A32" s="42" t="s">
        <v>84</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row>
    <row r="33" spans="1:33" s="50" customFormat="1" x14ac:dyDescent="0.2">
      <c r="A33" s="88">
        <f>A27</f>
        <v>1</v>
      </c>
      <c r="B33" s="94">
        <f t="shared" si="3"/>
        <v>15582</v>
      </c>
      <c r="C33" s="94">
        <f t="shared" si="2"/>
        <v>15582</v>
      </c>
      <c r="D33" s="94">
        <f t="shared" si="2"/>
        <v>10884</v>
      </c>
      <c r="E33" s="94">
        <f t="shared" si="2"/>
        <v>12920</v>
      </c>
      <c r="F33" s="94">
        <f t="shared" si="2"/>
        <v>13860</v>
      </c>
      <c r="G33" s="94">
        <f t="shared" si="2"/>
        <v>11980</v>
      </c>
      <c r="H33" s="94">
        <f t="shared" si="2"/>
        <v>12920</v>
      </c>
      <c r="I33" s="94">
        <f t="shared" si="2"/>
        <v>16913</v>
      </c>
      <c r="J33" s="94">
        <f t="shared" si="2"/>
        <v>15582</v>
      </c>
      <c r="K33" s="94">
        <f t="shared" si="2"/>
        <v>11980</v>
      </c>
      <c r="L33" s="94">
        <f t="shared" si="2"/>
        <v>16913</v>
      </c>
      <c r="M33" s="94">
        <f t="shared" si="2"/>
        <v>11980</v>
      </c>
      <c r="N33" s="94">
        <f t="shared" si="2"/>
        <v>12920</v>
      </c>
      <c r="O33" s="94">
        <f t="shared" si="2"/>
        <v>14799</v>
      </c>
      <c r="P33" s="94">
        <f t="shared" si="2"/>
        <v>15582</v>
      </c>
      <c r="Q33" s="94">
        <f t="shared" si="2"/>
        <v>14799</v>
      </c>
      <c r="R33" s="94">
        <f t="shared" si="2"/>
        <v>13860</v>
      </c>
      <c r="S33" s="94">
        <f t="shared" si="2"/>
        <v>15582</v>
      </c>
      <c r="T33" s="94">
        <f t="shared" si="2"/>
        <v>13860</v>
      </c>
      <c r="U33" s="94">
        <f t="shared" si="2"/>
        <v>14799</v>
      </c>
      <c r="V33" s="94">
        <f t="shared" si="2"/>
        <v>15582</v>
      </c>
      <c r="W33" s="94">
        <f t="shared" si="2"/>
        <v>14799</v>
      </c>
      <c r="X33" s="94">
        <f t="shared" si="2"/>
        <v>15582</v>
      </c>
      <c r="Y33" s="94">
        <f t="shared" si="2"/>
        <v>14799</v>
      </c>
      <c r="Z33" s="94">
        <f t="shared" si="2"/>
        <v>15582</v>
      </c>
      <c r="AA33" s="94">
        <f t="shared" si="2"/>
        <v>13860</v>
      </c>
      <c r="AB33" s="94">
        <f t="shared" si="2"/>
        <v>11980</v>
      </c>
      <c r="AC33" s="94">
        <f t="shared" si="2"/>
        <v>13860</v>
      </c>
      <c r="AD33" s="94">
        <f t="shared" si="2"/>
        <v>11980</v>
      </c>
      <c r="AE33" s="94">
        <f t="shared" si="2"/>
        <v>11980</v>
      </c>
      <c r="AF33" s="94">
        <f t="shared" si="2"/>
        <v>13860</v>
      </c>
      <c r="AG33" s="94">
        <f t="shared" si="2"/>
        <v>11980</v>
      </c>
    </row>
    <row r="34" spans="1:33" s="50" customFormat="1" x14ac:dyDescent="0.2">
      <c r="A34" s="88">
        <f>A28</f>
        <v>2</v>
      </c>
      <c r="B34" s="94">
        <f t="shared" si="3"/>
        <v>16913</v>
      </c>
      <c r="C34" s="94">
        <f t="shared" si="2"/>
        <v>16913</v>
      </c>
      <c r="D34" s="94">
        <f t="shared" si="2"/>
        <v>12215</v>
      </c>
      <c r="E34" s="94">
        <f t="shared" si="2"/>
        <v>14251</v>
      </c>
      <c r="F34" s="94">
        <f t="shared" si="2"/>
        <v>15191</v>
      </c>
      <c r="G34" s="94">
        <f t="shared" si="2"/>
        <v>13311</v>
      </c>
      <c r="H34" s="94">
        <f t="shared" si="2"/>
        <v>14251</v>
      </c>
      <c r="I34" s="94">
        <f t="shared" si="2"/>
        <v>18244</v>
      </c>
      <c r="J34" s="94">
        <f t="shared" si="2"/>
        <v>16913</v>
      </c>
      <c r="K34" s="94">
        <f t="shared" si="2"/>
        <v>13311</v>
      </c>
      <c r="L34" s="94">
        <f t="shared" si="2"/>
        <v>18244</v>
      </c>
      <c r="M34" s="94">
        <f t="shared" si="2"/>
        <v>13311</v>
      </c>
      <c r="N34" s="94">
        <f t="shared" si="2"/>
        <v>14251</v>
      </c>
      <c r="O34" s="94">
        <f t="shared" si="2"/>
        <v>16130</v>
      </c>
      <c r="P34" s="94">
        <f t="shared" si="2"/>
        <v>16913</v>
      </c>
      <c r="Q34" s="94">
        <f t="shared" si="2"/>
        <v>16130</v>
      </c>
      <c r="R34" s="94">
        <f t="shared" si="2"/>
        <v>15191</v>
      </c>
      <c r="S34" s="94">
        <f t="shared" si="2"/>
        <v>16913</v>
      </c>
      <c r="T34" s="94">
        <f t="shared" si="2"/>
        <v>15191</v>
      </c>
      <c r="U34" s="94">
        <f t="shared" si="2"/>
        <v>16130</v>
      </c>
      <c r="V34" s="94">
        <f t="shared" si="2"/>
        <v>16913</v>
      </c>
      <c r="W34" s="94">
        <f t="shared" si="2"/>
        <v>16130</v>
      </c>
      <c r="X34" s="94">
        <f t="shared" si="2"/>
        <v>16913</v>
      </c>
      <c r="Y34" s="94">
        <f t="shared" si="2"/>
        <v>16130</v>
      </c>
      <c r="Z34" s="94">
        <f t="shared" si="2"/>
        <v>16913</v>
      </c>
      <c r="AA34" s="94">
        <f t="shared" si="2"/>
        <v>15191</v>
      </c>
      <c r="AB34" s="94">
        <f t="shared" si="2"/>
        <v>13311</v>
      </c>
      <c r="AC34" s="94">
        <f t="shared" si="2"/>
        <v>15191</v>
      </c>
      <c r="AD34" s="94">
        <f t="shared" si="2"/>
        <v>13311</v>
      </c>
      <c r="AE34" s="94">
        <f t="shared" si="2"/>
        <v>13311</v>
      </c>
      <c r="AF34" s="94">
        <f t="shared" si="2"/>
        <v>15191</v>
      </c>
      <c r="AG34" s="94">
        <f t="shared" si="2"/>
        <v>13311</v>
      </c>
    </row>
    <row r="35" spans="1:33" s="50" customFormat="1" x14ac:dyDescent="0.2">
      <c r="A35" s="42" t="s">
        <v>85</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row>
    <row r="36" spans="1:33" s="50" customFormat="1" x14ac:dyDescent="0.2">
      <c r="A36" s="88">
        <f>A27</f>
        <v>1</v>
      </c>
      <c r="B36" s="94">
        <f t="shared" si="3"/>
        <v>16913</v>
      </c>
      <c r="C36" s="94">
        <f t="shared" si="2"/>
        <v>16913</v>
      </c>
      <c r="D36" s="94">
        <f t="shared" si="2"/>
        <v>12215</v>
      </c>
      <c r="E36" s="94">
        <f t="shared" si="2"/>
        <v>14251</v>
      </c>
      <c r="F36" s="94">
        <f t="shared" si="2"/>
        <v>15191</v>
      </c>
      <c r="G36" s="94">
        <f t="shared" si="2"/>
        <v>13311</v>
      </c>
      <c r="H36" s="94">
        <f t="shared" si="2"/>
        <v>14251</v>
      </c>
      <c r="I36" s="94">
        <f t="shared" si="2"/>
        <v>18244</v>
      </c>
      <c r="J36" s="94">
        <f t="shared" si="2"/>
        <v>16913</v>
      </c>
      <c r="K36" s="94">
        <f t="shared" si="2"/>
        <v>13311</v>
      </c>
      <c r="L36" s="94">
        <f t="shared" si="2"/>
        <v>18244</v>
      </c>
      <c r="M36" s="94">
        <f t="shared" si="2"/>
        <v>13311</v>
      </c>
      <c r="N36" s="94">
        <f t="shared" si="2"/>
        <v>14251</v>
      </c>
      <c r="O36" s="94">
        <f t="shared" si="2"/>
        <v>16130</v>
      </c>
      <c r="P36" s="94">
        <f t="shared" si="2"/>
        <v>16913</v>
      </c>
      <c r="Q36" s="94">
        <f t="shared" si="2"/>
        <v>16130</v>
      </c>
      <c r="R36" s="94">
        <f t="shared" si="2"/>
        <v>15191</v>
      </c>
      <c r="S36" s="94">
        <f t="shared" si="2"/>
        <v>16913</v>
      </c>
      <c r="T36" s="94">
        <f t="shared" si="2"/>
        <v>15191</v>
      </c>
      <c r="U36" s="94">
        <f t="shared" si="2"/>
        <v>16130</v>
      </c>
      <c r="V36" s="94">
        <f t="shared" si="2"/>
        <v>16913</v>
      </c>
      <c r="W36" s="94">
        <f t="shared" si="2"/>
        <v>16130</v>
      </c>
      <c r="X36" s="94">
        <f t="shared" si="2"/>
        <v>16913</v>
      </c>
      <c r="Y36" s="94">
        <f t="shared" si="2"/>
        <v>16130</v>
      </c>
      <c r="Z36" s="94">
        <f t="shared" si="2"/>
        <v>16913</v>
      </c>
      <c r="AA36" s="94">
        <f t="shared" si="2"/>
        <v>15191</v>
      </c>
      <c r="AB36" s="94">
        <f t="shared" si="2"/>
        <v>13311</v>
      </c>
      <c r="AC36" s="94">
        <f t="shared" si="2"/>
        <v>15191</v>
      </c>
      <c r="AD36" s="94">
        <f t="shared" si="2"/>
        <v>13311</v>
      </c>
      <c r="AE36" s="94">
        <f t="shared" si="2"/>
        <v>13311</v>
      </c>
      <c r="AF36" s="94">
        <f t="shared" si="2"/>
        <v>15191</v>
      </c>
      <c r="AG36" s="94">
        <f t="shared" si="2"/>
        <v>13311</v>
      </c>
    </row>
    <row r="37" spans="1:33" s="50" customFormat="1" x14ac:dyDescent="0.2">
      <c r="A37" s="88">
        <f>A28</f>
        <v>2</v>
      </c>
      <c r="B37" s="94">
        <f t="shared" si="3"/>
        <v>18244</v>
      </c>
      <c r="C37" s="94">
        <f t="shared" si="2"/>
        <v>18244</v>
      </c>
      <c r="D37" s="94">
        <f t="shared" si="2"/>
        <v>13546</v>
      </c>
      <c r="E37" s="94">
        <f t="shared" si="2"/>
        <v>15582</v>
      </c>
      <c r="F37" s="94">
        <f t="shared" si="2"/>
        <v>16522</v>
      </c>
      <c r="G37" s="94">
        <f t="shared" si="2"/>
        <v>14643</v>
      </c>
      <c r="H37" s="94">
        <f t="shared" si="2"/>
        <v>15582</v>
      </c>
      <c r="I37" s="94">
        <f t="shared" si="2"/>
        <v>19575</v>
      </c>
      <c r="J37" s="94">
        <f t="shared" si="2"/>
        <v>18244</v>
      </c>
      <c r="K37" s="94">
        <f t="shared" si="2"/>
        <v>14643</v>
      </c>
      <c r="L37" s="94">
        <f t="shared" si="2"/>
        <v>19575</v>
      </c>
      <c r="M37" s="94">
        <f t="shared" si="2"/>
        <v>14643</v>
      </c>
      <c r="N37" s="94">
        <f t="shared" si="2"/>
        <v>15582</v>
      </c>
      <c r="O37" s="94">
        <f t="shared" si="2"/>
        <v>17461</v>
      </c>
      <c r="P37" s="94">
        <f t="shared" si="2"/>
        <v>18244</v>
      </c>
      <c r="Q37" s="94">
        <f t="shared" si="2"/>
        <v>17461</v>
      </c>
      <c r="R37" s="94">
        <f t="shared" si="2"/>
        <v>16522</v>
      </c>
      <c r="S37" s="94">
        <f t="shared" si="2"/>
        <v>18244</v>
      </c>
      <c r="T37" s="94">
        <f t="shared" si="2"/>
        <v>16522</v>
      </c>
      <c r="U37" s="94">
        <f t="shared" si="2"/>
        <v>17461</v>
      </c>
      <c r="V37" s="94">
        <f t="shared" si="2"/>
        <v>18244</v>
      </c>
      <c r="W37" s="94">
        <f t="shared" si="2"/>
        <v>17461</v>
      </c>
      <c r="X37" s="94">
        <f t="shared" si="2"/>
        <v>18244</v>
      </c>
      <c r="Y37" s="94">
        <f t="shared" si="2"/>
        <v>17461</v>
      </c>
      <c r="Z37" s="94">
        <f t="shared" si="2"/>
        <v>18244</v>
      </c>
      <c r="AA37" s="94">
        <f t="shared" si="2"/>
        <v>16522</v>
      </c>
      <c r="AB37" s="94">
        <f t="shared" si="2"/>
        <v>14643</v>
      </c>
      <c r="AC37" s="94">
        <f t="shared" si="2"/>
        <v>16522</v>
      </c>
      <c r="AD37" s="94">
        <f t="shared" si="2"/>
        <v>14643</v>
      </c>
      <c r="AE37" s="94">
        <f t="shared" si="2"/>
        <v>14643</v>
      </c>
      <c r="AF37" s="94">
        <f t="shared" si="2"/>
        <v>16522</v>
      </c>
      <c r="AG37" s="94">
        <f t="shared" si="2"/>
        <v>14643</v>
      </c>
    </row>
    <row r="38" spans="1:33" s="50" customFormat="1" x14ac:dyDescent="0.2">
      <c r="A38" s="42" t="s">
        <v>86</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row>
    <row r="39" spans="1:33" s="50" customFormat="1" x14ac:dyDescent="0.2">
      <c r="A39" s="88">
        <f>A27</f>
        <v>1</v>
      </c>
      <c r="B39" s="94">
        <f t="shared" si="3"/>
        <v>32808</v>
      </c>
      <c r="C39" s="94">
        <f t="shared" si="2"/>
        <v>32808</v>
      </c>
      <c r="D39" s="94">
        <f t="shared" si="2"/>
        <v>28110</v>
      </c>
      <c r="E39" s="94">
        <f t="shared" si="2"/>
        <v>30146</v>
      </c>
      <c r="F39" s="94">
        <f t="shared" si="2"/>
        <v>31086</v>
      </c>
      <c r="G39" s="94">
        <f t="shared" si="2"/>
        <v>29206</v>
      </c>
      <c r="H39" s="94">
        <f t="shared" si="2"/>
        <v>30146</v>
      </c>
      <c r="I39" s="94">
        <f t="shared" si="2"/>
        <v>34139</v>
      </c>
      <c r="J39" s="94">
        <f t="shared" si="2"/>
        <v>32808</v>
      </c>
      <c r="K39" s="94">
        <f t="shared" si="2"/>
        <v>29206</v>
      </c>
      <c r="L39" s="94">
        <f t="shared" si="2"/>
        <v>34139</v>
      </c>
      <c r="M39" s="94">
        <f t="shared" si="2"/>
        <v>29206</v>
      </c>
      <c r="N39" s="94">
        <f t="shared" si="2"/>
        <v>30146</v>
      </c>
      <c r="O39" s="94">
        <f t="shared" si="2"/>
        <v>32025</v>
      </c>
      <c r="P39" s="94">
        <f t="shared" si="2"/>
        <v>32808</v>
      </c>
      <c r="Q39" s="94">
        <f t="shared" si="2"/>
        <v>32025</v>
      </c>
      <c r="R39" s="94">
        <f t="shared" si="2"/>
        <v>31086</v>
      </c>
      <c r="S39" s="94">
        <f t="shared" si="2"/>
        <v>32808</v>
      </c>
      <c r="T39" s="94">
        <f t="shared" si="2"/>
        <v>31086</v>
      </c>
      <c r="U39" s="94">
        <f t="shared" si="2"/>
        <v>32025</v>
      </c>
      <c r="V39" s="94">
        <f t="shared" si="2"/>
        <v>32808</v>
      </c>
      <c r="W39" s="94">
        <f t="shared" si="2"/>
        <v>32025</v>
      </c>
      <c r="X39" s="94">
        <f t="shared" si="2"/>
        <v>32808</v>
      </c>
      <c r="Y39" s="94">
        <f t="shared" ref="C39:AG42" si="4">ROUNDUP(Y19*0.87,)</f>
        <v>32025</v>
      </c>
      <c r="Z39" s="94">
        <f t="shared" si="4"/>
        <v>32808</v>
      </c>
      <c r="AA39" s="94">
        <f t="shared" si="4"/>
        <v>31086</v>
      </c>
      <c r="AB39" s="94">
        <f t="shared" si="4"/>
        <v>29206</v>
      </c>
      <c r="AC39" s="94">
        <f t="shared" si="4"/>
        <v>31086</v>
      </c>
      <c r="AD39" s="94">
        <f t="shared" si="4"/>
        <v>29206</v>
      </c>
      <c r="AE39" s="94">
        <f t="shared" si="4"/>
        <v>29206</v>
      </c>
      <c r="AF39" s="94">
        <f t="shared" si="4"/>
        <v>31086</v>
      </c>
      <c r="AG39" s="94">
        <f t="shared" si="4"/>
        <v>29206</v>
      </c>
    </row>
    <row r="40" spans="1:33" s="50" customFormat="1" x14ac:dyDescent="0.2">
      <c r="A40" s="88">
        <f>A28</f>
        <v>2</v>
      </c>
      <c r="B40" s="94">
        <f t="shared" si="3"/>
        <v>34139</v>
      </c>
      <c r="C40" s="94">
        <f t="shared" si="4"/>
        <v>34139</v>
      </c>
      <c r="D40" s="94">
        <f t="shared" si="4"/>
        <v>29441</v>
      </c>
      <c r="E40" s="94">
        <f t="shared" si="4"/>
        <v>31477</v>
      </c>
      <c r="F40" s="94">
        <f t="shared" si="4"/>
        <v>32417</v>
      </c>
      <c r="G40" s="94">
        <f t="shared" si="4"/>
        <v>30537</v>
      </c>
      <c r="H40" s="94">
        <f t="shared" si="4"/>
        <v>31477</v>
      </c>
      <c r="I40" s="94">
        <f t="shared" si="4"/>
        <v>35470</v>
      </c>
      <c r="J40" s="94">
        <f t="shared" si="4"/>
        <v>34139</v>
      </c>
      <c r="K40" s="94">
        <f t="shared" si="4"/>
        <v>30537</v>
      </c>
      <c r="L40" s="94">
        <f t="shared" si="4"/>
        <v>35470</v>
      </c>
      <c r="M40" s="94">
        <f t="shared" si="4"/>
        <v>30537</v>
      </c>
      <c r="N40" s="94">
        <f t="shared" si="4"/>
        <v>31477</v>
      </c>
      <c r="O40" s="94">
        <f t="shared" si="4"/>
        <v>33356</v>
      </c>
      <c r="P40" s="94">
        <f t="shared" si="4"/>
        <v>34139</v>
      </c>
      <c r="Q40" s="94">
        <f t="shared" si="4"/>
        <v>33356</v>
      </c>
      <c r="R40" s="94">
        <f t="shared" si="4"/>
        <v>32417</v>
      </c>
      <c r="S40" s="94">
        <f t="shared" si="4"/>
        <v>34139</v>
      </c>
      <c r="T40" s="94">
        <f t="shared" si="4"/>
        <v>32417</v>
      </c>
      <c r="U40" s="94">
        <f t="shared" si="4"/>
        <v>33356</v>
      </c>
      <c r="V40" s="94">
        <f t="shared" si="4"/>
        <v>34139</v>
      </c>
      <c r="W40" s="94">
        <f t="shared" si="4"/>
        <v>33356</v>
      </c>
      <c r="X40" s="94">
        <f t="shared" si="4"/>
        <v>34139</v>
      </c>
      <c r="Y40" s="94">
        <f t="shared" si="4"/>
        <v>33356</v>
      </c>
      <c r="Z40" s="94">
        <f t="shared" si="4"/>
        <v>34139</v>
      </c>
      <c r="AA40" s="94">
        <f t="shared" si="4"/>
        <v>32417</v>
      </c>
      <c r="AB40" s="94">
        <f t="shared" si="4"/>
        <v>30537</v>
      </c>
      <c r="AC40" s="94">
        <f t="shared" si="4"/>
        <v>32417</v>
      </c>
      <c r="AD40" s="94">
        <f t="shared" si="4"/>
        <v>30537</v>
      </c>
      <c r="AE40" s="94">
        <f t="shared" si="4"/>
        <v>30537</v>
      </c>
      <c r="AF40" s="94">
        <f t="shared" si="4"/>
        <v>32417</v>
      </c>
      <c r="AG40" s="94">
        <f t="shared" si="4"/>
        <v>30537</v>
      </c>
    </row>
    <row r="41" spans="1:33" s="50" customFormat="1" x14ac:dyDescent="0.2">
      <c r="A41" s="42" t="s">
        <v>87</v>
      </c>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row>
    <row r="42" spans="1:33" s="50" customFormat="1" x14ac:dyDescent="0.2">
      <c r="A42" s="88" t="s">
        <v>88</v>
      </c>
      <c r="B42" s="94">
        <f t="shared" si="3"/>
        <v>51600</v>
      </c>
      <c r="C42" s="94">
        <f t="shared" si="4"/>
        <v>51600</v>
      </c>
      <c r="D42" s="94">
        <f t="shared" si="4"/>
        <v>45101</v>
      </c>
      <c r="E42" s="94">
        <f t="shared" si="4"/>
        <v>47137</v>
      </c>
      <c r="F42" s="94">
        <f t="shared" si="4"/>
        <v>48077</v>
      </c>
      <c r="G42" s="94">
        <f t="shared" si="4"/>
        <v>46197</v>
      </c>
      <c r="H42" s="94">
        <f t="shared" si="4"/>
        <v>47137</v>
      </c>
      <c r="I42" s="94">
        <f t="shared" si="4"/>
        <v>51130</v>
      </c>
      <c r="J42" s="94">
        <f t="shared" si="4"/>
        <v>49799</v>
      </c>
      <c r="K42" s="94">
        <f t="shared" si="4"/>
        <v>46197</v>
      </c>
      <c r="L42" s="94">
        <f t="shared" si="4"/>
        <v>51130</v>
      </c>
      <c r="M42" s="94">
        <f t="shared" si="4"/>
        <v>46197</v>
      </c>
      <c r="N42" s="94">
        <f t="shared" si="4"/>
        <v>47137</v>
      </c>
      <c r="O42" s="94">
        <f t="shared" si="4"/>
        <v>49016</v>
      </c>
      <c r="P42" s="94">
        <f t="shared" si="4"/>
        <v>49799</v>
      </c>
      <c r="Q42" s="94">
        <f t="shared" si="4"/>
        <v>49016</v>
      </c>
      <c r="R42" s="94">
        <f t="shared" si="4"/>
        <v>48077</v>
      </c>
      <c r="S42" s="94">
        <f t="shared" si="4"/>
        <v>49799</v>
      </c>
      <c r="T42" s="94">
        <f t="shared" si="4"/>
        <v>48077</v>
      </c>
      <c r="U42" s="94">
        <f t="shared" si="4"/>
        <v>49016</v>
      </c>
      <c r="V42" s="94">
        <f t="shared" si="4"/>
        <v>49799</v>
      </c>
      <c r="W42" s="94">
        <f t="shared" si="4"/>
        <v>49016</v>
      </c>
      <c r="X42" s="94">
        <f t="shared" si="4"/>
        <v>49799</v>
      </c>
      <c r="Y42" s="94">
        <f t="shared" si="4"/>
        <v>49016</v>
      </c>
      <c r="Z42" s="94">
        <f t="shared" si="4"/>
        <v>49799</v>
      </c>
      <c r="AA42" s="94">
        <f t="shared" si="4"/>
        <v>48077</v>
      </c>
      <c r="AB42" s="94">
        <f t="shared" si="4"/>
        <v>46197</v>
      </c>
      <c r="AC42" s="94">
        <f t="shared" si="4"/>
        <v>48077</v>
      </c>
      <c r="AD42" s="94">
        <f t="shared" si="4"/>
        <v>46197</v>
      </c>
      <c r="AE42" s="94">
        <f t="shared" si="4"/>
        <v>46197</v>
      </c>
      <c r="AF42" s="94">
        <f t="shared" si="4"/>
        <v>48077</v>
      </c>
      <c r="AG42" s="94">
        <f t="shared" si="4"/>
        <v>46197</v>
      </c>
    </row>
    <row r="43" spans="1:33" s="50" customFormat="1" ht="135" x14ac:dyDescent="0.2">
      <c r="A43" s="156" t="s">
        <v>278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1:33" s="50" customFormat="1" x14ac:dyDescent="0.2">
      <c r="A44" s="144" t="s">
        <v>71</v>
      </c>
    </row>
    <row r="45" spans="1:33" s="50" customFormat="1" x14ac:dyDescent="0.2">
      <c r="A45" s="57" t="s">
        <v>279</v>
      </c>
    </row>
    <row r="46" spans="1:33" x14ac:dyDescent="0.2">
      <c r="A46" s="57" t="s">
        <v>280</v>
      </c>
    </row>
    <row r="47" spans="1:33" ht="10.7" customHeight="1" thickBot="1" x14ac:dyDescent="0.25">
      <c r="A47" s="41"/>
    </row>
    <row r="48" spans="1:33" ht="12.75" thickBot="1" x14ac:dyDescent="0.25">
      <c r="A48" s="104" t="s">
        <v>66</v>
      </c>
    </row>
    <row r="49" spans="1:1" ht="13.35" customHeight="1" x14ac:dyDescent="0.2">
      <c r="A49" s="63" t="s">
        <v>78</v>
      </c>
    </row>
    <row r="50" spans="1:1" ht="13.35" customHeight="1" x14ac:dyDescent="0.2">
      <c r="A50" s="56" t="s">
        <v>243</v>
      </c>
    </row>
    <row r="51" spans="1:1" ht="12.6" customHeight="1" x14ac:dyDescent="0.2">
      <c r="A51" s="43" t="s">
        <v>67</v>
      </c>
    </row>
    <row r="52" spans="1:1" ht="13.35" customHeight="1" x14ac:dyDescent="0.2">
      <c r="A52" s="43" t="s">
        <v>89</v>
      </c>
    </row>
    <row r="53" spans="1:1" ht="11.45" customHeight="1" x14ac:dyDescent="0.2">
      <c r="A53" s="43" t="s">
        <v>68</v>
      </c>
    </row>
    <row r="54" spans="1:1" x14ac:dyDescent="0.2">
      <c r="A54" s="43" t="s">
        <v>69</v>
      </c>
    </row>
    <row r="55" spans="1:1" x14ac:dyDescent="0.2">
      <c r="A55" s="159" t="s">
        <v>162</v>
      </c>
    </row>
    <row r="56" spans="1:1" ht="31.5" x14ac:dyDescent="0.2">
      <c r="A56" s="145" t="s">
        <v>250</v>
      </c>
    </row>
    <row r="57" spans="1:1" ht="42" x14ac:dyDescent="0.2">
      <c r="A57" s="188" t="s">
        <v>246</v>
      </c>
    </row>
    <row r="58" spans="1:1" ht="21" x14ac:dyDescent="0.2">
      <c r="A58" s="188" t="s">
        <v>247</v>
      </c>
    </row>
    <row r="59" spans="1:1" ht="21" x14ac:dyDescent="0.2">
      <c r="A59" s="188" t="s">
        <v>281</v>
      </c>
    </row>
    <row r="60" spans="1:1" ht="65.25" customHeight="1" x14ac:dyDescent="0.2">
      <c r="A60" s="188" t="s">
        <v>282</v>
      </c>
    </row>
    <row r="61" spans="1:1" ht="42" x14ac:dyDescent="0.2">
      <c r="A61" s="145" t="s">
        <v>283</v>
      </c>
    </row>
    <row r="62" spans="1:1" ht="31.5" x14ac:dyDescent="0.2">
      <c r="A62" s="188" t="s">
        <v>284</v>
      </c>
    </row>
    <row r="63" spans="1:1" ht="29.25" customHeight="1" x14ac:dyDescent="0.2">
      <c r="A63" s="188" t="s">
        <v>285</v>
      </c>
    </row>
    <row r="64" spans="1:1" ht="31.5" x14ac:dyDescent="0.2">
      <c r="A64" s="113" t="s">
        <v>99</v>
      </c>
    </row>
    <row r="65" spans="1:1" ht="63" x14ac:dyDescent="0.2">
      <c r="A65" s="149" t="s">
        <v>248</v>
      </c>
    </row>
    <row r="66" spans="1:1" ht="21" x14ac:dyDescent="0.2">
      <c r="A66" s="140" t="s">
        <v>95</v>
      </c>
    </row>
    <row r="67" spans="1:1" ht="42.75" x14ac:dyDescent="0.2">
      <c r="A67" s="108" t="s">
        <v>245</v>
      </c>
    </row>
    <row r="68" spans="1:1" ht="21" x14ac:dyDescent="0.2">
      <c r="A68" s="66" t="s">
        <v>97</v>
      </c>
    </row>
    <row r="69" spans="1:1" x14ac:dyDescent="0.2">
      <c r="A69" s="68"/>
    </row>
    <row r="70" spans="1:1" x14ac:dyDescent="0.2">
      <c r="A70" s="69" t="s">
        <v>70</v>
      </c>
    </row>
    <row r="71" spans="1:1" ht="24" x14ac:dyDescent="0.2">
      <c r="A71" s="70" t="s">
        <v>76</v>
      </c>
    </row>
    <row r="72" spans="1:1" ht="24" x14ac:dyDescent="0.2">
      <c r="A72" s="70" t="s">
        <v>77</v>
      </c>
    </row>
    <row r="73" spans="1:1" ht="12.75" x14ac:dyDescent="0.2">
      <c r="A73" s="55"/>
    </row>
    <row r="74" spans="1:1" ht="12.75" x14ac:dyDescent="0.2">
      <c r="A74" s="55"/>
    </row>
  </sheetData>
  <mergeCells count="1">
    <mergeCell ref="A1:A2"/>
  </mergeCells>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54"/>
  <sheetViews>
    <sheetView zoomScale="90" zoomScaleNormal="90" workbookViewId="0">
      <pane xSplit="1" topLeftCell="B1" activePane="topRight" state="frozen"/>
      <selection activeCell="C36" sqref="C36"/>
      <selection pane="topRight" activeCell="C36" sqref="C36"/>
    </sheetView>
  </sheetViews>
  <sheetFormatPr defaultColWidth="9" defaultRowHeight="12" x14ac:dyDescent="0.2"/>
  <cols>
    <col min="1" max="1" width="84.5703125" style="48" customWidth="1"/>
    <col min="2" max="33" width="9.7109375" style="48" bestFit="1" customWidth="1"/>
    <col min="34" max="16384" width="9" style="48"/>
  </cols>
  <sheetData>
    <row r="1" spans="1:33" s="51" customFormat="1" ht="12" customHeight="1" x14ac:dyDescent="0.2">
      <c r="A1" s="207" t="s">
        <v>82</v>
      </c>
    </row>
    <row r="2" spans="1:33" s="51" customFormat="1" ht="12" customHeight="1" x14ac:dyDescent="0.2">
      <c r="A2" s="207"/>
    </row>
    <row r="3" spans="1:33" s="51" customFormat="1" ht="11.1" customHeight="1" x14ac:dyDescent="0.2">
      <c r="A3" s="147" t="s">
        <v>241</v>
      </c>
    </row>
    <row r="4" spans="1:33" ht="18" customHeight="1" x14ac:dyDescent="0.2">
      <c r="A4" s="111" t="s">
        <v>100</v>
      </c>
      <c r="B4" s="136">
        <f>'Наполни свое лето |FIT18'!B24</f>
        <v>45809</v>
      </c>
      <c r="C4" s="136">
        <f>'Наполни свое лето |FIT18'!C24</f>
        <v>45810</v>
      </c>
      <c r="D4" s="136">
        <f>'Наполни свое лето |FIT18'!D24</f>
        <v>45817</v>
      </c>
      <c r="E4" s="136">
        <f>'Наполни свое лето |FIT18'!E24</f>
        <v>45818</v>
      </c>
      <c r="F4" s="136">
        <f>'Наполни свое лето |FIT18'!F24</f>
        <v>45820</v>
      </c>
      <c r="G4" s="136">
        <f>'Наполни свое лето |FIT18'!G24</f>
        <v>45822</v>
      </c>
      <c r="H4" s="136">
        <f>'Наполни свое лето |FIT18'!H24</f>
        <v>45825</v>
      </c>
      <c r="I4" s="136">
        <f>'Наполни свое лето |FIT18'!I24</f>
        <v>45831</v>
      </c>
      <c r="J4" s="136">
        <f>'Наполни свое лето |FIT18'!J24</f>
        <v>45834</v>
      </c>
      <c r="K4" s="136">
        <f>'Наполни свое лето |FIT18'!K24</f>
        <v>45836</v>
      </c>
      <c r="L4" s="136">
        <f>'Наполни свое лето |FIT18'!L24</f>
        <v>45839</v>
      </c>
      <c r="M4" s="136">
        <f>'Наполни свое лето |FIT18'!M24</f>
        <v>45849</v>
      </c>
      <c r="N4" s="136">
        <f>'Наполни свое лето |FIT18'!N24</f>
        <v>45850</v>
      </c>
      <c r="O4" s="136">
        <f>'Наполни свое лето |FIT18'!O24</f>
        <v>45852</v>
      </c>
      <c r="P4" s="136">
        <f>'Наполни свое лето |FIT18'!P24</f>
        <v>45853</v>
      </c>
      <c r="Q4" s="136">
        <f>'Наполни свое лето |FIT18'!Q24</f>
        <v>45857</v>
      </c>
      <c r="R4" s="136">
        <f>'Наполни свое лето |FIT18'!R24</f>
        <v>45858</v>
      </c>
      <c r="S4" s="136">
        <f>'Наполни свое лето |FIT18'!S24</f>
        <v>45863</v>
      </c>
      <c r="T4" s="136">
        <f>'Наполни свое лето |FIT18'!T24</f>
        <v>45867</v>
      </c>
      <c r="U4" s="136">
        <f>'Наполни свое лето |FIT18'!U24</f>
        <v>45870</v>
      </c>
      <c r="V4" s="136">
        <f>'Наполни свое лето |FIT18'!V24</f>
        <v>45872</v>
      </c>
      <c r="W4" s="136">
        <f>'Наполни свое лето |FIT18'!W24</f>
        <v>45877</v>
      </c>
      <c r="X4" s="136">
        <f>'Наполни свое лето |FIT18'!X24</f>
        <v>45878</v>
      </c>
      <c r="Y4" s="136">
        <f>'Наполни свое лето |FIT18'!Y24</f>
        <v>45880</v>
      </c>
      <c r="Z4" s="136">
        <f>'Наполни свое лето |FIT18'!Z24</f>
        <v>45885</v>
      </c>
      <c r="AA4" s="136">
        <f>'Наполни свое лето |FIT18'!AA24</f>
        <v>45886</v>
      </c>
      <c r="AB4" s="136">
        <f>'Наполни свое лето |FIT18'!AB24</f>
        <v>45891</v>
      </c>
      <c r="AC4" s="136">
        <f>'Наполни свое лето |FIT18'!AC24</f>
        <v>45894</v>
      </c>
      <c r="AD4" s="136">
        <f>'Наполни свое лето |FIT18'!AD24</f>
        <v>45895</v>
      </c>
      <c r="AE4" s="136">
        <f>'Наполни свое лето |FIT18'!AE24</f>
        <v>45901</v>
      </c>
      <c r="AF4" s="136">
        <f>'Наполни свое лето |FIT18'!AF24</f>
        <v>45909</v>
      </c>
      <c r="AG4" s="136">
        <f>'Наполни свое лето |FIT18'!AG24</f>
        <v>45921</v>
      </c>
    </row>
    <row r="5" spans="1:33" ht="20.25" customHeight="1" x14ac:dyDescent="0.2">
      <c r="A5" s="90" t="s">
        <v>64</v>
      </c>
      <c r="B5" s="136">
        <f>'Наполни свое лето |FIT18'!B25</f>
        <v>45809</v>
      </c>
      <c r="C5" s="136">
        <f>'Наполни свое лето |FIT18'!C25</f>
        <v>45816</v>
      </c>
      <c r="D5" s="136">
        <f>'Наполни свое лето |FIT18'!D25</f>
        <v>45817</v>
      </c>
      <c r="E5" s="136">
        <f>'Наполни свое лето |FIT18'!E25</f>
        <v>45819</v>
      </c>
      <c r="F5" s="136">
        <f>'Наполни свое лето |FIT18'!F25</f>
        <v>45821</v>
      </c>
      <c r="G5" s="136">
        <f>'Наполни свое лето |FIT18'!G25</f>
        <v>45824</v>
      </c>
      <c r="H5" s="136">
        <f>'Наполни свое лето |FIT18'!H25</f>
        <v>45830</v>
      </c>
      <c r="I5" s="136">
        <f>'Наполни свое лето |FIT18'!I25</f>
        <v>45833</v>
      </c>
      <c r="J5" s="136">
        <f>'Наполни свое лето |FIT18'!J25</f>
        <v>45835</v>
      </c>
      <c r="K5" s="136">
        <f>'Наполни свое лето |FIT18'!K25</f>
        <v>45838</v>
      </c>
      <c r="L5" s="136">
        <f>'Наполни свое лето |FIT18'!L25</f>
        <v>45848</v>
      </c>
      <c r="M5" s="136">
        <f>'Наполни свое лето |FIT18'!M25</f>
        <v>45849</v>
      </c>
      <c r="N5" s="136">
        <f>'Наполни свое лето |FIT18'!N25</f>
        <v>45851</v>
      </c>
      <c r="O5" s="136">
        <f>'Наполни свое лето |FIT18'!O25</f>
        <v>45852</v>
      </c>
      <c r="P5" s="136">
        <f>'Наполни свое лето |FIT18'!P25</f>
        <v>45856</v>
      </c>
      <c r="Q5" s="136">
        <f>'Наполни свое лето |FIT18'!Q25</f>
        <v>45857</v>
      </c>
      <c r="R5" s="136">
        <f>'Наполни свое лето |FIT18'!R25</f>
        <v>45862</v>
      </c>
      <c r="S5" s="136">
        <f>'Наполни свое лето |FIT18'!S25</f>
        <v>45866</v>
      </c>
      <c r="T5" s="136">
        <f>'Наполни свое лето |FIT18'!T25</f>
        <v>45869</v>
      </c>
      <c r="U5" s="136">
        <f>'Наполни свое лето |FIT18'!U25</f>
        <v>45871</v>
      </c>
      <c r="V5" s="136">
        <f>'Наполни свое лето |FIT18'!V25</f>
        <v>45876</v>
      </c>
      <c r="W5" s="136">
        <f>'Наполни свое лето |FIT18'!W25</f>
        <v>45877</v>
      </c>
      <c r="X5" s="136">
        <f>'Наполни свое лето |FIT18'!X25</f>
        <v>45879</v>
      </c>
      <c r="Y5" s="136">
        <f>'Наполни свое лето |FIT18'!Y25</f>
        <v>45884</v>
      </c>
      <c r="Z5" s="136">
        <f>'Наполни свое лето |FIT18'!Z25</f>
        <v>45885</v>
      </c>
      <c r="AA5" s="136">
        <f>'Наполни свое лето |FIT18'!AA25</f>
        <v>45890</v>
      </c>
      <c r="AB5" s="136">
        <f>'Наполни свое лето |FIT18'!AB25</f>
        <v>45893</v>
      </c>
      <c r="AC5" s="136">
        <f>'Наполни свое лето |FIT18'!AC25</f>
        <v>45894</v>
      </c>
      <c r="AD5" s="136">
        <f>'Наполни свое лето |FIT18'!AD25</f>
        <v>45900</v>
      </c>
      <c r="AE5" s="136">
        <f>'Наполни свое лето |FIT18'!AE25</f>
        <v>45908</v>
      </c>
      <c r="AF5" s="136">
        <f>'Наполни свое лето |FIT18'!AF25</f>
        <v>45920</v>
      </c>
      <c r="AG5" s="136">
        <f>'Наполни свое лето |FIT18'!AG25</f>
        <v>45930</v>
      </c>
    </row>
    <row r="6" spans="1:33" s="44"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row>
    <row r="7" spans="1:33" s="50" customFormat="1" x14ac:dyDescent="0.2">
      <c r="A7" s="88">
        <v>1</v>
      </c>
      <c r="B7" s="94">
        <f>'Наполни свое лето |FIT18'!B27+25</f>
        <v>13258</v>
      </c>
      <c r="C7" s="94">
        <f>'Наполни свое лето |FIT18'!C27+25</f>
        <v>13258</v>
      </c>
      <c r="D7" s="94">
        <f>'Наполни свое лето |FIT18'!D27+25</f>
        <v>8560</v>
      </c>
      <c r="E7" s="94">
        <f>'Наполни свое лето |FIT18'!E27+25</f>
        <v>10596</v>
      </c>
      <c r="F7" s="94">
        <f>'Наполни свое лето |FIT18'!F27+25</f>
        <v>11536</v>
      </c>
      <c r="G7" s="94">
        <f>'Наполни свое лето |FIT18'!G27+25</f>
        <v>9656</v>
      </c>
      <c r="H7" s="94">
        <f>'Наполни свое лето |FIT18'!H27+25</f>
        <v>10596</v>
      </c>
      <c r="I7" s="94">
        <f>'Наполни свое лето |FIT18'!I27+25</f>
        <v>14589</v>
      </c>
      <c r="J7" s="94">
        <f>'Наполни свое лето |FIT18'!J27+25</f>
        <v>13258</v>
      </c>
      <c r="K7" s="94">
        <f>'Наполни свое лето |FIT18'!K27+25</f>
        <v>9656</v>
      </c>
      <c r="L7" s="94">
        <f>'Наполни свое лето |FIT18'!L27+25</f>
        <v>14589</v>
      </c>
      <c r="M7" s="94">
        <f>'Наполни свое лето |FIT18'!M27+25</f>
        <v>9656</v>
      </c>
      <c r="N7" s="94">
        <f>'Наполни свое лето |FIT18'!N27+25</f>
        <v>10596</v>
      </c>
      <c r="O7" s="94">
        <f>'Наполни свое лето |FIT18'!O27+25</f>
        <v>12475</v>
      </c>
      <c r="P7" s="94">
        <f>'Наполни свое лето |FIT18'!P27+25</f>
        <v>13258</v>
      </c>
      <c r="Q7" s="94">
        <f>'Наполни свое лето |FIT18'!Q27+25</f>
        <v>12475</v>
      </c>
      <c r="R7" s="94">
        <f>'Наполни свое лето |FIT18'!R27+25</f>
        <v>11536</v>
      </c>
      <c r="S7" s="94">
        <f>'Наполни свое лето |FIT18'!S27+25</f>
        <v>13258</v>
      </c>
      <c r="T7" s="94">
        <f>'Наполни свое лето |FIT18'!T27+25</f>
        <v>11536</v>
      </c>
      <c r="U7" s="94">
        <f>'Наполни свое лето |FIT18'!U27+25</f>
        <v>12475</v>
      </c>
      <c r="V7" s="94">
        <f>'Наполни свое лето |FIT18'!V27+25</f>
        <v>13258</v>
      </c>
      <c r="W7" s="94">
        <f>'Наполни свое лето |FIT18'!W27+25</f>
        <v>12475</v>
      </c>
      <c r="X7" s="94">
        <f>'Наполни свое лето |FIT18'!X27+25</f>
        <v>13258</v>
      </c>
      <c r="Y7" s="94">
        <f>'Наполни свое лето |FIT18'!Y27+25</f>
        <v>12475</v>
      </c>
      <c r="Z7" s="94">
        <f>'Наполни свое лето |FIT18'!Z27+25</f>
        <v>13258</v>
      </c>
      <c r="AA7" s="94">
        <f>'Наполни свое лето |FIT18'!AA27+25</f>
        <v>11536</v>
      </c>
      <c r="AB7" s="94">
        <f>'Наполни свое лето |FIT18'!AB27+25</f>
        <v>9656</v>
      </c>
      <c r="AC7" s="94">
        <f>'Наполни свое лето |FIT18'!AC27+25</f>
        <v>11536</v>
      </c>
      <c r="AD7" s="94">
        <f>'Наполни свое лето |FIT18'!AD27+25</f>
        <v>9656</v>
      </c>
      <c r="AE7" s="94">
        <f>'Наполни свое лето |FIT18'!AE27+25</f>
        <v>9656</v>
      </c>
      <c r="AF7" s="94">
        <f>'Наполни свое лето |FIT18'!AF27+25</f>
        <v>11536</v>
      </c>
      <c r="AG7" s="94">
        <f>'Наполни свое лето |FIT18'!AG27+25</f>
        <v>9656</v>
      </c>
    </row>
    <row r="8" spans="1:33" s="50" customFormat="1" x14ac:dyDescent="0.2">
      <c r="A8" s="88">
        <v>2</v>
      </c>
      <c r="B8" s="94">
        <f>'Наполни свое лето |FIT18'!B28+25</f>
        <v>14589</v>
      </c>
      <c r="C8" s="94">
        <f>'Наполни свое лето |FIT18'!C28+25</f>
        <v>14589</v>
      </c>
      <c r="D8" s="94">
        <f>'Наполни свое лето |FIT18'!D28+25</f>
        <v>9891</v>
      </c>
      <c r="E8" s="94">
        <f>'Наполни свое лето |FIT18'!E28+25</f>
        <v>11927</v>
      </c>
      <c r="F8" s="94">
        <f>'Наполни свое лето |FIT18'!F28+25</f>
        <v>12867</v>
      </c>
      <c r="G8" s="94">
        <f>'Наполни свое лето |FIT18'!G28+25</f>
        <v>10987</v>
      </c>
      <c r="H8" s="94">
        <f>'Наполни свое лето |FIT18'!H28+25</f>
        <v>11927</v>
      </c>
      <c r="I8" s="94">
        <f>'Наполни свое лето |FIT18'!I28+25</f>
        <v>15920</v>
      </c>
      <c r="J8" s="94">
        <f>'Наполни свое лето |FIT18'!J28+25</f>
        <v>14589</v>
      </c>
      <c r="K8" s="94">
        <f>'Наполни свое лето |FIT18'!K28+25</f>
        <v>10987</v>
      </c>
      <c r="L8" s="94">
        <f>'Наполни свое лето |FIT18'!L28+25</f>
        <v>15920</v>
      </c>
      <c r="M8" s="94">
        <f>'Наполни свое лето |FIT18'!M28+25</f>
        <v>10987</v>
      </c>
      <c r="N8" s="94">
        <f>'Наполни свое лето |FIT18'!N28+25</f>
        <v>11927</v>
      </c>
      <c r="O8" s="94">
        <f>'Наполни свое лето |FIT18'!O28+25</f>
        <v>13806</v>
      </c>
      <c r="P8" s="94">
        <f>'Наполни свое лето |FIT18'!P28+25</f>
        <v>14589</v>
      </c>
      <c r="Q8" s="94">
        <f>'Наполни свое лето |FIT18'!Q28+25</f>
        <v>13806</v>
      </c>
      <c r="R8" s="94">
        <f>'Наполни свое лето |FIT18'!R28+25</f>
        <v>12867</v>
      </c>
      <c r="S8" s="94">
        <f>'Наполни свое лето |FIT18'!S28+25</f>
        <v>14589</v>
      </c>
      <c r="T8" s="94">
        <f>'Наполни свое лето |FIT18'!T28+25</f>
        <v>12867</v>
      </c>
      <c r="U8" s="94">
        <f>'Наполни свое лето |FIT18'!U28+25</f>
        <v>13806</v>
      </c>
      <c r="V8" s="94">
        <f>'Наполни свое лето |FIT18'!V28+25</f>
        <v>14589</v>
      </c>
      <c r="W8" s="94">
        <f>'Наполни свое лето |FIT18'!W28+25</f>
        <v>13806</v>
      </c>
      <c r="X8" s="94">
        <f>'Наполни свое лето |FIT18'!X28+25</f>
        <v>14589</v>
      </c>
      <c r="Y8" s="94">
        <f>'Наполни свое лето |FIT18'!Y28+25</f>
        <v>13806</v>
      </c>
      <c r="Z8" s="94">
        <f>'Наполни свое лето |FIT18'!Z28+25</f>
        <v>14589</v>
      </c>
      <c r="AA8" s="94">
        <f>'Наполни свое лето |FIT18'!AA28+25</f>
        <v>12867</v>
      </c>
      <c r="AB8" s="94">
        <f>'Наполни свое лето |FIT18'!AB28+25</f>
        <v>10987</v>
      </c>
      <c r="AC8" s="94">
        <f>'Наполни свое лето |FIT18'!AC28+25</f>
        <v>12867</v>
      </c>
      <c r="AD8" s="94">
        <f>'Наполни свое лето |FIT18'!AD28+25</f>
        <v>10987</v>
      </c>
      <c r="AE8" s="94">
        <f>'Наполни свое лето |FIT18'!AE28+25</f>
        <v>10987</v>
      </c>
      <c r="AF8" s="94">
        <f>'Наполни свое лето |FIT18'!AF28+25</f>
        <v>12867</v>
      </c>
      <c r="AG8" s="94">
        <f>'Наполни свое лето |FIT18'!AG28+25</f>
        <v>10987</v>
      </c>
    </row>
    <row r="9" spans="1:33" s="50" customFormat="1" x14ac:dyDescent="0.2">
      <c r="A9" s="42" t="s">
        <v>234</v>
      </c>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row>
    <row r="10" spans="1:33" s="50" customFormat="1" x14ac:dyDescent="0.2">
      <c r="A10" s="180">
        <v>1</v>
      </c>
      <c r="B10" s="94">
        <f>'Наполни свое лето |FIT18'!B30+25</f>
        <v>14824</v>
      </c>
      <c r="C10" s="94">
        <f>'Наполни свое лето |FIT18'!C30+25</f>
        <v>14824</v>
      </c>
      <c r="D10" s="94">
        <f>'Наполни свое лето |FIT18'!D30+25</f>
        <v>10126</v>
      </c>
      <c r="E10" s="94">
        <f>'Наполни свое лето |FIT18'!E30+25</f>
        <v>12162</v>
      </c>
      <c r="F10" s="94">
        <f>'Наполни свое лето |FIT18'!F30+25</f>
        <v>13102</v>
      </c>
      <c r="G10" s="94">
        <f>'Наполни свое лето |FIT18'!G30+25</f>
        <v>11222</v>
      </c>
      <c r="H10" s="94">
        <f>'Наполни свое лето |FIT18'!H30+25</f>
        <v>12162</v>
      </c>
      <c r="I10" s="94">
        <f>'Наполни свое лето |FIT18'!I30+25</f>
        <v>16155</v>
      </c>
      <c r="J10" s="94">
        <f>'Наполни свое лето |FIT18'!J30+25</f>
        <v>14824</v>
      </c>
      <c r="K10" s="94">
        <f>'Наполни свое лето |FIT18'!K30+25</f>
        <v>11222</v>
      </c>
      <c r="L10" s="94">
        <f>'Наполни свое лето |FIT18'!L30+25</f>
        <v>16155</v>
      </c>
      <c r="M10" s="94">
        <f>'Наполни свое лето |FIT18'!M30+25</f>
        <v>11222</v>
      </c>
      <c r="N10" s="94">
        <f>'Наполни свое лето |FIT18'!N30+25</f>
        <v>12162</v>
      </c>
      <c r="O10" s="94">
        <f>'Наполни свое лето |FIT18'!O30+25</f>
        <v>14041</v>
      </c>
      <c r="P10" s="94">
        <f>'Наполни свое лето |FIT18'!P30+25</f>
        <v>14824</v>
      </c>
      <c r="Q10" s="94">
        <f>'Наполни свое лето |FIT18'!Q30+25</f>
        <v>14041</v>
      </c>
      <c r="R10" s="94">
        <f>'Наполни свое лето |FIT18'!R30+25</f>
        <v>13102</v>
      </c>
      <c r="S10" s="94">
        <f>'Наполни свое лето |FIT18'!S30+25</f>
        <v>14824</v>
      </c>
      <c r="T10" s="94">
        <f>'Наполни свое лето |FIT18'!T30+25</f>
        <v>13102</v>
      </c>
      <c r="U10" s="94">
        <f>'Наполни свое лето |FIT18'!U30+25</f>
        <v>14041</v>
      </c>
      <c r="V10" s="94">
        <f>'Наполни свое лето |FIT18'!V30+25</f>
        <v>14824</v>
      </c>
      <c r="W10" s="94">
        <f>'Наполни свое лето |FIT18'!W30+25</f>
        <v>14041</v>
      </c>
      <c r="X10" s="94">
        <f>'Наполни свое лето |FIT18'!X30+25</f>
        <v>14824</v>
      </c>
      <c r="Y10" s="94">
        <f>'Наполни свое лето |FIT18'!Y30+25</f>
        <v>14041</v>
      </c>
      <c r="Z10" s="94">
        <f>'Наполни свое лето |FIT18'!Z30+25</f>
        <v>14824</v>
      </c>
      <c r="AA10" s="94">
        <f>'Наполни свое лето |FIT18'!AA30+25</f>
        <v>13102</v>
      </c>
      <c r="AB10" s="94">
        <f>'Наполни свое лето |FIT18'!AB30+25</f>
        <v>11222</v>
      </c>
      <c r="AC10" s="94">
        <f>'Наполни свое лето |FIT18'!AC30+25</f>
        <v>13102</v>
      </c>
      <c r="AD10" s="94">
        <f>'Наполни свое лето |FIT18'!AD30+25</f>
        <v>11222</v>
      </c>
      <c r="AE10" s="94">
        <f>'Наполни свое лето |FIT18'!AE30+25</f>
        <v>11222</v>
      </c>
      <c r="AF10" s="94">
        <f>'Наполни свое лето |FIT18'!AF30+25</f>
        <v>13102</v>
      </c>
      <c r="AG10" s="94">
        <f>'Наполни свое лето |FIT18'!AG30+25</f>
        <v>11222</v>
      </c>
    </row>
    <row r="11" spans="1:33" s="50" customFormat="1" x14ac:dyDescent="0.2">
      <c r="A11" s="180">
        <v>2</v>
      </c>
      <c r="B11" s="94">
        <f>'Наполни свое лето |FIT18'!B31+25</f>
        <v>16155</v>
      </c>
      <c r="C11" s="94">
        <f>'Наполни свое лето |FIT18'!C31+25</f>
        <v>16155</v>
      </c>
      <c r="D11" s="94">
        <f>'Наполни свое лето |FIT18'!D31+25</f>
        <v>11457</v>
      </c>
      <c r="E11" s="94">
        <f>'Наполни свое лето |FIT18'!E31+25</f>
        <v>13493</v>
      </c>
      <c r="F11" s="94">
        <f>'Наполни свое лето |FIT18'!F31+25</f>
        <v>14433</v>
      </c>
      <c r="G11" s="94">
        <f>'Наполни свое лето |FIT18'!G31+25</f>
        <v>12553</v>
      </c>
      <c r="H11" s="94">
        <f>'Наполни свое лето |FIT18'!H31+25</f>
        <v>13493</v>
      </c>
      <c r="I11" s="94">
        <f>'Наполни свое лето |FIT18'!I31+25</f>
        <v>17486</v>
      </c>
      <c r="J11" s="94">
        <f>'Наполни свое лето |FIT18'!J31+25</f>
        <v>16155</v>
      </c>
      <c r="K11" s="94">
        <f>'Наполни свое лето |FIT18'!K31+25</f>
        <v>12553</v>
      </c>
      <c r="L11" s="94">
        <f>'Наполни свое лето |FIT18'!L31+25</f>
        <v>17486</v>
      </c>
      <c r="M11" s="94">
        <f>'Наполни свое лето |FIT18'!M31+25</f>
        <v>12553</v>
      </c>
      <c r="N11" s="94">
        <f>'Наполни свое лето |FIT18'!N31+25</f>
        <v>13493</v>
      </c>
      <c r="O11" s="94">
        <f>'Наполни свое лето |FIT18'!O31+25</f>
        <v>15372</v>
      </c>
      <c r="P11" s="94">
        <f>'Наполни свое лето |FIT18'!P31+25</f>
        <v>16155</v>
      </c>
      <c r="Q11" s="94">
        <f>'Наполни свое лето |FIT18'!Q31+25</f>
        <v>15372</v>
      </c>
      <c r="R11" s="94">
        <f>'Наполни свое лето |FIT18'!R31+25</f>
        <v>14433</v>
      </c>
      <c r="S11" s="94">
        <f>'Наполни свое лето |FIT18'!S31+25</f>
        <v>16155</v>
      </c>
      <c r="T11" s="94">
        <f>'Наполни свое лето |FIT18'!T31+25</f>
        <v>14433</v>
      </c>
      <c r="U11" s="94">
        <f>'Наполни свое лето |FIT18'!U31+25</f>
        <v>15372</v>
      </c>
      <c r="V11" s="94">
        <f>'Наполни свое лето |FIT18'!V31+25</f>
        <v>16155</v>
      </c>
      <c r="W11" s="94">
        <f>'Наполни свое лето |FIT18'!W31+25</f>
        <v>15372</v>
      </c>
      <c r="X11" s="94">
        <f>'Наполни свое лето |FIT18'!X31+25</f>
        <v>16155</v>
      </c>
      <c r="Y11" s="94">
        <f>'Наполни свое лето |FIT18'!Y31+25</f>
        <v>15372</v>
      </c>
      <c r="Z11" s="94">
        <f>'Наполни свое лето |FIT18'!Z31+25</f>
        <v>16155</v>
      </c>
      <c r="AA11" s="94">
        <f>'Наполни свое лето |FIT18'!AA31+25</f>
        <v>14433</v>
      </c>
      <c r="AB11" s="94">
        <f>'Наполни свое лето |FIT18'!AB31+25</f>
        <v>12553</v>
      </c>
      <c r="AC11" s="94">
        <f>'Наполни свое лето |FIT18'!AC31+25</f>
        <v>14433</v>
      </c>
      <c r="AD11" s="94">
        <f>'Наполни свое лето |FIT18'!AD31+25</f>
        <v>12553</v>
      </c>
      <c r="AE11" s="94">
        <f>'Наполни свое лето |FIT18'!AE31+25</f>
        <v>12553</v>
      </c>
      <c r="AF11" s="94">
        <f>'Наполни свое лето |FIT18'!AF31+25</f>
        <v>14433</v>
      </c>
      <c r="AG11" s="94">
        <f>'Наполни свое лето |FIT18'!AG31+25</f>
        <v>12553</v>
      </c>
    </row>
    <row r="12" spans="1:33" s="50" customFormat="1" x14ac:dyDescent="0.2">
      <c r="A12" s="42" t="s">
        <v>84</v>
      </c>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row>
    <row r="13" spans="1:33" s="50" customFormat="1" x14ac:dyDescent="0.2">
      <c r="A13" s="88">
        <f>A7</f>
        <v>1</v>
      </c>
      <c r="B13" s="94">
        <f>'Наполни свое лето |FIT18'!B33+25</f>
        <v>15607</v>
      </c>
      <c r="C13" s="94">
        <f>'Наполни свое лето |FIT18'!C33+25</f>
        <v>15607</v>
      </c>
      <c r="D13" s="94">
        <f>'Наполни свое лето |FIT18'!D33+25</f>
        <v>10909</v>
      </c>
      <c r="E13" s="94">
        <f>'Наполни свое лето |FIT18'!E33+25</f>
        <v>12945</v>
      </c>
      <c r="F13" s="94">
        <f>'Наполни свое лето |FIT18'!F33+25</f>
        <v>13885</v>
      </c>
      <c r="G13" s="94">
        <f>'Наполни свое лето |FIT18'!G33+25</f>
        <v>12005</v>
      </c>
      <c r="H13" s="94">
        <f>'Наполни свое лето |FIT18'!H33+25</f>
        <v>12945</v>
      </c>
      <c r="I13" s="94">
        <f>'Наполни свое лето |FIT18'!I33+25</f>
        <v>16938</v>
      </c>
      <c r="J13" s="94">
        <f>'Наполни свое лето |FIT18'!J33+25</f>
        <v>15607</v>
      </c>
      <c r="K13" s="94">
        <f>'Наполни свое лето |FIT18'!K33+25</f>
        <v>12005</v>
      </c>
      <c r="L13" s="94">
        <f>'Наполни свое лето |FIT18'!L33+25</f>
        <v>16938</v>
      </c>
      <c r="M13" s="94">
        <f>'Наполни свое лето |FIT18'!M33+25</f>
        <v>12005</v>
      </c>
      <c r="N13" s="94">
        <f>'Наполни свое лето |FIT18'!N33+25</f>
        <v>12945</v>
      </c>
      <c r="O13" s="94">
        <f>'Наполни свое лето |FIT18'!O33+25</f>
        <v>14824</v>
      </c>
      <c r="P13" s="94">
        <f>'Наполни свое лето |FIT18'!P33+25</f>
        <v>15607</v>
      </c>
      <c r="Q13" s="94">
        <f>'Наполни свое лето |FIT18'!Q33+25</f>
        <v>14824</v>
      </c>
      <c r="R13" s="94">
        <f>'Наполни свое лето |FIT18'!R33+25</f>
        <v>13885</v>
      </c>
      <c r="S13" s="94">
        <f>'Наполни свое лето |FIT18'!S33+25</f>
        <v>15607</v>
      </c>
      <c r="T13" s="94">
        <f>'Наполни свое лето |FIT18'!T33+25</f>
        <v>13885</v>
      </c>
      <c r="U13" s="94">
        <f>'Наполни свое лето |FIT18'!U33+25</f>
        <v>14824</v>
      </c>
      <c r="V13" s="94">
        <f>'Наполни свое лето |FIT18'!V33+25</f>
        <v>15607</v>
      </c>
      <c r="W13" s="94">
        <f>'Наполни свое лето |FIT18'!W33+25</f>
        <v>14824</v>
      </c>
      <c r="X13" s="94">
        <f>'Наполни свое лето |FIT18'!X33+25</f>
        <v>15607</v>
      </c>
      <c r="Y13" s="94">
        <f>'Наполни свое лето |FIT18'!Y33+25</f>
        <v>14824</v>
      </c>
      <c r="Z13" s="94">
        <f>'Наполни свое лето |FIT18'!Z33+25</f>
        <v>15607</v>
      </c>
      <c r="AA13" s="94">
        <f>'Наполни свое лето |FIT18'!AA33+25</f>
        <v>13885</v>
      </c>
      <c r="AB13" s="94">
        <f>'Наполни свое лето |FIT18'!AB33+25</f>
        <v>12005</v>
      </c>
      <c r="AC13" s="94">
        <f>'Наполни свое лето |FIT18'!AC33+25</f>
        <v>13885</v>
      </c>
      <c r="AD13" s="94">
        <f>'Наполни свое лето |FIT18'!AD33+25</f>
        <v>12005</v>
      </c>
      <c r="AE13" s="94">
        <f>'Наполни свое лето |FIT18'!AE33+25</f>
        <v>12005</v>
      </c>
      <c r="AF13" s="94">
        <f>'Наполни свое лето |FIT18'!AF33+25</f>
        <v>13885</v>
      </c>
      <c r="AG13" s="94">
        <f>'Наполни свое лето |FIT18'!AG33+25</f>
        <v>12005</v>
      </c>
    </row>
    <row r="14" spans="1:33" s="50" customFormat="1" x14ac:dyDescent="0.2">
      <c r="A14" s="88">
        <f>A8</f>
        <v>2</v>
      </c>
      <c r="B14" s="94">
        <f>'Наполни свое лето |FIT18'!B34+25</f>
        <v>16938</v>
      </c>
      <c r="C14" s="94">
        <f>'Наполни свое лето |FIT18'!C34+25</f>
        <v>16938</v>
      </c>
      <c r="D14" s="94">
        <f>'Наполни свое лето |FIT18'!D34+25</f>
        <v>12240</v>
      </c>
      <c r="E14" s="94">
        <f>'Наполни свое лето |FIT18'!E34+25</f>
        <v>14276</v>
      </c>
      <c r="F14" s="94">
        <f>'Наполни свое лето |FIT18'!F34+25</f>
        <v>15216</v>
      </c>
      <c r="G14" s="94">
        <f>'Наполни свое лето |FIT18'!G34+25</f>
        <v>13336</v>
      </c>
      <c r="H14" s="94">
        <f>'Наполни свое лето |FIT18'!H34+25</f>
        <v>14276</v>
      </c>
      <c r="I14" s="94">
        <f>'Наполни свое лето |FIT18'!I34+25</f>
        <v>18269</v>
      </c>
      <c r="J14" s="94">
        <f>'Наполни свое лето |FIT18'!J34+25</f>
        <v>16938</v>
      </c>
      <c r="K14" s="94">
        <f>'Наполни свое лето |FIT18'!K34+25</f>
        <v>13336</v>
      </c>
      <c r="L14" s="94">
        <f>'Наполни свое лето |FIT18'!L34+25</f>
        <v>18269</v>
      </c>
      <c r="M14" s="94">
        <f>'Наполни свое лето |FIT18'!M34+25</f>
        <v>13336</v>
      </c>
      <c r="N14" s="94">
        <f>'Наполни свое лето |FIT18'!N34+25</f>
        <v>14276</v>
      </c>
      <c r="O14" s="94">
        <f>'Наполни свое лето |FIT18'!O34+25</f>
        <v>16155</v>
      </c>
      <c r="P14" s="94">
        <f>'Наполни свое лето |FIT18'!P34+25</f>
        <v>16938</v>
      </c>
      <c r="Q14" s="94">
        <f>'Наполни свое лето |FIT18'!Q34+25</f>
        <v>16155</v>
      </c>
      <c r="R14" s="94">
        <f>'Наполни свое лето |FIT18'!R34+25</f>
        <v>15216</v>
      </c>
      <c r="S14" s="94">
        <f>'Наполни свое лето |FIT18'!S34+25</f>
        <v>16938</v>
      </c>
      <c r="T14" s="94">
        <f>'Наполни свое лето |FIT18'!T34+25</f>
        <v>15216</v>
      </c>
      <c r="U14" s="94">
        <f>'Наполни свое лето |FIT18'!U34+25</f>
        <v>16155</v>
      </c>
      <c r="V14" s="94">
        <f>'Наполни свое лето |FIT18'!V34+25</f>
        <v>16938</v>
      </c>
      <c r="W14" s="94">
        <f>'Наполни свое лето |FIT18'!W34+25</f>
        <v>16155</v>
      </c>
      <c r="X14" s="94">
        <f>'Наполни свое лето |FIT18'!X34+25</f>
        <v>16938</v>
      </c>
      <c r="Y14" s="94">
        <f>'Наполни свое лето |FIT18'!Y34+25</f>
        <v>16155</v>
      </c>
      <c r="Z14" s="94">
        <f>'Наполни свое лето |FIT18'!Z34+25</f>
        <v>16938</v>
      </c>
      <c r="AA14" s="94">
        <f>'Наполни свое лето |FIT18'!AA34+25</f>
        <v>15216</v>
      </c>
      <c r="AB14" s="94">
        <f>'Наполни свое лето |FIT18'!AB34+25</f>
        <v>13336</v>
      </c>
      <c r="AC14" s="94">
        <f>'Наполни свое лето |FIT18'!AC34+25</f>
        <v>15216</v>
      </c>
      <c r="AD14" s="94">
        <f>'Наполни свое лето |FIT18'!AD34+25</f>
        <v>13336</v>
      </c>
      <c r="AE14" s="94">
        <f>'Наполни свое лето |FIT18'!AE34+25</f>
        <v>13336</v>
      </c>
      <c r="AF14" s="94">
        <f>'Наполни свое лето |FIT18'!AF34+25</f>
        <v>15216</v>
      </c>
      <c r="AG14" s="94">
        <f>'Наполни свое лето |FIT18'!AG34+25</f>
        <v>13336</v>
      </c>
    </row>
    <row r="15" spans="1:33" s="50" customFormat="1" x14ac:dyDescent="0.2">
      <c r="A15" s="42" t="s">
        <v>85</v>
      </c>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row>
    <row r="16" spans="1:33" s="50" customFormat="1" x14ac:dyDescent="0.2">
      <c r="A16" s="88">
        <f>A7</f>
        <v>1</v>
      </c>
      <c r="B16" s="94">
        <f>'Наполни свое лето |FIT18'!B36+25</f>
        <v>16938</v>
      </c>
      <c r="C16" s="94">
        <f>'Наполни свое лето |FIT18'!C36+25</f>
        <v>16938</v>
      </c>
      <c r="D16" s="94">
        <f>'Наполни свое лето |FIT18'!D36+25</f>
        <v>12240</v>
      </c>
      <c r="E16" s="94">
        <f>'Наполни свое лето |FIT18'!E36+25</f>
        <v>14276</v>
      </c>
      <c r="F16" s="94">
        <f>'Наполни свое лето |FIT18'!F36+25</f>
        <v>15216</v>
      </c>
      <c r="G16" s="94">
        <f>'Наполни свое лето |FIT18'!G36+25</f>
        <v>13336</v>
      </c>
      <c r="H16" s="94">
        <f>'Наполни свое лето |FIT18'!H36+25</f>
        <v>14276</v>
      </c>
      <c r="I16" s="94">
        <f>'Наполни свое лето |FIT18'!I36+25</f>
        <v>18269</v>
      </c>
      <c r="J16" s="94">
        <f>'Наполни свое лето |FIT18'!J36+25</f>
        <v>16938</v>
      </c>
      <c r="K16" s="94">
        <f>'Наполни свое лето |FIT18'!K36+25</f>
        <v>13336</v>
      </c>
      <c r="L16" s="94">
        <f>'Наполни свое лето |FIT18'!L36+25</f>
        <v>18269</v>
      </c>
      <c r="M16" s="94">
        <f>'Наполни свое лето |FIT18'!M36+25</f>
        <v>13336</v>
      </c>
      <c r="N16" s="94">
        <f>'Наполни свое лето |FIT18'!N36+25</f>
        <v>14276</v>
      </c>
      <c r="O16" s="94">
        <f>'Наполни свое лето |FIT18'!O36+25</f>
        <v>16155</v>
      </c>
      <c r="P16" s="94">
        <f>'Наполни свое лето |FIT18'!P36+25</f>
        <v>16938</v>
      </c>
      <c r="Q16" s="94">
        <f>'Наполни свое лето |FIT18'!Q36+25</f>
        <v>16155</v>
      </c>
      <c r="R16" s="94">
        <f>'Наполни свое лето |FIT18'!R36+25</f>
        <v>15216</v>
      </c>
      <c r="S16" s="94">
        <f>'Наполни свое лето |FIT18'!S36+25</f>
        <v>16938</v>
      </c>
      <c r="T16" s="94">
        <f>'Наполни свое лето |FIT18'!T36+25</f>
        <v>15216</v>
      </c>
      <c r="U16" s="94">
        <f>'Наполни свое лето |FIT18'!U36+25</f>
        <v>16155</v>
      </c>
      <c r="V16" s="94">
        <f>'Наполни свое лето |FIT18'!V36+25</f>
        <v>16938</v>
      </c>
      <c r="W16" s="94">
        <f>'Наполни свое лето |FIT18'!W36+25</f>
        <v>16155</v>
      </c>
      <c r="X16" s="94">
        <f>'Наполни свое лето |FIT18'!X36+25</f>
        <v>16938</v>
      </c>
      <c r="Y16" s="94">
        <f>'Наполни свое лето |FIT18'!Y36+25</f>
        <v>16155</v>
      </c>
      <c r="Z16" s="94">
        <f>'Наполни свое лето |FIT18'!Z36+25</f>
        <v>16938</v>
      </c>
      <c r="AA16" s="94">
        <f>'Наполни свое лето |FIT18'!AA36+25</f>
        <v>15216</v>
      </c>
      <c r="AB16" s="94">
        <f>'Наполни свое лето |FIT18'!AB36+25</f>
        <v>13336</v>
      </c>
      <c r="AC16" s="94">
        <f>'Наполни свое лето |FIT18'!AC36+25</f>
        <v>15216</v>
      </c>
      <c r="AD16" s="94">
        <f>'Наполни свое лето |FIT18'!AD36+25</f>
        <v>13336</v>
      </c>
      <c r="AE16" s="94">
        <f>'Наполни свое лето |FIT18'!AE36+25</f>
        <v>13336</v>
      </c>
      <c r="AF16" s="94">
        <f>'Наполни свое лето |FIT18'!AF36+25</f>
        <v>15216</v>
      </c>
      <c r="AG16" s="94">
        <f>'Наполни свое лето |FIT18'!AG36+25</f>
        <v>13336</v>
      </c>
    </row>
    <row r="17" spans="1:33" s="50" customFormat="1" x14ac:dyDescent="0.2">
      <c r="A17" s="88">
        <f>A8</f>
        <v>2</v>
      </c>
      <c r="B17" s="94">
        <f>'Наполни свое лето |FIT18'!B37+25</f>
        <v>18269</v>
      </c>
      <c r="C17" s="94">
        <f>'Наполни свое лето |FIT18'!C37+25</f>
        <v>18269</v>
      </c>
      <c r="D17" s="94">
        <f>'Наполни свое лето |FIT18'!D37+25</f>
        <v>13571</v>
      </c>
      <c r="E17" s="94">
        <f>'Наполни свое лето |FIT18'!E37+25</f>
        <v>15607</v>
      </c>
      <c r="F17" s="94">
        <f>'Наполни свое лето |FIT18'!F37+25</f>
        <v>16547</v>
      </c>
      <c r="G17" s="94">
        <f>'Наполни свое лето |FIT18'!G37+25</f>
        <v>14668</v>
      </c>
      <c r="H17" s="94">
        <f>'Наполни свое лето |FIT18'!H37+25</f>
        <v>15607</v>
      </c>
      <c r="I17" s="94">
        <f>'Наполни свое лето |FIT18'!I37+25</f>
        <v>19600</v>
      </c>
      <c r="J17" s="94">
        <f>'Наполни свое лето |FIT18'!J37+25</f>
        <v>18269</v>
      </c>
      <c r="K17" s="94">
        <f>'Наполни свое лето |FIT18'!K37+25</f>
        <v>14668</v>
      </c>
      <c r="L17" s="94">
        <f>'Наполни свое лето |FIT18'!L37+25</f>
        <v>19600</v>
      </c>
      <c r="M17" s="94">
        <f>'Наполни свое лето |FIT18'!M37+25</f>
        <v>14668</v>
      </c>
      <c r="N17" s="94">
        <f>'Наполни свое лето |FIT18'!N37+25</f>
        <v>15607</v>
      </c>
      <c r="O17" s="94">
        <f>'Наполни свое лето |FIT18'!O37+25</f>
        <v>17486</v>
      </c>
      <c r="P17" s="94">
        <f>'Наполни свое лето |FIT18'!P37+25</f>
        <v>18269</v>
      </c>
      <c r="Q17" s="94">
        <f>'Наполни свое лето |FIT18'!Q37+25</f>
        <v>17486</v>
      </c>
      <c r="R17" s="94">
        <f>'Наполни свое лето |FIT18'!R37+25</f>
        <v>16547</v>
      </c>
      <c r="S17" s="94">
        <f>'Наполни свое лето |FIT18'!S37+25</f>
        <v>18269</v>
      </c>
      <c r="T17" s="94">
        <f>'Наполни свое лето |FIT18'!T37+25</f>
        <v>16547</v>
      </c>
      <c r="U17" s="94">
        <f>'Наполни свое лето |FIT18'!U37+25</f>
        <v>17486</v>
      </c>
      <c r="V17" s="94">
        <f>'Наполни свое лето |FIT18'!V37+25</f>
        <v>18269</v>
      </c>
      <c r="W17" s="94">
        <f>'Наполни свое лето |FIT18'!W37+25</f>
        <v>17486</v>
      </c>
      <c r="X17" s="94">
        <f>'Наполни свое лето |FIT18'!X37+25</f>
        <v>18269</v>
      </c>
      <c r="Y17" s="94">
        <f>'Наполни свое лето |FIT18'!Y37+25</f>
        <v>17486</v>
      </c>
      <c r="Z17" s="94">
        <f>'Наполни свое лето |FIT18'!Z37+25</f>
        <v>18269</v>
      </c>
      <c r="AA17" s="94">
        <f>'Наполни свое лето |FIT18'!AA37+25</f>
        <v>16547</v>
      </c>
      <c r="AB17" s="94">
        <f>'Наполни свое лето |FIT18'!AB37+25</f>
        <v>14668</v>
      </c>
      <c r="AC17" s="94">
        <f>'Наполни свое лето |FIT18'!AC37+25</f>
        <v>16547</v>
      </c>
      <c r="AD17" s="94">
        <f>'Наполни свое лето |FIT18'!AD37+25</f>
        <v>14668</v>
      </c>
      <c r="AE17" s="94">
        <f>'Наполни свое лето |FIT18'!AE37+25</f>
        <v>14668</v>
      </c>
      <c r="AF17" s="94">
        <f>'Наполни свое лето |FIT18'!AF37+25</f>
        <v>16547</v>
      </c>
      <c r="AG17" s="94">
        <f>'Наполни свое лето |FIT18'!AG37+25</f>
        <v>14668</v>
      </c>
    </row>
    <row r="18" spans="1:33" s="50" customFormat="1" x14ac:dyDescent="0.2">
      <c r="A18" s="42" t="s">
        <v>86</v>
      </c>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row>
    <row r="19" spans="1:33" s="50" customFormat="1" x14ac:dyDescent="0.2">
      <c r="A19" s="88">
        <f>A7</f>
        <v>1</v>
      </c>
      <c r="B19" s="94">
        <f>'Наполни свое лето |FIT18'!B39+25</f>
        <v>32833</v>
      </c>
      <c r="C19" s="94">
        <f>'Наполни свое лето |FIT18'!C39+25</f>
        <v>32833</v>
      </c>
      <c r="D19" s="94">
        <f>'Наполни свое лето |FIT18'!D39+25</f>
        <v>28135</v>
      </c>
      <c r="E19" s="94">
        <f>'Наполни свое лето |FIT18'!E39+25</f>
        <v>30171</v>
      </c>
      <c r="F19" s="94">
        <f>'Наполни свое лето |FIT18'!F39+25</f>
        <v>31111</v>
      </c>
      <c r="G19" s="94">
        <f>'Наполни свое лето |FIT18'!G39+25</f>
        <v>29231</v>
      </c>
      <c r="H19" s="94">
        <f>'Наполни свое лето |FIT18'!H39+25</f>
        <v>30171</v>
      </c>
      <c r="I19" s="94">
        <f>'Наполни свое лето |FIT18'!I39+25</f>
        <v>34164</v>
      </c>
      <c r="J19" s="94">
        <f>'Наполни свое лето |FIT18'!J39+25</f>
        <v>32833</v>
      </c>
      <c r="K19" s="94">
        <f>'Наполни свое лето |FIT18'!K39+25</f>
        <v>29231</v>
      </c>
      <c r="L19" s="94">
        <f>'Наполни свое лето |FIT18'!L39+25</f>
        <v>34164</v>
      </c>
      <c r="M19" s="94">
        <f>'Наполни свое лето |FIT18'!M39+25</f>
        <v>29231</v>
      </c>
      <c r="N19" s="94">
        <f>'Наполни свое лето |FIT18'!N39+25</f>
        <v>30171</v>
      </c>
      <c r="O19" s="94">
        <f>'Наполни свое лето |FIT18'!O39+25</f>
        <v>32050</v>
      </c>
      <c r="P19" s="94">
        <f>'Наполни свое лето |FIT18'!P39+25</f>
        <v>32833</v>
      </c>
      <c r="Q19" s="94">
        <f>'Наполни свое лето |FIT18'!Q39+25</f>
        <v>32050</v>
      </c>
      <c r="R19" s="94">
        <f>'Наполни свое лето |FIT18'!R39+25</f>
        <v>31111</v>
      </c>
      <c r="S19" s="94">
        <f>'Наполни свое лето |FIT18'!S39+25</f>
        <v>32833</v>
      </c>
      <c r="T19" s="94">
        <f>'Наполни свое лето |FIT18'!T39+25</f>
        <v>31111</v>
      </c>
      <c r="U19" s="94">
        <f>'Наполни свое лето |FIT18'!U39+25</f>
        <v>32050</v>
      </c>
      <c r="V19" s="94">
        <f>'Наполни свое лето |FIT18'!V39+25</f>
        <v>32833</v>
      </c>
      <c r="W19" s="94">
        <f>'Наполни свое лето |FIT18'!W39+25</f>
        <v>32050</v>
      </c>
      <c r="X19" s="94">
        <f>'Наполни свое лето |FIT18'!X39+25</f>
        <v>32833</v>
      </c>
      <c r="Y19" s="94">
        <f>'Наполни свое лето |FIT18'!Y39+25</f>
        <v>32050</v>
      </c>
      <c r="Z19" s="94">
        <f>'Наполни свое лето |FIT18'!Z39+25</f>
        <v>32833</v>
      </c>
      <c r="AA19" s="94">
        <f>'Наполни свое лето |FIT18'!AA39+25</f>
        <v>31111</v>
      </c>
      <c r="AB19" s="94">
        <f>'Наполни свое лето |FIT18'!AB39+25</f>
        <v>29231</v>
      </c>
      <c r="AC19" s="94">
        <f>'Наполни свое лето |FIT18'!AC39+25</f>
        <v>31111</v>
      </c>
      <c r="AD19" s="94">
        <f>'Наполни свое лето |FIT18'!AD39+25</f>
        <v>29231</v>
      </c>
      <c r="AE19" s="94">
        <f>'Наполни свое лето |FIT18'!AE39+25</f>
        <v>29231</v>
      </c>
      <c r="AF19" s="94">
        <f>'Наполни свое лето |FIT18'!AF39+25</f>
        <v>31111</v>
      </c>
      <c r="AG19" s="94">
        <f>'Наполни свое лето |FIT18'!AG39+25</f>
        <v>29231</v>
      </c>
    </row>
    <row r="20" spans="1:33" s="50" customFormat="1" x14ac:dyDescent="0.2">
      <c r="A20" s="88">
        <f>A8</f>
        <v>2</v>
      </c>
      <c r="B20" s="94">
        <f>'Наполни свое лето |FIT18'!B40+25</f>
        <v>34164</v>
      </c>
      <c r="C20" s="94">
        <f>'Наполни свое лето |FIT18'!C40+25</f>
        <v>34164</v>
      </c>
      <c r="D20" s="94">
        <f>'Наполни свое лето |FIT18'!D40+25</f>
        <v>29466</v>
      </c>
      <c r="E20" s="94">
        <f>'Наполни свое лето |FIT18'!E40+25</f>
        <v>31502</v>
      </c>
      <c r="F20" s="94">
        <f>'Наполни свое лето |FIT18'!F40+25</f>
        <v>32442</v>
      </c>
      <c r="G20" s="94">
        <f>'Наполни свое лето |FIT18'!G40+25</f>
        <v>30562</v>
      </c>
      <c r="H20" s="94">
        <f>'Наполни свое лето |FIT18'!H40+25</f>
        <v>31502</v>
      </c>
      <c r="I20" s="94">
        <f>'Наполни свое лето |FIT18'!I40+25</f>
        <v>35495</v>
      </c>
      <c r="J20" s="94">
        <f>'Наполни свое лето |FIT18'!J40+25</f>
        <v>34164</v>
      </c>
      <c r="K20" s="94">
        <f>'Наполни свое лето |FIT18'!K40+25</f>
        <v>30562</v>
      </c>
      <c r="L20" s="94">
        <f>'Наполни свое лето |FIT18'!L40+25</f>
        <v>35495</v>
      </c>
      <c r="M20" s="94">
        <f>'Наполни свое лето |FIT18'!M40+25</f>
        <v>30562</v>
      </c>
      <c r="N20" s="94">
        <f>'Наполни свое лето |FIT18'!N40+25</f>
        <v>31502</v>
      </c>
      <c r="O20" s="94">
        <f>'Наполни свое лето |FIT18'!O40+25</f>
        <v>33381</v>
      </c>
      <c r="P20" s="94">
        <f>'Наполни свое лето |FIT18'!P40+25</f>
        <v>34164</v>
      </c>
      <c r="Q20" s="94">
        <f>'Наполни свое лето |FIT18'!Q40+25</f>
        <v>33381</v>
      </c>
      <c r="R20" s="94">
        <f>'Наполни свое лето |FIT18'!R40+25</f>
        <v>32442</v>
      </c>
      <c r="S20" s="94">
        <f>'Наполни свое лето |FIT18'!S40+25</f>
        <v>34164</v>
      </c>
      <c r="T20" s="94">
        <f>'Наполни свое лето |FIT18'!T40+25</f>
        <v>32442</v>
      </c>
      <c r="U20" s="94">
        <f>'Наполни свое лето |FIT18'!U40+25</f>
        <v>33381</v>
      </c>
      <c r="V20" s="94">
        <f>'Наполни свое лето |FIT18'!V40+25</f>
        <v>34164</v>
      </c>
      <c r="W20" s="94">
        <f>'Наполни свое лето |FIT18'!W40+25</f>
        <v>33381</v>
      </c>
      <c r="X20" s="94">
        <f>'Наполни свое лето |FIT18'!X40+25</f>
        <v>34164</v>
      </c>
      <c r="Y20" s="94">
        <f>'Наполни свое лето |FIT18'!Y40+25</f>
        <v>33381</v>
      </c>
      <c r="Z20" s="94">
        <f>'Наполни свое лето |FIT18'!Z40+25</f>
        <v>34164</v>
      </c>
      <c r="AA20" s="94">
        <f>'Наполни свое лето |FIT18'!AA40+25</f>
        <v>32442</v>
      </c>
      <c r="AB20" s="94">
        <f>'Наполни свое лето |FIT18'!AB40+25</f>
        <v>30562</v>
      </c>
      <c r="AC20" s="94">
        <f>'Наполни свое лето |FIT18'!AC40+25</f>
        <v>32442</v>
      </c>
      <c r="AD20" s="94">
        <f>'Наполни свое лето |FIT18'!AD40+25</f>
        <v>30562</v>
      </c>
      <c r="AE20" s="94">
        <f>'Наполни свое лето |FIT18'!AE40+25</f>
        <v>30562</v>
      </c>
      <c r="AF20" s="94">
        <f>'Наполни свое лето |FIT18'!AF40+25</f>
        <v>32442</v>
      </c>
      <c r="AG20" s="94">
        <f>'Наполни свое лето |FIT18'!AG40+25</f>
        <v>30562</v>
      </c>
    </row>
    <row r="21" spans="1:33" s="50" customFormat="1" x14ac:dyDescent="0.2">
      <c r="A21" s="42" t="s">
        <v>87</v>
      </c>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row>
    <row r="22" spans="1:33" s="50" customFormat="1" x14ac:dyDescent="0.2">
      <c r="A22" s="88" t="s">
        <v>88</v>
      </c>
      <c r="B22" s="94">
        <f>'Наполни свое лето |FIT18'!B42+25</f>
        <v>51625</v>
      </c>
      <c r="C22" s="94">
        <f>'Наполни свое лето |FIT18'!C42+25</f>
        <v>51625</v>
      </c>
      <c r="D22" s="94">
        <f>'Наполни свое лето |FIT18'!D42+25</f>
        <v>45126</v>
      </c>
      <c r="E22" s="94">
        <f>'Наполни свое лето |FIT18'!E42+25</f>
        <v>47162</v>
      </c>
      <c r="F22" s="94">
        <f>'Наполни свое лето |FIT18'!F42+25</f>
        <v>48102</v>
      </c>
      <c r="G22" s="94">
        <f>'Наполни свое лето |FIT18'!G42+25</f>
        <v>46222</v>
      </c>
      <c r="H22" s="94">
        <f>'Наполни свое лето |FIT18'!H42+25</f>
        <v>47162</v>
      </c>
      <c r="I22" s="94">
        <f>'Наполни свое лето |FIT18'!I42+25</f>
        <v>51155</v>
      </c>
      <c r="J22" s="94">
        <f>'Наполни свое лето |FIT18'!J42+25</f>
        <v>49824</v>
      </c>
      <c r="K22" s="94">
        <f>'Наполни свое лето |FIT18'!K42+25</f>
        <v>46222</v>
      </c>
      <c r="L22" s="94">
        <f>'Наполни свое лето |FIT18'!L42+25</f>
        <v>51155</v>
      </c>
      <c r="M22" s="94">
        <f>'Наполни свое лето |FIT18'!M42+25</f>
        <v>46222</v>
      </c>
      <c r="N22" s="94">
        <f>'Наполни свое лето |FIT18'!N42+25</f>
        <v>47162</v>
      </c>
      <c r="O22" s="94">
        <f>'Наполни свое лето |FIT18'!O42+25</f>
        <v>49041</v>
      </c>
      <c r="P22" s="94">
        <f>'Наполни свое лето |FIT18'!P42+25</f>
        <v>49824</v>
      </c>
      <c r="Q22" s="94">
        <f>'Наполни свое лето |FIT18'!Q42+25</f>
        <v>49041</v>
      </c>
      <c r="R22" s="94">
        <f>'Наполни свое лето |FIT18'!R42+25</f>
        <v>48102</v>
      </c>
      <c r="S22" s="94">
        <f>'Наполни свое лето |FIT18'!S42+25</f>
        <v>49824</v>
      </c>
      <c r="T22" s="94">
        <f>'Наполни свое лето |FIT18'!T42+25</f>
        <v>48102</v>
      </c>
      <c r="U22" s="94">
        <f>'Наполни свое лето |FIT18'!U42+25</f>
        <v>49041</v>
      </c>
      <c r="V22" s="94">
        <f>'Наполни свое лето |FIT18'!V42+25</f>
        <v>49824</v>
      </c>
      <c r="W22" s="94">
        <f>'Наполни свое лето |FIT18'!W42+25</f>
        <v>49041</v>
      </c>
      <c r="X22" s="94">
        <f>'Наполни свое лето |FIT18'!X42+25</f>
        <v>49824</v>
      </c>
      <c r="Y22" s="94">
        <f>'Наполни свое лето |FIT18'!Y42+25</f>
        <v>49041</v>
      </c>
      <c r="Z22" s="94">
        <f>'Наполни свое лето |FIT18'!Z42+25</f>
        <v>49824</v>
      </c>
      <c r="AA22" s="94">
        <f>'Наполни свое лето |FIT18'!AA42+25</f>
        <v>48102</v>
      </c>
      <c r="AB22" s="94">
        <f>'Наполни свое лето |FIT18'!AB42+25</f>
        <v>46222</v>
      </c>
      <c r="AC22" s="94">
        <f>'Наполни свое лето |FIT18'!AC42+25</f>
        <v>48102</v>
      </c>
      <c r="AD22" s="94">
        <f>'Наполни свое лето |FIT18'!AD42+25</f>
        <v>46222</v>
      </c>
      <c r="AE22" s="94">
        <f>'Наполни свое лето |FIT18'!AE42+25</f>
        <v>46222</v>
      </c>
      <c r="AF22" s="94">
        <f>'Наполни свое лето |FIT18'!AF42+25</f>
        <v>48102</v>
      </c>
      <c r="AG22" s="94">
        <f>'Наполни свое лето |FIT18'!AG42+25</f>
        <v>46222</v>
      </c>
    </row>
    <row r="23" spans="1:33" s="50" customFormat="1" ht="135" x14ac:dyDescent="0.2">
      <c r="A23" s="156" t="s">
        <v>278</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3" s="50" customFormat="1" x14ac:dyDescent="0.2">
      <c r="A24" s="144" t="s">
        <v>71</v>
      </c>
    </row>
    <row r="25" spans="1:33" s="50" customFormat="1" x14ac:dyDescent="0.2">
      <c r="A25" s="57" t="s">
        <v>279</v>
      </c>
    </row>
    <row r="26" spans="1:33" x14ac:dyDescent="0.2">
      <c r="A26" s="57" t="s">
        <v>280</v>
      </c>
    </row>
    <row r="27" spans="1:33" ht="10.7" customHeight="1" thickBot="1" x14ac:dyDescent="0.25">
      <c r="A27" s="41"/>
    </row>
    <row r="28" spans="1:33" ht="12.75" thickBot="1" x14ac:dyDescent="0.25">
      <c r="A28" s="104" t="s">
        <v>66</v>
      </c>
    </row>
    <row r="29" spans="1:33" ht="13.35" customHeight="1" x14ac:dyDescent="0.2">
      <c r="A29" s="63" t="s">
        <v>78</v>
      </c>
    </row>
    <row r="30" spans="1:33" ht="13.35" customHeight="1" x14ac:dyDescent="0.2">
      <c r="A30" s="56" t="s">
        <v>243</v>
      </c>
    </row>
    <row r="31" spans="1:33" ht="12.6" customHeight="1" x14ac:dyDescent="0.2">
      <c r="A31" s="43" t="s">
        <v>67</v>
      </c>
    </row>
    <row r="32" spans="1:33" ht="13.35" customHeight="1" x14ac:dyDescent="0.2">
      <c r="A32" s="43" t="s">
        <v>89</v>
      </c>
    </row>
    <row r="33" spans="1:1" ht="11.45" customHeight="1" x14ac:dyDescent="0.2">
      <c r="A33" s="43" t="s">
        <v>68</v>
      </c>
    </row>
    <row r="34" spans="1:1" x14ac:dyDescent="0.2">
      <c r="A34" s="43" t="s">
        <v>69</v>
      </c>
    </row>
    <row r="35" spans="1:1" x14ac:dyDescent="0.2">
      <c r="A35" s="159" t="s">
        <v>162</v>
      </c>
    </row>
    <row r="36" spans="1:1" ht="31.5" x14ac:dyDescent="0.2">
      <c r="A36" s="145" t="s">
        <v>250</v>
      </c>
    </row>
    <row r="37" spans="1:1" ht="42" x14ac:dyDescent="0.2">
      <c r="A37" s="188" t="s">
        <v>246</v>
      </c>
    </row>
    <row r="38" spans="1:1" ht="21" x14ac:dyDescent="0.2">
      <c r="A38" s="188" t="s">
        <v>247</v>
      </c>
    </row>
    <row r="39" spans="1:1" ht="21" x14ac:dyDescent="0.2">
      <c r="A39" s="188" t="s">
        <v>281</v>
      </c>
    </row>
    <row r="40" spans="1:1" ht="63" customHeight="1" x14ac:dyDescent="0.2">
      <c r="A40" s="188" t="s">
        <v>282</v>
      </c>
    </row>
    <row r="41" spans="1:1" ht="42" x14ac:dyDescent="0.2">
      <c r="A41" s="145" t="s">
        <v>283</v>
      </c>
    </row>
    <row r="42" spans="1:1" ht="31.5" x14ac:dyDescent="0.2">
      <c r="A42" s="188" t="s">
        <v>284</v>
      </c>
    </row>
    <row r="43" spans="1:1" ht="21" x14ac:dyDescent="0.2">
      <c r="A43" s="188" t="s">
        <v>285</v>
      </c>
    </row>
    <row r="44" spans="1:1" ht="31.5" x14ac:dyDescent="0.2">
      <c r="A44" s="113" t="s">
        <v>99</v>
      </c>
    </row>
    <row r="45" spans="1:1" ht="63" x14ac:dyDescent="0.2">
      <c r="A45" s="149" t="s">
        <v>248</v>
      </c>
    </row>
    <row r="46" spans="1:1" ht="21" x14ac:dyDescent="0.2">
      <c r="A46" s="140" t="s">
        <v>95</v>
      </c>
    </row>
    <row r="47" spans="1:1" ht="42.75" x14ac:dyDescent="0.2">
      <c r="A47" s="108" t="s">
        <v>245</v>
      </c>
    </row>
    <row r="48" spans="1:1" ht="21" x14ac:dyDescent="0.2">
      <c r="A48" s="66" t="s">
        <v>97</v>
      </c>
    </row>
    <row r="49" spans="1:1" x14ac:dyDescent="0.2">
      <c r="A49" s="68"/>
    </row>
    <row r="50" spans="1:1" x14ac:dyDescent="0.2">
      <c r="A50" s="69" t="s">
        <v>70</v>
      </c>
    </row>
    <row r="51" spans="1:1" ht="24" x14ac:dyDescent="0.2">
      <c r="A51" s="70" t="s">
        <v>76</v>
      </c>
    </row>
    <row r="52" spans="1:1" ht="24" x14ac:dyDescent="0.2">
      <c r="A52" s="70" t="s">
        <v>77</v>
      </c>
    </row>
    <row r="53" spans="1:1" ht="12.75" x14ac:dyDescent="0.2">
      <c r="A53" s="55"/>
    </row>
    <row r="54" spans="1:1" ht="12.75" x14ac:dyDescent="0.2">
      <c r="A54" s="55"/>
    </row>
  </sheetData>
  <mergeCells count="1">
    <mergeCell ref="A1:A2"/>
  </mergeCells>
  <pageMargins left="0.7" right="0.7"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54"/>
  <sheetViews>
    <sheetView zoomScale="90" zoomScaleNormal="90" workbookViewId="0">
      <pane xSplit="1" topLeftCell="B1" activePane="topRight" state="frozen"/>
      <selection activeCell="C36" sqref="C36"/>
      <selection pane="topRight" activeCell="C36" sqref="C36"/>
    </sheetView>
  </sheetViews>
  <sheetFormatPr defaultColWidth="9" defaultRowHeight="12" x14ac:dyDescent="0.2"/>
  <cols>
    <col min="1" max="1" width="84.5703125" style="48" customWidth="1"/>
    <col min="2" max="33" width="9.7109375" style="48" bestFit="1" customWidth="1"/>
    <col min="34" max="16384" width="9" style="48"/>
  </cols>
  <sheetData>
    <row r="1" spans="1:33" s="51" customFormat="1" ht="12" customHeight="1" x14ac:dyDescent="0.2">
      <c r="A1" s="207" t="s">
        <v>82</v>
      </c>
    </row>
    <row r="2" spans="1:33" s="51" customFormat="1" ht="12" customHeight="1" x14ac:dyDescent="0.2">
      <c r="A2" s="207"/>
    </row>
    <row r="3" spans="1:33" s="51" customFormat="1" ht="11.1" customHeight="1" x14ac:dyDescent="0.2">
      <c r="A3" s="147" t="s">
        <v>241</v>
      </c>
    </row>
    <row r="4" spans="1:33" ht="18" customHeight="1" x14ac:dyDescent="0.2">
      <c r="A4" s="111" t="s">
        <v>100</v>
      </c>
      <c r="B4" s="136">
        <f>'Наполни свое лето | FIT15'!B4</f>
        <v>45809</v>
      </c>
      <c r="C4" s="136">
        <f>'Наполни свое лето | FIT15'!C4</f>
        <v>45810</v>
      </c>
      <c r="D4" s="136">
        <f>'Наполни свое лето | FIT15'!D4</f>
        <v>45817</v>
      </c>
      <c r="E4" s="136">
        <f>'Наполни свое лето | FIT15'!E4</f>
        <v>45818</v>
      </c>
      <c r="F4" s="136">
        <f>'Наполни свое лето | FIT15'!F4</f>
        <v>45820</v>
      </c>
      <c r="G4" s="136">
        <f>'Наполни свое лето | FIT15'!G4</f>
        <v>45822</v>
      </c>
      <c r="H4" s="136">
        <f>'Наполни свое лето | FIT15'!H4</f>
        <v>45825</v>
      </c>
      <c r="I4" s="136">
        <f>'Наполни свое лето | FIT15'!I4</f>
        <v>45831</v>
      </c>
      <c r="J4" s="136">
        <f>'Наполни свое лето | FIT15'!J4</f>
        <v>45834</v>
      </c>
      <c r="K4" s="136">
        <f>'Наполни свое лето | FIT15'!K4</f>
        <v>45836</v>
      </c>
      <c r="L4" s="136">
        <f>'Наполни свое лето | FIT15'!L4</f>
        <v>45839</v>
      </c>
      <c r="M4" s="136">
        <f>'Наполни свое лето | FIT15'!M4</f>
        <v>45849</v>
      </c>
      <c r="N4" s="136">
        <f>'Наполни свое лето | FIT15'!N4</f>
        <v>45850</v>
      </c>
      <c r="O4" s="136">
        <f>'Наполни свое лето | FIT15'!O4</f>
        <v>45852</v>
      </c>
      <c r="P4" s="136">
        <f>'Наполни свое лето | FIT15'!P4</f>
        <v>45853</v>
      </c>
      <c r="Q4" s="136">
        <f>'Наполни свое лето | FIT15'!Q4</f>
        <v>45857</v>
      </c>
      <c r="R4" s="136">
        <f>'Наполни свое лето | FIT15'!R4</f>
        <v>45858</v>
      </c>
      <c r="S4" s="136">
        <f>'Наполни свое лето | FIT15'!S4</f>
        <v>45863</v>
      </c>
      <c r="T4" s="136">
        <f>'Наполни свое лето | FIT15'!T4</f>
        <v>45867</v>
      </c>
      <c r="U4" s="136">
        <f>'Наполни свое лето | FIT15'!U4</f>
        <v>45870</v>
      </c>
      <c r="V4" s="136">
        <f>'Наполни свое лето | FIT15'!V4</f>
        <v>45872</v>
      </c>
      <c r="W4" s="136">
        <f>'Наполни свое лето | FIT15'!W4</f>
        <v>45877</v>
      </c>
      <c r="X4" s="136">
        <f>'Наполни свое лето | FIT15'!X4</f>
        <v>45878</v>
      </c>
      <c r="Y4" s="136">
        <f>'Наполни свое лето | FIT15'!Y4</f>
        <v>45880</v>
      </c>
      <c r="Z4" s="136">
        <f>'Наполни свое лето | FIT15'!Z4</f>
        <v>45885</v>
      </c>
      <c r="AA4" s="136">
        <f>'Наполни свое лето | FIT15'!AA4</f>
        <v>45886</v>
      </c>
      <c r="AB4" s="136">
        <f>'Наполни свое лето | FIT15'!AB4</f>
        <v>45891</v>
      </c>
      <c r="AC4" s="136">
        <f>'Наполни свое лето | FIT15'!AC4</f>
        <v>45894</v>
      </c>
      <c r="AD4" s="136">
        <f>'Наполни свое лето | FIT15'!AD4</f>
        <v>45895</v>
      </c>
      <c r="AE4" s="136">
        <f>'Наполни свое лето | FIT15'!AE4</f>
        <v>45901</v>
      </c>
      <c r="AF4" s="136">
        <f>'Наполни свое лето | FIT15'!AF4</f>
        <v>45909</v>
      </c>
      <c r="AG4" s="136">
        <f>'Наполни свое лето | FIT15'!AG4</f>
        <v>45921</v>
      </c>
    </row>
    <row r="5" spans="1:33" ht="20.25" customHeight="1" x14ac:dyDescent="0.2">
      <c r="A5" s="90" t="s">
        <v>64</v>
      </c>
      <c r="B5" s="136">
        <f>'Наполни свое лето | FIT15'!B5</f>
        <v>45809</v>
      </c>
      <c r="C5" s="136">
        <f>'Наполни свое лето | FIT15'!C5</f>
        <v>45816</v>
      </c>
      <c r="D5" s="136">
        <f>'Наполни свое лето | FIT15'!D5</f>
        <v>45817</v>
      </c>
      <c r="E5" s="136">
        <f>'Наполни свое лето | FIT15'!E5</f>
        <v>45819</v>
      </c>
      <c r="F5" s="136">
        <f>'Наполни свое лето | FIT15'!F5</f>
        <v>45821</v>
      </c>
      <c r="G5" s="136">
        <f>'Наполни свое лето | FIT15'!G5</f>
        <v>45824</v>
      </c>
      <c r="H5" s="136">
        <f>'Наполни свое лето | FIT15'!H5</f>
        <v>45830</v>
      </c>
      <c r="I5" s="136">
        <f>'Наполни свое лето | FIT15'!I5</f>
        <v>45833</v>
      </c>
      <c r="J5" s="136">
        <f>'Наполни свое лето | FIT15'!J5</f>
        <v>45835</v>
      </c>
      <c r="K5" s="136">
        <f>'Наполни свое лето | FIT15'!K5</f>
        <v>45838</v>
      </c>
      <c r="L5" s="136">
        <f>'Наполни свое лето | FIT15'!L5</f>
        <v>45848</v>
      </c>
      <c r="M5" s="136">
        <f>'Наполни свое лето | FIT15'!M5</f>
        <v>45849</v>
      </c>
      <c r="N5" s="136">
        <f>'Наполни свое лето | FIT15'!N5</f>
        <v>45851</v>
      </c>
      <c r="O5" s="136">
        <f>'Наполни свое лето | FIT15'!O5</f>
        <v>45852</v>
      </c>
      <c r="P5" s="136">
        <f>'Наполни свое лето | FIT15'!P5</f>
        <v>45856</v>
      </c>
      <c r="Q5" s="136">
        <f>'Наполни свое лето | FIT15'!Q5</f>
        <v>45857</v>
      </c>
      <c r="R5" s="136">
        <f>'Наполни свое лето | FIT15'!R5</f>
        <v>45862</v>
      </c>
      <c r="S5" s="136">
        <f>'Наполни свое лето | FIT15'!S5</f>
        <v>45866</v>
      </c>
      <c r="T5" s="136">
        <f>'Наполни свое лето | FIT15'!T5</f>
        <v>45869</v>
      </c>
      <c r="U5" s="136">
        <f>'Наполни свое лето | FIT15'!U5</f>
        <v>45871</v>
      </c>
      <c r="V5" s="136">
        <f>'Наполни свое лето | FIT15'!V5</f>
        <v>45876</v>
      </c>
      <c r="W5" s="136">
        <f>'Наполни свое лето | FIT15'!W5</f>
        <v>45877</v>
      </c>
      <c r="X5" s="136">
        <f>'Наполни свое лето | FIT15'!X5</f>
        <v>45879</v>
      </c>
      <c r="Y5" s="136">
        <f>'Наполни свое лето | FIT15'!Y5</f>
        <v>45884</v>
      </c>
      <c r="Z5" s="136">
        <f>'Наполни свое лето | FIT15'!Z5</f>
        <v>45885</v>
      </c>
      <c r="AA5" s="136">
        <f>'Наполни свое лето | FIT15'!AA5</f>
        <v>45890</v>
      </c>
      <c r="AB5" s="136">
        <f>'Наполни свое лето | FIT15'!AB5</f>
        <v>45893</v>
      </c>
      <c r="AC5" s="136">
        <f>'Наполни свое лето | FIT15'!AC5</f>
        <v>45894</v>
      </c>
      <c r="AD5" s="136">
        <f>'Наполни свое лето | FIT15'!AD5</f>
        <v>45900</v>
      </c>
      <c r="AE5" s="136">
        <f>'Наполни свое лето | FIT15'!AE5</f>
        <v>45908</v>
      </c>
      <c r="AF5" s="136">
        <f>'Наполни свое лето | FIT15'!AF5</f>
        <v>45920</v>
      </c>
      <c r="AG5" s="136">
        <f>'Наполни свое лето | FIT15'!AG5</f>
        <v>45930</v>
      </c>
    </row>
    <row r="6" spans="1:33" s="44"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row>
    <row r="7" spans="1:33" s="50" customFormat="1" x14ac:dyDescent="0.2">
      <c r="A7" s="88">
        <v>1</v>
      </c>
      <c r="B7" s="94">
        <f>'Наполни свое лето | FIT15'!B7*0.85</f>
        <v>12928.5</v>
      </c>
      <c r="C7" s="94">
        <f>'Наполни свое лето | FIT15'!C7*0.85</f>
        <v>12928.5</v>
      </c>
      <c r="D7" s="94">
        <f>'Наполни свое лето | FIT15'!D7*0.85</f>
        <v>8338.5</v>
      </c>
      <c r="E7" s="94">
        <f>'Наполни свое лето | FIT15'!E7*0.85</f>
        <v>10327.5</v>
      </c>
      <c r="F7" s="94">
        <f>'Наполни свое лето | FIT15'!F7*0.85</f>
        <v>11245.5</v>
      </c>
      <c r="G7" s="94">
        <f>'Наполни свое лето | FIT15'!G7*0.85</f>
        <v>9409.5</v>
      </c>
      <c r="H7" s="94">
        <f>'Наполни свое лето | FIT15'!H7*0.85</f>
        <v>10327.5</v>
      </c>
      <c r="I7" s="94">
        <f>'Наполни свое лето | FIT15'!I7*0.85</f>
        <v>14229</v>
      </c>
      <c r="J7" s="94">
        <f>'Наполни свое лето | FIT15'!J7*0.85</f>
        <v>12928.5</v>
      </c>
      <c r="K7" s="94">
        <f>'Наполни свое лето | FIT15'!K7*0.85</f>
        <v>9409.5</v>
      </c>
      <c r="L7" s="94">
        <f>'Наполни свое лето | FIT15'!L7*0.85</f>
        <v>14229</v>
      </c>
      <c r="M7" s="94">
        <f>'Наполни свое лето | FIT15'!M7*0.85</f>
        <v>9409.5</v>
      </c>
      <c r="N7" s="94">
        <f>'Наполни свое лето | FIT15'!N7*0.85</f>
        <v>10327.5</v>
      </c>
      <c r="O7" s="94">
        <f>'Наполни свое лето | FIT15'!O7*0.85</f>
        <v>12163.5</v>
      </c>
      <c r="P7" s="94">
        <f>'Наполни свое лето | FIT15'!P7*0.85</f>
        <v>12928.5</v>
      </c>
      <c r="Q7" s="94">
        <f>'Наполни свое лето | FIT15'!Q7*0.85</f>
        <v>12163.5</v>
      </c>
      <c r="R7" s="94">
        <f>'Наполни свое лето | FIT15'!R7*0.85</f>
        <v>11245.5</v>
      </c>
      <c r="S7" s="94">
        <f>'Наполни свое лето | FIT15'!S7*0.85</f>
        <v>12928.5</v>
      </c>
      <c r="T7" s="94">
        <f>'Наполни свое лето | FIT15'!T7*0.85</f>
        <v>11245.5</v>
      </c>
      <c r="U7" s="94">
        <f>'Наполни свое лето | FIT15'!U7*0.85</f>
        <v>12163.5</v>
      </c>
      <c r="V7" s="94">
        <f>'Наполни свое лето | FIT15'!V7*0.85</f>
        <v>12928.5</v>
      </c>
      <c r="W7" s="94">
        <f>'Наполни свое лето | FIT15'!W7*0.85</f>
        <v>12163.5</v>
      </c>
      <c r="X7" s="94">
        <f>'Наполни свое лето | FIT15'!X7*0.85</f>
        <v>12928.5</v>
      </c>
      <c r="Y7" s="94">
        <f>'Наполни свое лето | FIT15'!Y7*0.85</f>
        <v>12163.5</v>
      </c>
      <c r="Z7" s="94">
        <f>'Наполни свое лето | FIT15'!Z7*0.85</f>
        <v>12928.5</v>
      </c>
      <c r="AA7" s="94">
        <f>'Наполни свое лето | FIT15'!AA7*0.85</f>
        <v>11245.5</v>
      </c>
      <c r="AB7" s="94">
        <f>'Наполни свое лето | FIT15'!AB7*0.85</f>
        <v>9409.5</v>
      </c>
      <c r="AC7" s="94">
        <f>'Наполни свое лето | FIT15'!AC7*0.85</f>
        <v>11245.5</v>
      </c>
      <c r="AD7" s="94">
        <f>'Наполни свое лето | FIT15'!AD7*0.85</f>
        <v>9409.5</v>
      </c>
      <c r="AE7" s="94">
        <f>'Наполни свое лето | FIT15'!AE7*0.85</f>
        <v>9409.5</v>
      </c>
      <c r="AF7" s="94">
        <f>'Наполни свое лето | FIT15'!AF7*0.85</f>
        <v>11245.5</v>
      </c>
      <c r="AG7" s="94">
        <f>'Наполни свое лето | FIT15'!AG7*0.85</f>
        <v>9409.5</v>
      </c>
    </row>
    <row r="8" spans="1:33" s="50" customFormat="1" x14ac:dyDescent="0.2">
      <c r="A8" s="88">
        <v>2</v>
      </c>
      <c r="B8" s="94">
        <f>'Наполни свое лето | FIT15'!B8*0.85</f>
        <v>14229</v>
      </c>
      <c r="C8" s="94">
        <f>'Наполни свое лето | FIT15'!C8*0.85</f>
        <v>14229</v>
      </c>
      <c r="D8" s="94">
        <f>'Наполни свое лето | FIT15'!D8*0.85</f>
        <v>9639</v>
      </c>
      <c r="E8" s="94">
        <f>'Наполни свое лето | FIT15'!E8*0.85</f>
        <v>11628</v>
      </c>
      <c r="F8" s="94">
        <f>'Наполни свое лето | FIT15'!F8*0.85</f>
        <v>12546</v>
      </c>
      <c r="G8" s="94">
        <f>'Наполни свое лето | FIT15'!G8*0.85</f>
        <v>10710</v>
      </c>
      <c r="H8" s="94">
        <f>'Наполни свое лето | FIT15'!H8*0.85</f>
        <v>11628</v>
      </c>
      <c r="I8" s="94">
        <f>'Наполни свое лето | FIT15'!I8*0.85</f>
        <v>15529.5</v>
      </c>
      <c r="J8" s="94">
        <f>'Наполни свое лето | FIT15'!J8*0.85</f>
        <v>14229</v>
      </c>
      <c r="K8" s="94">
        <f>'Наполни свое лето | FIT15'!K8*0.85</f>
        <v>10710</v>
      </c>
      <c r="L8" s="94">
        <f>'Наполни свое лето | FIT15'!L8*0.85</f>
        <v>15529.5</v>
      </c>
      <c r="M8" s="94">
        <f>'Наполни свое лето | FIT15'!M8*0.85</f>
        <v>10710</v>
      </c>
      <c r="N8" s="94">
        <f>'Наполни свое лето | FIT15'!N8*0.85</f>
        <v>11628</v>
      </c>
      <c r="O8" s="94">
        <f>'Наполни свое лето | FIT15'!O8*0.85</f>
        <v>13464</v>
      </c>
      <c r="P8" s="94">
        <f>'Наполни свое лето | FIT15'!P8*0.85</f>
        <v>14229</v>
      </c>
      <c r="Q8" s="94">
        <f>'Наполни свое лето | FIT15'!Q8*0.85</f>
        <v>13464</v>
      </c>
      <c r="R8" s="94">
        <f>'Наполни свое лето | FIT15'!R8*0.85</f>
        <v>12546</v>
      </c>
      <c r="S8" s="94">
        <f>'Наполни свое лето | FIT15'!S8*0.85</f>
        <v>14229</v>
      </c>
      <c r="T8" s="94">
        <f>'Наполни свое лето | FIT15'!T8*0.85</f>
        <v>12546</v>
      </c>
      <c r="U8" s="94">
        <f>'Наполни свое лето | FIT15'!U8*0.85</f>
        <v>13464</v>
      </c>
      <c r="V8" s="94">
        <f>'Наполни свое лето | FIT15'!V8*0.85</f>
        <v>14229</v>
      </c>
      <c r="W8" s="94">
        <f>'Наполни свое лето | FIT15'!W8*0.85</f>
        <v>13464</v>
      </c>
      <c r="X8" s="94">
        <f>'Наполни свое лето | FIT15'!X8*0.85</f>
        <v>14229</v>
      </c>
      <c r="Y8" s="94">
        <f>'Наполни свое лето | FIT15'!Y8*0.85</f>
        <v>13464</v>
      </c>
      <c r="Z8" s="94">
        <f>'Наполни свое лето | FIT15'!Z8*0.85</f>
        <v>14229</v>
      </c>
      <c r="AA8" s="94">
        <f>'Наполни свое лето | FIT15'!AA8*0.85</f>
        <v>12546</v>
      </c>
      <c r="AB8" s="94">
        <f>'Наполни свое лето | FIT15'!AB8*0.85</f>
        <v>10710</v>
      </c>
      <c r="AC8" s="94">
        <f>'Наполни свое лето | FIT15'!AC8*0.85</f>
        <v>12546</v>
      </c>
      <c r="AD8" s="94">
        <f>'Наполни свое лето | FIT15'!AD8*0.85</f>
        <v>10710</v>
      </c>
      <c r="AE8" s="94">
        <f>'Наполни свое лето | FIT15'!AE8*0.85</f>
        <v>10710</v>
      </c>
      <c r="AF8" s="94">
        <f>'Наполни свое лето | FIT15'!AF8*0.85</f>
        <v>12546</v>
      </c>
      <c r="AG8" s="94">
        <f>'Наполни свое лето | FIT15'!AG8*0.85</f>
        <v>10710</v>
      </c>
    </row>
    <row r="9" spans="1:33" s="50" customFormat="1" x14ac:dyDescent="0.2">
      <c r="A9" s="42" t="s">
        <v>234</v>
      </c>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row>
    <row r="10" spans="1:33" s="50" customFormat="1" x14ac:dyDescent="0.2">
      <c r="A10" s="180">
        <v>1</v>
      </c>
      <c r="B10" s="94">
        <f>'Наполни свое лето | FIT15'!B10*0.85</f>
        <v>14458.5</v>
      </c>
      <c r="C10" s="94">
        <f>'Наполни свое лето | FIT15'!C10*0.85</f>
        <v>14458.5</v>
      </c>
      <c r="D10" s="94">
        <f>'Наполни свое лето | FIT15'!D10*0.85</f>
        <v>9868.5</v>
      </c>
      <c r="E10" s="94">
        <f>'Наполни свое лето | FIT15'!E10*0.85</f>
        <v>11857.5</v>
      </c>
      <c r="F10" s="94">
        <f>'Наполни свое лето | FIT15'!F10*0.85</f>
        <v>12775.5</v>
      </c>
      <c r="G10" s="94">
        <f>'Наполни свое лето | FIT15'!G10*0.85</f>
        <v>10939.5</v>
      </c>
      <c r="H10" s="94">
        <f>'Наполни свое лето | FIT15'!H10*0.85</f>
        <v>11857.5</v>
      </c>
      <c r="I10" s="94">
        <f>'Наполни свое лето | FIT15'!I10*0.85</f>
        <v>15759</v>
      </c>
      <c r="J10" s="94">
        <f>'Наполни свое лето | FIT15'!J10*0.85</f>
        <v>14458.5</v>
      </c>
      <c r="K10" s="94">
        <f>'Наполни свое лето | FIT15'!K10*0.85</f>
        <v>10939.5</v>
      </c>
      <c r="L10" s="94">
        <f>'Наполни свое лето | FIT15'!L10*0.85</f>
        <v>15759</v>
      </c>
      <c r="M10" s="94">
        <f>'Наполни свое лето | FIT15'!M10*0.85</f>
        <v>10939.5</v>
      </c>
      <c r="N10" s="94">
        <f>'Наполни свое лето | FIT15'!N10*0.85</f>
        <v>11857.5</v>
      </c>
      <c r="O10" s="94">
        <f>'Наполни свое лето | FIT15'!O10*0.85</f>
        <v>13693.5</v>
      </c>
      <c r="P10" s="94">
        <f>'Наполни свое лето | FIT15'!P10*0.85</f>
        <v>14458.5</v>
      </c>
      <c r="Q10" s="94">
        <f>'Наполни свое лето | FIT15'!Q10*0.85</f>
        <v>13693.5</v>
      </c>
      <c r="R10" s="94">
        <f>'Наполни свое лето | FIT15'!R10*0.85</f>
        <v>12775.5</v>
      </c>
      <c r="S10" s="94">
        <f>'Наполни свое лето | FIT15'!S10*0.85</f>
        <v>14458.5</v>
      </c>
      <c r="T10" s="94">
        <f>'Наполни свое лето | FIT15'!T10*0.85</f>
        <v>12775.5</v>
      </c>
      <c r="U10" s="94">
        <f>'Наполни свое лето | FIT15'!U10*0.85</f>
        <v>13693.5</v>
      </c>
      <c r="V10" s="94">
        <f>'Наполни свое лето | FIT15'!V10*0.85</f>
        <v>14458.5</v>
      </c>
      <c r="W10" s="94">
        <f>'Наполни свое лето | FIT15'!W10*0.85</f>
        <v>13693.5</v>
      </c>
      <c r="X10" s="94">
        <f>'Наполни свое лето | FIT15'!X10*0.85</f>
        <v>14458.5</v>
      </c>
      <c r="Y10" s="94">
        <f>'Наполни свое лето | FIT15'!Y10*0.85</f>
        <v>13693.5</v>
      </c>
      <c r="Z10" s="94">
        <f>'Наполни свое лето | FIT15'!Z10*0.85</f>
        <v>14458.5</v>
      </c>
      <c r="AA10" s="94">
        <f>'Наполни свое лето | FIT15'!AA10*0.85</f>
        <v>12775.5</v>
      </c>
      <c r="AB10" s="94">
        <f>'Наполни свое лето | FIT15'!AB10*0.85</f>
        <v>10939.5</v>
      </c>
      <c r="AC10" s="94">
        <f>'Наполни свое лето | FIT15'!AC10*0.85</f>
        <v>12775.5</v>
      </c>
      <c r="AD10" s="94">
        <f>'Наполни свое лето | FIT15'!AD10*0.85</f>
        <v>10939.5</v>
      </c>
      <c r="AE10" s="94">
        <f>'Наполни свое лето | FIT15'!AE10*0.85</f>
        <v>10939.5</v>
      </c>
      <c r="AF10" s="94">
        <f>'Наполни свое лето | FIT15'!AF10*0.85</f>
        <v>12775.5</v>
      </c>
      <c r="AG10" s="94">
        <f>'Наполни свое лето | FIT15'!AG10*0.85</f>
        <v>10939.5</v>
      </c>
    </row>
    <row r="11" spans="1:33" s="50" customFormat="1" x14ac:dyDescent="0.2">
      <c r="A11" s="180">
        <v>2</v>
      </c>
      <c r="B11" s="94">
        <f>'Наполни свое лето | FIT15'!B11*0.85</f>
        <v>15759</v>
      </c>
      <c r="C11" s="94">
        <f>'Наполни свое лето | FIT15'!C11*0.85</f>
        <v>15759</v>
      </c>
      <c r="D11" s="94">
        <f>'Наполни свое лето | FIT15'!D11*0.85</f>
        <v>11169</v>
      </c>
      <c r="E11" s="94">
        <f>'Наполни свое лето | FIT15'!E11*0.85</f>
        <v>13158</v>
      </c>
      <c r="F11" s="94">
        <f>'Наполни свое лето | FIT15'!F11*0.85</f>
        <v>14076</v>
      </c>
      <c r="G11" s="94">
        <f>'Наполни свое лето | FIT15'!G11*0.85</f>
        <v>12240</v>
      </c>
      <c r="H11" s="94">
        <f>'Наполни свое лето | FIT15'!H11*0.85</f>
        <v>13158</v>
      </c>
      <c r="I11" s="94">
        <f>'Наполни свое лето | FIT15'!I11*0.85</f>
        <v>17059.5</v>
      </c>
      <c r="J11" s="94">
        <f>'Наполни свое лето | FIT15'!J11*0.85</f>
        <v>15759</v>
      </c>
      <c r="K11" s="94">
        <f>'Наполни свое лето | FIT15'!K11*0.85</f>
        <v>12240</v>
      </c>
      <c r="L11" s="94">
        <f>'Наполни свое лето | FIT15'!L11*0.85</f>
        <v>17059.5</v>
      </c>
      <c r="M11" s="94">
        <f>'Наполни свое лето | FIT15'!M11*0.85</f>
        <v>12240</v>
      </c>
      <c r="N11" s="94">
        <f>'Наполни свое лето | FIT15'!N11*0.85</f>
        <v>13158</v>
      </c>
      <c r="O11" s="94">
        <f>'Наполни свое лето | FIT15'!O11*0.85</f>
        <v>14994</v>
      </c>
      <c r="P11" s="94">
        <f>'Наполни свое лето | FIT15'!P11*0.85</f>
        <v>15759</v>
      </c>
      <c r="Q11" s="94">
        <f>'Наполни свое лето | FIT15'!Q11*0.85</f>
        <v>14994</v>
      </c>
      <c r="R11" s="94">
        <f>'Наполни свое лето | FIT15'!R11*0.85</f>
        <v>14076</v>
      </c>
      <c r="S11" s="94">
        <f>'Наполни свое лето | FIT15'!S11*0.85</f>
        <v>15759</v>
      </c>
      <c r="T11" s="94">
        <f>'Наполни свое лето | FIT15'!T11*0.85</f>
        <v>14076</v>
      </c>
      <c r="U11" s="94">
        <f>'Наполни свое лето | FIT15'!U11*0.85</f>
        <v>14994</v>
      </c>
      <c r="V11" s="94">
        <f>'Наполни свое лето | FIT15'!V11*0.85</f>
        <v>15759</v>
      </c>
      <c r="W11" s="94">
        <f>'Наполни свое лето | FIT15'!W11*0.85</f>
        <v>14994</v>
      </c>
      <c r="X11" s="94">
        <f>'Наполни свое лето | FIT15'!X11*0.85</f>
        <v>15759</v>
      </c>
      <c r="Y11" s="94">
        <f>'Наполни свое лето | FIT15'!Y11*0.85</f>
        <v>14994</v>
      </c>
      <c r="Z11" s="94">
        <f>'Наполни свое лето | FIT15'!Z11*0.85</f>
        <v>15759</v>
      </c>
      <c r="AA11" s="94">
        <f>'Наполни свое лето | FIT15'!AA11*0.85</f>
        <v>14076</v>
      </c>
      <c r="AB11" s="94">
        <f>'Наполни свое лето | FIT15'!AB11*0.85</f>
        <v>12240</v>
      </c>
      <c r="AC11" s="94">
        <f>'Наполни свое лето | FIT15'!AC11*0.85</f>
        <v>14076</v>
      </c>
      <c r="AD11" s="94">
        <f>'Наполни свое лето | FIT15'!AD11*0.85</f>
        <v>12240</v>
      </c>
      <c r="AE11" s="94">
        <f>'Наполни свое лето | FIT15'!AE11*0.85</f>
        <v>12240</v>
      </c>
      <c r="AF11" s="94">
        <f>'Наполни свое лето | FIT15'!AF11*0.85</f>
        <v>14076</v>
      </c>
      <c r="AG11" s="94">
        <f>'Наполни свое лето | FIT15'!AG11*0.85</f>
        <v>12240</v>
      </c>
    </row>
    <row r="12" spans="1:33" s="50" customFormat="1" x14ac:dyDescent="0.2">
      <c r="A12" s="42" t="s">
        <v>84</v>
      </c>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row>
    <row r="13" spans="1:33" s="50" customFormat="1" x14ac:dyDescent="0.2">
      <c r="A13" s="88">
        <f>A7</f>
        <v>1</v>
      </c>
      <c r="B13" s="94">
        <f>'Наполни свое лето | FIT15'!B13*0.85</f>
        <v>15223.5</v>
      </c>
      <c r="C13" s="94">
        <f>'Наполни свое лето | FIT15'!C13*0.85</f>
        <v>15223.5</v>
      </c>
      <c r="D13" s="94">
        <f>'Наполни свое лето | FIT15'!D13*0.85</f>
        <v>10633.5</v>
      </c>
      <c r="E13" s="94">
        <f>'Наполни свое лето | FIT15'!E13*0.85</f>
        <v>12622.5</v>
      </c>
      <c r="F13" s="94">
        <f>'Наполни свое лето | FIT15'!F13*0.85</f>
        <v>13540.5</v>
      </c>
      <c r="G13" s="94">
        <f>'Наполни свое лето | FIT15'!G13*0.85</f>
        <v>11704.5</v>
      </c>
      <c r="H13" s="94">
        <f>'Наполни свое лето | FIT15'!H13*0.85</f>
        <v>12622.5</v>
      </c>
      <c r="I13" s="94">
        <f>'Наполни свое лето | FIT15'!I13*0.85</f>
        <v>16524</v>
      </c>
      <c r="J13" s="94">
        <f>'Наполни свое лето | FIT15'!J13*0.85</f>
        <v>15223.5</v>
      </c>
      <c r="K13" s="94">
        <f>'Наполни свое лето | FIT15'!K13*0.85</f>
        <v>11704.5</v>
      </c>
      <c r="L13" s="94">
        <f>'Наполни свое лето | FIT15'!L13*0.85</f>
        <v>16524</v>
      </c>
      <c r="M13" s="94">
        <f>'Наполни свое лето | FIT15'!M13*0.85</f>
        <v>11704.5</v>
      </c>
      <c r="N13" s="94">
        <f>'Наполни свое лето | FIT15'!N13*0.85</f>
        <v>12622.5</v>
      </c>
      <c r="O13" s="94">
        <f>'Наполни свое лето | FIT15'!O13*0.85</f>
        <v>14458.5</v>
      </c>
      <c r="P13" s="94">
        <f>'Наполни свое лето | FIT15'!P13*0.85</f>
        <v>15223.5</v>
      </c>
      <c r="Q13" s="94">
        <f>'Наполни свое лето | FIT15'!Q13*0.85</f>
        <v>14458.5</v>
      </c>
      <c r="R13" s="94">
        <f>'Наполни свое лето | FIT15'!R13*0.85</f>
        <v>13540.5</v>
      </c>
      <c r="S13" s="94">
        <f>'Наполни свое лето | FIT15'!S13*0.85</f>
        <v>15223.5</v>
      </c>
      <c r="T13" s="94">
        <f>'Наполни свое лето | FIT15'!T13*0.85</f>
        <v>13540.5</v>
      </c>
      <c r="U13" s="94">
        <f>'Наполни свое лето | FIT15'!U13*0.85</f>
        <v>14458.5</v>
      </c>
      <c r="V13" s="94">
        <f>'Наполни свое лето | FIT15'!V13*0.85</f>
        <v>15223.5</v>
      </c>
      <c r="W13" s="94">
        <f>'Наполни свое лето | FIT15'!W13*0.85</f>
        <v>14458.5</v>
      </c>
      <c r="X13" s="94">
        <f>'Наполни свое лето | FIT15'!X13*0.85</f>
        <v>15223.5</v>
      </c>
      <c r="Y13" s="94">
        <f>'Наполни свое лето | FIT15'!Y13*0.85</f>
        <v>14458.5</v>
      </c>
      <c r="Z13" s="94">
        <f>'Наполни свое лето | FIT15'!Z13*0.85</f>
        <v>15223.5</v>
      </c>
      <c r="AA13" s="94">
        <f>'Наполни свое лето | FIT15'!AA13*0.85</f>
        <v>13540.5</v>
      </c>
      <c r="AB13" s="94">
        <f>'Наполни свое лето | FIT15'!AB13*0.85</f>
        <v>11704.5</v>
      </c>
      <c r="AC13" s="94">
        <f>'Наполни свое лето | FIT15'!AC13*0.85</f>
        <v>13540.5</v>
      </c>
      <c r="AD13" s="94">
        <f>'Наполни свое лето | FIT15'!AD13*0.85</f>
        <v>11704.5</v>
      </c>
      <c r="AE13" s="94">
        <f>'Наполни свое лето | FIT15'!AE13*0.85</f>
        <v>11704.5</v>
      </c>
      <c r="AF13" s="94">
        <f>'Наполни свое лето | FIT15'!AF13*0.85</f>
        <v>13540.5</v>
      </c>
      <c r="AG13" s="94">
        <f>'Наполни свое лето | FIT15'!AG13*0.85</f>
        <v>11704.5</v>
      </c>
    </row>
    <row r="14" spans="1:33" s="50" customFormat="1" x14ac:dyDescent="0.2">
      <c r="A14" s="88">
        <f>A8</f>
        <v>2</v>
      </c>
      <c r="B14" s="94">
        <f>'Наполни свое лето | FIT15'!B14*0.85</f>
        <v>16524</v>
      </c>
      <c r="C14" s="94">
        <f>'Наполни свое лето | FIT15'!C14*0.85</f>
        <v>16524</v>
      </c>
      <c r="D14" s="94">
        <f>'Наполни свое лето | FIT15'!D14*0.85</f>
        <v>11934</v>
      </c>
      <c r="E14" s="94">
        <f>'Наполни свое лето | FIT15'!E14*0.85</f>
        <v>13923</v>
      </c>
      <c r="F14" s="94">
        <f>'Наполни свое лето | FIT15'!F14*0.85</f>
        <v>14841</v>
      </c>
      <c r="G14" s="94">
        <f>'Наполни свое лето | FIT15'!G14*0.85</f>
        <v>13005</v>
      </c>
      <c r="H14" s="94">
        <f>'Наполни свое лето | FIT15'!H14*0.85</f>
        <v>13923</v>
      </c>
      <c r="I14" s="94">
        <f>'Наполни свое лето | FIT15'!I14*0.85</f>
        <v>17824.5</v>
      </c>
      <c r="J14" s="94">
        <f>'Наполни свое лето | FIT15'!J14*0.85</f>
        <v>16524</v>
      </c>
      <c r="K14" s="94">
        <f>'Наполни свое лето | FIT15'!K14*0.85</f>
        <v>13005</v>
      </c>
      <c r="L14" s="94">
        <f>'Наполни свое лето | FIT15'!L14*0.85</f>
        <v>17824.5</v>
      </c>
      <c r="M14" s="94">
        <f>'Наполни свое лето | FIT15'!M14*0.85</f>
        <v>13005</v>
      </c>
      <c r="N14" s="94">
        <f>'Наполни свое лето | FIT15'!N14*0.85</f>
        <v>13923</v>
      </c>
      <c r="O14" s="94">
        <f>'Наполни свое лето | FIT15'!O14*0.85</f>
        <v>15759</v>
      </c>
      <c r="P14" s="94">
        <f>'Наполни свое лето | FIT15'!P14*0.85</f>
        <v>16524</v>
      </c>
      <c r="Q14" s="94">
        <f>'Наполни свое лето | FIT15'!Q14*0.85</f>
        <v>15759</v>
      </c>
      <c r="R14" s="94">
        <f>'Наполни свое лето | FIT15'!R14*0.85</f>
        <v>14841</v>
      </c>
      <c r="S14" s="94">
        <f>'Наполни свое лето | FIT15'!S14*0.85</f>
        <v>16524</v>
      </c>
      <c r="T14" s="94">
        <f>'Наполни свое лето | FIT15'!T14*0.85</f>
        <v>14841</v>
      </c>
      <c r="U14" s="94">
        <f>'Наполни свое лето | FIT15'!U14*0.85</f>
        <v>15759</v>
      </c>
      <c r="V14" s="94">
        <f>'Наполни свое лето | FIT15'!V14*0.85</f>
        <v>16524</v>
      </c>
      <c r="W14" s="94">
        <f>'Наполни свое лето | FIT15'!W14*0.85</f>
        <v>15759</v>
      </c>
      <c r="X14" s="94">
        <f>'Наполни свое лето | FIT15'!X14*0.85</f>
        <v>16524</v>
      </c>
      <c r="Y14" s="94">
        <f>'Наполни свое лето | FIT15'!Y14*0.85</f>
        <v>15759</v>
      </c>
      <c r="Z14" s="94">
        <f>'Наполни свое лето | FIT15'!Z14*0.85</f>
        <v>16524</v>
      </c>
      <c r="AA14" s="94">
        <f>'Наполни свое лето | FIT15'!AA14*0.85</f>
        <v>14841</v>
      </c>
      <c r="AB14" s="94">
        <f>'Наполни свое лето | FIT15'!AB14*0.85</f>
        <v>13005</v>
      </c>
      <c r="AC14" s="94">
        <f>'Наполни свое лето | FIT15'!AC14*0.85</f>
        <v>14841</v>
      </c>
      <c r="AD14" s="94">
        <f>'Наполни свое лето | FIT15'!AD14*0.85</f>
        <v>13005</v>
      </c>
      <c r="AE14" s="94">
        <f>'Наполни свое лето | FIT15'!AE14*0.85</f>
        <v>13005</v>
      </c>
      <c r="AF14" s="94">
        <f>'Наполни свое лето | FIT15'!AF14*0.85</f>
        <v>14841</v>
      </c>
      <c r="AG14" s="94">
        <f>'Наполни свое лето | FIT15'!AG14*0.85</f>
        <v>13005</v>
      </c>
    </row>
    <row r="15" spans="1:33" s="50" customFormat="1" x14ac:dyDescent="0.2">
      <c r="A15" s="42" t="s">
        <v>85</v>
      </c>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row>
    <row r="16" spans="1:33" s="50" customFormat="1" x14ac:dyDescent="0.2">
      <c r="A16" s="88">
        <f>A7</f>
        <v>1</v>
      </c>
      <c r="B16" s="94">
        <f>'Наполни свое лето | FIT15'!B16*0.85</f>
        <v>16524</v>
      </c>
      <c r="C16" s="94">
        <f>'Наполни свое лето | FIT15'!C16*0.85</f>
        <v>16524</v>
      </c>
      <c r="D16" s="94">
        <f>'Наполни свое лето | FIT15'!D16*0.85</f>
        <v>11934</v>
      </c>
      <c r="E16" s="94">
        <f>'Наполни свое лето | FIT15'!E16*0.85</f>
        <v>13923</v>
      </c>
      <c r="F16" s="94">
        <f>'Наполни свое лето | FIT15'!F16*0.85</f>
        <v>14841</v>
      </c>
      <c r="G16" s="94">
        <f>'Наполни свое лето | FIT15'!G16*0.85</f>
        <v>13005</v>
      </c>
      <c r="H16" s="94">
        <f>'Наполни свое лето | FIT15'!H16*0.85</f>
        <v>13923</v>
      </c>
      <c r="I16" s="94">
        <f>'Наполни свое лето | FIT15'!I16*0.85</f>
        <v>17824.5</v>
      </c>
      <c r="J16" s="94">
        <f>'Наполни свое лето | FIT15'!J16*0.85</f>
        <v>16524</v>
      </c>
      <c r="K16" s="94">
        <f>'Наполни свое лето | FIT15'!K16*0.85</f>
        <v>13005</v>
      </c>
      <c r="L16" s="94">
        <f>'Наполни свое лето | FIT15'!L16*0.85</f>
        <v>17824.5</v>
      </c>
      <c r="M16" s="94">
        <f>'Наполни свое лето | FIT15'!M16*0.85</f>
        <v>13005</v>
      </c>
      <c r="N16" s="94">
        <f>'Наполни свое лето | FIT15'!N16*0.85</f>
        <v>13923</v>
      </c>
      <c r="O16" s="94">
        <f>'Наполни свое лето | FIT15'!O16*0.85</f>
        <v>15759</v>
      </c>
      <c r="P16" s="94">
        <f>'Наполни свое лето | FIT15'!P16*0.85</f>
        <v>16524</v>
      </c>
      <c r="Q16" s="94">
        <f>'Наполни свое лето | FIT15'!Q16*0.85</f>
        <v>15759</v>
      </c>
      <c r="R16" s="94">
        <f>'Наполни свое лето | FIT15'!R16*0.85</f>
        <v>14841</v>
      </c>
      <c r="S16" s="94">
        <f>'Наполни свое лето | FIT15'!S16*0.85</f>
        <v>16524</v>
      </c>
      <c r="T16" s="94">
        <f>'Наполни свое лето | FIT15'!T16*0.85</f>
        <v>14841</v>
      </c>
      <c r="U16" s="94">
        <f>'Наполни свое лето | FIT15'!U16*0.85</f>
        <v>15759</v>
      </c>
      <c r="V16" s="94">
        <f>'Наполни свое лето | FIT15'!V16*0.85</f>
        <v>16524</v>
      </c>
      <c r="W16" s="94">
        <f>'Наполни свое лето | FIT15'!W16*0.85</f>
        <v>15759</v>
      </c>
      <c r="X16" s="94">
        <f>'Наполни свое лето | FIT15'!X16*0.85</f>
        <v>16524</v>
      </c>
      <c r="Y16" s="94">
        <f>'Наполни свое лето | FIT15'!Y16*0.85</f>
        <v>15759</v>
      </c>
      <c r="Z16" s="94">
        <f>'Наполни свое лето | FIT15'!Z16*0.85</f>
        <v>16524</v>
      </c>
      <c r="AA16" s="94">
        <f>'Наполни свое лето | FIT15'!AA16*0.85</f>
        <v>14841</v>
      </c>
      <c r="AB16" s="94">
        <f>'Наполни свое лето | FIT15'!AB16*0.85</f>
        <v>13005</v>
      </c>
      <c r="AC16" s="94">
        <f>'Наполни свое лето | FIT15'!AC16*0.85</f>
        <v>14841</v>
      </c>
      <c r="AD16" s="94">
        <f>'Наполни свое лето | FIT15'!AD16*0.85</f>
        <v>13005</v>
      </c>
      <c r="AE16" s="94">
        <f>'Наполни свое лето | FIT15'!AE16*0.85</f>
        <v>13005</v>
      </c>
      <c r="AF16" s="94">
        <f>'Наполни свое лето | FIT15'!AF16*0.85</f>
        <v>14841</v>
      </c>
      <c r="AG16" s="94">
        <f>'Наполни свое лето | FIT15'!AG16*0.85</f>
        <v>13005</v>
      </c>
    </row>
    <row r="17" spans="1:33" s="50" customFormat="1" x14ac:dyDescent="0.2">
      <c r="A17" s="88">
        <f>A8</f>
        <v>2</v>
      </c>
      <c r="B17" s="94">
        <f>'Наполни свое лето | FIT15'!B17*0.85</f>
        <v>17824.5</v>
      </c>
      <c r="C17" s="94">
        <f>'Наполни свое лето | FIT15'!C17*0.85</f>
        <v>17824.5</v>
      </c>
      <c r="D17" s="94">
        <f>'Наполни свое лето | FIT15'!D17*0.85</f>
        <v>13234.5</v>
      </c>
      <c r="E17" s="94">
        <f>'Наполни свое лето | FIT15'!E17*0.85</f>
        <v>15223.5</v>
      </c>
      <c r="F17" s="94">
        <f>'Наполни свое лето | FIT15'!F17*0.85</f>
        <v>16141.5</v>
      </c>
      <c r="G17" s="94">
        <f>'Наполни свое лето | FIT15'!G17*0.85</f>
        <v>14305.5</v>
      </c>
      <c r="H17" s="94">
        <f>'Наполни свое лето | FIT15'!H17*0.85</f>
        <v>15223.5</v>
      </c>
      <c r="I17" s="94">
        <f>'Наполни свое лето | FIT15'!I17*0.85</f>
        <v>19125</v>
      </c>
      <c r="J17" s="94">
        <f>'Наполни свое лето | FIT15'!J17*0.85</f>
        <v>17824.5</v>
      </c>
      <c r="K17" s="94">
        <f>'Наполни свое лето | FIT15'!K17*0.85</f>
        <v>14305.5</v>
      </c>
      <c r="L17" s="94">
        <f>'Наполни свое лето | FIT15'!L17*0.85</f>
        <v>19125</v>
      </c>
      <c r="M17" s="94">
        <f>'Наполни свое лето | FIT15'!M17*0.85</f>
        <v>14305.5</v>
      </c>
      <c r="N17" s="94">
        <f>'Наполни свое лето | FIT15'!N17*0.85</f>
        <v>15223.5</v>
      </c>
      <c r="O17" s="94">
        <f>'Наполни свое лето | FIT15'!O17*0.85</f>
        <v>17059.5</v>
      </c>
      <c r="P17" s="94">
        <f>'Наполни свое лето | FIT15'!P17*0.85</f>
        <v>17824.5</v>
      </c>
      <c r="Q17" s="94">
        <f>'Наполни свое лето | FIT15'!Q17*0.85</f>
        <v>17059.5</v>
      </c>
      <c r="R17" s="94">
        <f>'Наполни свое лето | FIT15'!R17*0.85</f>
        <v>16141.5</v>
      </c>
      <c r="S17" s="94">
        <f>'Наполни свое лето | FIT15'!S17*0.85</f>
        <v>17824.5</v>
      </c>
      <c r="T17" s="94">
        <f>'Наполни свое лето | FIT15'!T17*0.85</f>
        <v>16141.5</v>
      </c>
      <c r="U17" s="94">
        <f>'Наполни свое лето | FIT15'!U17*0.85</f>
        <v>17059.5</v>
      </c>
      <c r="V17" s="94">
        <f>'Наполни свое лето | FIT15'!V17*0.85</f>
        <v>17824.5</v>
      </c>
      <c r="W17" s="94">
        <f>'Наполни свое лето | FIT15'!W17*0.85</f>
        <v>17059.5</v>
      </c>
      <c r="X17" s="94">
        <f>'Наполни свое лето | FIT15'!X17*0.85</f>
        <v>17824.5</v>
      </c>
      <c r="Y17" s="94">
        <f>'Наполни свое лето | FIT15'!Y17*0.85</f>
        <v>17059.5</v>
      </c>
      <c r="Z17" s="94">
        <f>'Наполни свое лето | FIT15'!Z17*0.85</f>
        <v>17824.5</v>
      </c>
      <c r="AA17" s="94">
        <f>'Наполни свое лето | FIT15'!AA17*0.85</f>
        <v>16141.5</v>
      </c>
      <c r="AB17" s="94">
        <f>'Наполни свое лето | FIT15'!AB17*0.85</f>
        <v>14305.5</v>
      </c>
      <c r="AC17" s="94">
        <f>'Наполни свое лето | FIT15'!AC17*0.85</f>
        <v>16141.5</v>
      </c>
      <c r="AD17" s="94">
        <f>'Наполни свое лето | FIT15'!AD17*0.85</f>
        <v>14305.5</v>
      </c>
      <c r="AE17" s="94">
        <f>'Наполни свое лето | FIT15'!AE17*0.85</f>
        <v>14305.5</v>
      </c>
      <c r="AF17" s="94">
        <f>'Наполни свое лето | FIT15'!AF17*0.85</f>
        <v>16141.5</v>
      </c>
      <c r="AG17" s="94">
        <f>'Наполни свое лето | FIT15'!AG17*0.85</f>
        <v>14305.5</v>
      </c>
    </row>
    <row r="18" spans="1:33" s="50" customFormat="1" x14ac:dyDescent="0.2">
      <c r="A18" s="42" t="s">
        <v>86</v>
      </c>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row>
    <row r="19" spans="1:33" s="50" customFormat="1" x14ac:dyDescent="0.2">
      <c r="A19" s="88">
        <f>A7</f>
        <v>1</v>
      </c>
      <c r="B19" s="94">
        <f>'Наполни свое лето | FIT15'!B19*0.85</f>
        <v>32053.5</v>
      </c>
      <c r="C19" s="94">
        <f>'Наполни свое лето | FIT15'!C19*0.85</f>
        <v>32053.5</v>
      </c>
      <c r="D19" s="94">
        <f>'Наполни свое лето | FIT15'!D19*0.85</f>
        <v>27463.5</v>
      </c>
      <c r="E19" s="94">
        <f>'Наполни свое лето | FIT15'!E19*0.85</f>
        <v>29452.5</v>
      </c>
      <c r="F19" s="94">
        <f>'Наполни свое лето | FIT15'!F19*0.85</f>
        <v>30370.5</v>
      </c>
      <c r="G19" s="94">
        <f>'Наполни свое лето | FIT15'!G19*0.85</f>
        <v>28534.5</v>
      </c>
      <c r="H19" s="94">
        <f>'Наполни свое лето | FIT15'!H19*0.85</f>
        <v>29452.5</v>
      </c>
      <c r="I19" s="94">
        <f>'Наполни свое лето | FIT15'!I19*0.85</f>
        <v>33354</v>
      </c>
      <c r="J19" s="94">
        <f>'Наполни свое лето | FIT15'!J19*0.85</f>
        <v>32053.5</v>
      </c>
      <c r="K19" s="94">
        <f>'Наполни свое лето | FIT15'!K19*0.85</f>
        <v>28534.5</v>
      </c>
      <c r="L19" s="94">
        <f>'Наполни свое лето | FIT15'!L19*0.85</f>
        <v>33354</v>
      </c>
      <c r="M19" s="94">
        <f>'Наполни свое лето | FIT15'!M19*0.85</f>
        <v>28534.5</v>
      </c>
      <c r="N19" s="94">
        <f>'Наполни свое лето | FIT15'!N19*0.85</f>
        <v>29452.5</v>
      </c>
      <c r="O19" s="94">
        <f>'Наполни свое лето | FIT15'!O19*0.85</f>
        <v>31288.5</v>
      </c>
      <c r="P19" s="94">
        <f>'Наполни свое лето | FIT15'!P19*0.85</f>
        <v>32053.5</v>
      </c>
      <c r="Q19" s="94">
        <f>'Наполни свое лето | FIT15'!Q19*0.85</f>
        <v>31288.5</v>
      </c>
      <c r="R19" s="94">
        <f>'Наполни свое лето | FIT15'!R19*0.85</f>
        <v>30370.5</v>
      </c>
      <c r="S19" s="94">
        <f>'Наполни свое лето | FIT15'!S19*0.85</f>
        <v>32053.5</v>
      </c>
      <c r="T19" s="94">
        <f>'Наполни свое лето | FIT15'!T19*0.85</f>
        <v>30370.5</v>
      </c>
      <c r="U19" s="94">
        <f>'Наполни свое лето | FIT15'!U19*0.85</f>
        <v>31288.5</v>
      </c>
      <c r="V19" s="94">
        <f>'Наполни свое лето | FIT15'!V19*0.85</f>
        <v>32053.5</v>
      </c>
      <c r="W19" s="94">
        <f>'Наполни свое лето | FIT15'!W19*0.85</f>
        <v>31288.5</v>
      </c>
      <c r="X19" s="94">
        <f>'Наполни свое лето | FIT15'!X19*0.85</f>
        <v>32053.5</v>
      </c>
      <c r="Y19" s="94">
        <f>'Наполни свое лето | FIT15'!Y19*0.85</f>
        <v>31288.5</v>
      </c>
      <c r="Z19" s="94">
        <f>'Наполни свое лето | FIT15'!Z19*0.85</f>
        <v>32053.5</v>
      </c>
      <c r="AA19" s="94">
        <f>'Наполни свое лето | FIT15'!AA19*0.85</f>
        <v>30370.5</v>
      </c>
      <c r="AB19" s="94">
        <f>'Наполни свое лето | FIT15'!AB19*0.85</f>
        <v>28534.5</v>
      </c>
      <c r="AC19" s="94">
        <f>'Наполни свое лето | FIT15'!AC19*0.85</f>
        <v>30370.5</v>
      </c>
      <c r="AD19" s="94">
        <f>'Наполни свое лето | FIT15'!AD19*0.85</f>
        <v>28534.5</v>
      </c>
      <c r="AE19" s="94">
        <f>'Наполни свое лето | FIT15'!AE19*0.85</f>
        <v>28534.5</v>
      </c>
      <c r="AF19" s="94">
        <f>'Наполни свое лето | FIT15'!AF19*0.85</f>
        <v>30370.5</v>
      </c>
      <c r="AG19" s="94">
        <f>'Наполни свое лето | FIT15'!AG19*0.85</f>
        <v>28534.5</v>
      </c>
    </row>
    <row r="20" spans="1:33" s="50" customFormat="1" x14ac:dyDescent="0.2">
      <c r="A20" s="88">
        <f>A8</f>
        <v>2</v>
      </c>
      <c r="B20" s="94">
        <f>'Наполни свое лето | FIT15'!B20*0.85</f>
        <v>33354</v>
      </c>
      <c r="C20" s="94">
        <f>'Наполни свое лето | FIT15'!C20*0.85</f>
        <v>33354</v>
      </c>
      <c r="D20" s="94">
        <f>'Наполни свое лето | FIT15'!D20*0.85</f>
        <v>28764</v>
      </c>
      <c r="E20" s="94">
        <f>'Наполни свое лето | FIT15'!E20*0.85</f>
        <v>30753</v>
      </c>
      <c r="F20" s="94">
        <f>'Наполни свое лето | FIT15'!F20*0.85</f>
        <v>31671</v>
      </c>
      <c r="G20" s="94">
        <f>'Наполни свое лето | FIT15'!G20*0.85</f>
        <v>29835</v>
      </c>
      <c r="H20" s="94">
        <f>'Наполни свое лето | FIT15'!H20*0.85</f>
        <v>30753</v>
      </c>
      <c r="I20" s="94">
        <f>'Наполни свое лето | FIT15'!I20*0.85</f>
        <v>34654.5</v>
      </c>
      <c r="J20" s="94">
        <f>'Наполни свое лето | FIT15'!J20*0.85</f>
        <v>33354</v>
      </c>
      <c r="K20" s="94">
        <f>'Наполни свое лето | FIT15'!K20*0.85</f>
        <v>29835</v>
      </c>
      <c r="L20" s="94">
        <f>'Наполни свое лето | FIT15'!L20*0.85</f>
        <v>34654.5</v>
      </c>
      <c r="M20" s="94">
        <f>'Наполни свое лето | FIT15'!M20*0.85</f>
        <v>29835</v>
      </c>
      <c r="N20" s="94">
        <f>'Наполни свое лето | FIT15'!N20*0.85</f>
        <v>30753</v>
      </c>
      <c r="O20" s="94">
        <f>'Наполни свое лето | FIT15'!O20*0.85</f>
        <v>32589</v>
      </c>
      <c r="P20" s="94">
        <f>'Наполни свое лето | FIT15'!P20*0.85</f>
        <v>33354</v>
      </c>
      <c r="Q20" s="94">
        <f>'Наполни свое лето | FIT15'!Q20*0.85</f>
        <v>32589</v>
      </c>
      <c r="R20" s="94">
        <f>'Наполни свое лето | FIT15'!R20*0.85</f>
        <v>31671</v>
      </c>
      <c r="S20" s="94">
        <f>'Наполни свое лето | FIT15'!S20*0.85</f>
        <v>33354</v>
      </c>
      <c r="T20" s="94">
        <f>'Наполни свое лето | FIT15'!T20*0.85</f>
        <v>31671</v>
      </c>
      <c r="U20" s="94">
        <f>'Наполни свое лето | FIT15'!U20*0.85</f>
        <v>32589</v>
      </c>
      <c r="V20" s="94">
        <f>'Наполни свое лето | FIT15'!V20*0.85</f>
        <v>33354</v>
      </c>
      <c r="W20" s="94">
        <f>'Наполни свое лето | FIT15'!W20*0.85</f>
        <v>32589</v>
      </c>
      <c r="X20" s="94">
        <f>'Наполни свое лето | FIT15'!X20*0.85</f>
        <v>33354</v>
      </c>
      <c r="Y20" s="94">
        <f>'Наполни свое лето | FIT15'!Y20*0.85</f>
        <v>32589</v>
      </c>
      <c r="Z20" s="94">
        <f>'Наполни свое лето | FIT15'!Z20*0.85</f>
        <v>33354</v>
      </c>
      <c r="AA20" s="94">
        <f>'Наполни свое лето | FIT15'!AA20*0.85</f>
        <v>31671</v>
      </c>
      <c r="AB20" s="94">
        <f>'Наполни свое лето | FIT15'!AB20*0.85</f>
        <v>29835</v>
      </c>
      <c r="AC20" s="94">
        <f>'Наполни свое лето | FIT15'!AC20*0.85</f>
        <v>31671</v>
      </c>
      <c r="AD20" s="94">
        <f>'Наполни свое лето | FIT15'!AD20*0.85</f>
        <v>29835</v>
      </c>
      <c r="AE20" s="94">
        <f>'Наполни свое лето | FIT15'!AE20*0.85</f>
        <v>29835</v>
      </c>
      <c r="AF20" s="94">
        <f>'Наполни свое лето | FIT15'!AF20*0.85</f>
        <v>31671</v>
      </c>
      <c r="AG20" s="94">
        <f>'Наполни свое лето | FIT15'!AG20*0.85</f>
        <v>29835</v>
      </c>
    </row>
    <row r="21" spans="1:33" s="50" customFormat="1" x14ac:dyDescent="0.2">
      <c r="A21" s="42" t="s">
        <v>87</v>
      </c>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row>
    <row r="22" spans="1:33" s="50" customFormat="1" x14ac:dyDescent="0.2">
      <c r="A22" s="88" t="s">
        <v>88</v>
      </c>
      <c r="B22" s="94">
        <f>'Наполни свое лето | FIT15'!B22*0.85</f>
        <v>50413.5</v>
      </c>
      <c r="C22" s="94">
        <f>'Наполни свое лето | FIT15'!C22*0.85</f>
        <v>50413.5</v>
      </c>
      <c r="D22" s="94">
        <f>'Наполни свое лето | FIT15'!D22*0.85</f>
        <v>44064</v>
      </c>
      <c r="E22" s="94">
        <f>'Наполни свое лето | FIT15'!E22*0.85</f>
        <v>46053</v>
      </c>
      <c r="F22" s="94">
        <f>'Наполни свое лето | FIT15'!F22*0.85</f>
        <v>46971</v>
      </c>
      <c r="G22" s="94">
        <f>'Наполни свое лето | FIT15'!G22*0.85</f>
        <v>45135</v>
      </c>
      <c r="H22" s="94">
        <f>'Наполни свое лето | FIT15'!H22*0.85</f>
        <v>46053</v>
      </c>
      <c r="I22" s="94">
        <f>'Наполни свое лето | FIT15'!I22*0.85</f>
        <v>49954.5</v>
      </c>
      <c r="J22" s="94">
        <f>'Наполни свое лето | FIT15'!J22*0.85</f>
        <v>48654</v>
      </c>
      <c r="K22" s="94">
        <f>'Наполни свое лето | FIT15'!K22*0.85</f>
        <v>45135</v>
      </c>
      <c r="L22" s="94">
        <f>'Наполни свое лето | FIT15'!L22*0.85</f>
        <v>49954.5</v>
      </c>
      <c r="M22" s="94">
        <f>'Наполни свое лето | FIT15'!M22*0.85</f>
        <v>45135</v>
      </c>
      <c r="N22" s="94">
        <f>'Наполни свое лето | FIT15'!N22*0.85</f>
        <v>46053</v>
      </c>
      <c r="O22" s="94">
        <f>'Наполни свое лето | FIT15'!O22*0.85</f>
        <v>47889</v>
      </c>
      <c r="P22" s="94">
        <f>'Наполни свое лето | FIT15'!P22*0.85</f>
        <v>48654</v>
      </c>
      <c r="Q22" s="94">
        <f>'Наполни свое лето | FIT15'!Q22*0.85</f>
        <v>47889</v>
      </c>
      <c r="R22" s="94">
        <f>'Наполни свое лето | FIT15'!R22*0.85</f>
        <v>46971</v>
      </c>
      <c r="S22" s="94">
        <f>'Наполни свое лето | FIT15'!S22*0.85</f>
        <v>48654</v>
      </c>
      <c r="T22" s="94">
        <f>'Наполни свое лето | FIT15'!T22*0.85</f>
        <v>46971</v>
      </c>
      <c r="U22" s="94">
        <f>'Наполни свое лето | FIT15'!U22*0.85</f>
        <v>47889</v>
      </c>
      <c r="V22" s="94">
        <f>'Наполни свое лето | FIT15'!V22*0.85</f>
        <v>48654</v>
      </c>
      <c r="W22" s="94">
        <f>'Наполни свое лето | FIT15'!W22*0.85</f>
        <v>47889</v>
      </c>
      <c r="X22" s="94">
        <f>'Наполни свое лето | FIT15'!X22*0.85</f>
        <v>48654</v>
      </c>
      <c r="Y22" s="94">
        <f>'Наполни свое лето | FIT15'!Y22*0.85</f>
        <v>47889</v>
      </c>
      <c r="Z22" s="94">
        <f>'Наполни свое лето | FIT15'!Z22*0.85</f>
        <v>48654</v>
      </c>
      <c r="AA22" s="94">
        <f>'Наполни свое лето | FIT15'!AA22*0.85</f>
        <v>46971</v>
      </c>
      <c r="AB22" s="94">
        <f>'Наполни свое лето | FIT15'!AB22*0.85</f>
        <v>45135</v>
      </c>
      <c r="AC22" s="94">
        <f>'Наполни свое лето | FIT15'!AC22*0.85</f>
        <v>46971</v>
      </c>
      <c r="AD22" s="94">
        <f>'Наполни свое лето | FIT15'!AD22*0.85</f>
        <v>45135</v>
      </c>
      <c r="AE22" s="94">
        <f>'Наполни свое лето | FIT15'!AE22*0.85</f>
        <v>45135</v>
      </c>
      <c r="AF22" s="94">
        <f>'Наполни свое лето | FIT15'!AF22*0.85</f>
        <v>46971</v>
      </c>
      <c r="AG22" s="94">
        <f>'Наполни свое лето | FIT15'!AG22*0.85</f>
        <v>45135</v>
      </c>
    </row>
    <row r="23" spans="1:33" s="50" customFormat="1" ht="135" x14ac:dyDescent="0.2">
      <c r="A23" s="156" t="s">
        <v>278</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3" s="50" customFormat="1" x14ac:dyDescent="0.2">
      <c r="A24" s="144" t="s">
        <v>71</v>
      </c>
    </row>
    <row r="25" spans="1:33" s="50" customFormat="1" x14ac:dyDescent="0.2">
      <c r="A25" s="57" t="s">
        <v>279</v>
      </c>
    </row>
    <row r="26" spans="1:33" x14ac:dyDescent="0.2">
      <c r="A26" s="57" t="s">
        <v>280</v>
      </c>
    </row>
    <row r="27" spans="1:33" ht="10.7" customHeight="1" thickBot="1" x14ac:dyDescent="0.25">
      <c r="A27" s="41"/>
    </row>
    <row r="28" spans="1:33" ht="12.75" thickBot="1" x14ac:dyDescent="0.25">
      <c r="A28" s="104" t="s">
        <v>66</v>
      </c>
    </row>
    <row r="29" spans="1:33" ht="13.35" customHeight="1" x14ac:dyDescent="0.2">
      <c r="A29" s="63" t="s">
        <v>78</v>
      </c>
    </row>
    <row r="30" spans="1:33" ht="13.35" customHeight="1" x14ac:dyDescent="0.2">
      <c r="A30" s="56" t="s">
        <v>243</v>
      </c>
    </row>
    <row r="31" spans="1:33" ht="12.6" customHeight="1" x14ac:dyDescent="0.2">
      <c r="A31" s="43" t="s">
        <v>67</v>
      </c>
    </row>
    <row r="32" spans="1:33" ht="13.35" customHeight="1" x14ac:dyDescent="0.2">
      <c r="A32" s="43" t="s">
        <v>89</v>
      </c>
    </row>
    <row r="33" spans="1:1" ht="11.45" customHeight="1" x14ac:dyDescent="0.2">
      <c r="A33" s="43" t="s">
        <v>68</v>
      </c>
    </row>
    <row r="34" spans="1:1" x14ac:dyDescent="0.2">
      <c r="A34" s="43" t="s">
        <v>69</v>
      </c>
    </row>
    <row r="35" spans="1:1" x14ac:dyDescent="0.2">
      <c r="A35" s="159" t="s">
        <v>162</v>
      </c>
    </row>
    <row r="36" spans="1:1" ht="31.5" x14ac:dyDescent="0.2">
      <c r="A36" s="145" t="s">
        <v>250</v>
      </c>
    </row>
    <row r="37" spans="1:1" ht="42" x14ac:dyDescent="0.2">
      <c r="A37" s="188" t="s">
        <v>246</v>
      </c>
    </row>
    <row r="38" spans="1:1" ht="21" x14ac:dyDescent="0.2">
      <c r="A38" s="188" t="s">
        <v>247</v>
      </c>
    </row>
    <row r="39" spans="1:1" ht="25.5" customHeight="1" x14ac:dyDescent="0.2">
      <c r="A39" s="188" t="s">
        <v>281</v>
      </c>
    </row>
    <row r="40" spans="1:1" ht="66" customHeight="1" x14ac:dyDescent="0.2">
      <c r="A40" s="188" t="s">
        <v>282</v>
      </c>
    </row>
    <row r="41" spans="1:1" ht="42" x14ac:dyDescent="0.2">
      <c r="A41" s="145" t="s">
        <v>283</v>
      </c>
    </row>
    <row r="42" spans="1:1" ht="31.5" x14ac:dyDescent="0.2">
      <c r="A42" s="188" t="s">
        <v>284</v>
      </c>
    </row>
    <row r="43" spans="1:1" ht="21" x14ac:dyDescent="0.2">
      <c r="A43" s="188" t="s">
        <v>285</v>
      </c>
    </row>
    <row r="44" spans="1:1" ht="31.5" x14ac:dyDescent="0.2">
      <c r="A44" s="113" t="s">
        <v>99</v>
      </c>
    </row>
    <row r="45" spans="1:1" ht="63" x14ac:dyDescent="0.2">
      <c r="A45" s="149" t="s">
        <v>248</v>
      </c>
    </row>
    <row r="46" spans="1:1" ht="21" x14ac:dyDescent="0.2">
      <c r="A46" s="140" t="s">
        <v>95</v>
      </c>
    </row>
    <row r="47" spans="1:1" ht="42.75" x14ac:dyDescent="0.2">
      <c r="A47" s="108" t="s">
        <v>245</v>
      </c>
    </row>
    <row r="48" spans="1:1" ht="21" x14ac:dyDescent="0.2">
      <c r="A48" s="66" t="s">
        <v>97</v>
      </c>
    </row>
    <row r="49" spans="1:1" x14ac:dyDescent="0.2">
      <c r="A49" s="68"/>
    </row>
    <row r="50" spans="1:1" x14ac:dyDescent="0.2">
      <c r="A50" s="69" t="s">
        <v>70</v>
      </c>
    </row>
    <row r="51" spans="1:1" ht="24" x14ac:dyDescent="0.2">
      <c r="A51" s="70" t="s">
        <v>76</v>
      </c>
    </row>
    <row r="52" spans="1:1" ht="24" x14ac:dyDescent="0.2">
      <c r="A52" s="70" t="s">
        <v>77</v>
      </c>
    </row>
    <row r="53" spans="1:1" ht="12.75" x14ac:dyDescent="0.2">
      <c r="A53" s="55"/>
    </row>
    <row r="54" spans="1:1" ht="12.75" x14ac:dyDescent="0.2">
      <c r="A54" s="55"/>
    </row>
  </sheetData>
  <mergeCells count="1">
    <mergeCell ref="A1:A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1"/>
  <dimension ref="A1:AO217"/>
  <sheetViews>
    <sheetView workbookViewId="0">
      <pane xSplit="23" topLeftCell="X1" activePane="topRight" state="frozen"/>
      <selection pane="topRight" activeCell="AK21" sqref="AK21:AO22"/>
    </sheetView>
  </sheetViews>
  <sheetFormatPr defaultColWidth="9" defaultRowHeight="12" x14ac:dyDescent="0.2"/>
  <cols>
    <col min="1" max="1" width="84.5703125" style="48" customWidth="1"/>
    <col min="2" max="10" width="0" style="48" hidden="1" customWidth="1"/>
    <col min="11" max="11" width="9" style="48" hidden="1" customWidth="1"/>
    <col min="12" max="12" width="0" style="48" hidden="1" customWidth="1"/>
    <col min="13" max="13" width="0" style="96" hidden="1" customWidth="1"/>
    <col min="14" max="16" width="0" style="48" hidden="1" customWidth="1"/>
    <col min="17" max="17" width="0" style="96" hidden="1" customWidth="1"/>
    <col min="18" max="36" width="0" style="48" hidden="1" customWidth="1"/>
    <col min="37" max="16384" width="9" style="48"/>
  </cols>
  <sheetData>
    <row r="1" spans="1:41" s="51" customFormat="1" ht="12" customHeight="1" x14ac:dyDescent="0.2">
      <c r="A1" s="207" t="s">
        <v>82</v>
      </c>
    </row>
    <row r="2" spans="1:41" s="51" customFormat="1" ht="12" customHeight="1" x14ac:dyDescent="0.2">
      <c r="A2" s="207"/>
    </row>
    <row r="3" spans="1:41" s="51" customFormat="1" ht="11.1" customHeight="1" x14ac:dyDescent="0.2">
      <c r="A3" s="97" t="s">
        <v>101</v>
      </c>
    </row>
    <row r="4" spans="1:41" s="52" customFormat="1" ht="32.1" customHeight="1" x14ac:dyDescent="0.2">
      <c r="A4" s="98" t="s">
        <v>64</v>
      </c>
      <c r="B4" s="85">
        <v>44409</v>
      </c>
      <c r="C4" s="85">
        <v>44414</v>
      </c>
      <c r="D4" s="85">
        <v>44416</v>
      </c>
      <c r="E4" s="85">
        <v>44421</v>
      </c>
      <c r="F4" s="85">
        <v>44423</v>
      </c>
      <c r="G4" s="85">
        <v>44428</v>
      </c>
      <c r="H4" s="85">
        <v>44430</v>
      </c>
      <c r="I4" s="85">
        <v>44435</v>
      </c>
      <c r="J4" s="85">
        <v>44437</v>
      </c>
      <c r="K4" s="101" t="e">
        <f>'C завтраками| Bed and breakfast'!#REF!</f>
        <v>#REF!</v>
      </c>
      <c r="L4" s="101" t="e">
        <f>'C завтраками| Bed and breakfast'!#REF!</f>
        <v>#REF!</v>
      </c>
      <c r="M4" s="102" t="e">
        <f>'C завтраками| Bed and breakfast'!#REF!</f>
        <v>#REF!</v>
      </c>
      <c r="N4" s="101" t="e">
        <f>'C завтраками| Bed and breakfast'!#REF!</f>
        <v>#REF!</v>
      </c>
      <c r="O4" s="101" t="e">
        <f>'C завтраками| Bed and breakfast'!#REF!</f>
        <v>#REF!</v>
      </c>
      <c r="P4" s="101" t="e">
        <f>'C завтраками| Bed and breakfast'!#REF!</f>
        <v>#REF!</v>
      </c>
      <c r="Q4" s="101" t="e">
        <f>'C завтраками| Bed and breakfast'!#REF!</f>
        <v>#REF!</v>
      </c>
      <c r="R4" s="101" t="e">
        <f>'C завтраками| Bed and breakfast'!#REF!</f>
        <v>#REF!</v>
      </c>
      <c r="S4" s="101" t="e">
        <f>'C завтраками| Bed and breakfast'!#REF!</f>
        <v>#REF!</v>
      </c>
      <c r="T4" s="101" t="e">
        <f>'C завтраками| Bed and breakfast'!#REF!</f>
        <v>#REF!</v>
      </c>
      <c r="U4" s="101" t="e">
        <f>'C завтраками| Bed and breakfast'!#REF!</f>
        <v>#REF!</v>
      </c>
      <c r="V4" s="101" t="e">
        <f>'C завтраками| Bed and breakfast'!#REF!</f>
        <v>#REF!</v>
      </c>
      <c r="W4" s="101" t="e">
        <f>'C завтраками| Bed and breakfast'!#REF!</f>
        <v>#REF!</v>
      </c>
      <c r="X4" s="101"/>
      <c r="Y4" s="101" t="e">
        <f>'C завтраками| Bed and breakfast'!#REF!</f>
        <v>#REF!</v>
      </c>
      <c r="Z4" s="101" t="e">
        <f>'C завтраками| Bed and breakfast'!#REF!</f>
        <v>#REF!</v>
      </c>
      <c r="AA4" s="101" t="e">
        <f>'C завтраками| Bed and breakfast'!#REF!</f>
        <v>#REF!</v>
      </c>
      <c r="AB4" s="101" t="e">
        <f>'C завтраками| Bed and breakfast'!#REF!</f>
        <v>#REF!</v>
      </c>
      <c r="AC4" s="101" t="e">
        <f>'C завтраками| Bed and breakfast'!#REF!</f>
        <v>#REF!</v>
      </c>
      <c r="AD4" s="101" t="e">
        <f>'C завтраками| Bed and breakfast'!#REF!</f>
        <v>#REF!</v>
      </c>
      <c r="AE4" s="101" t="e">
        <f>'C завтраками| Bed and breakfast'!#REF!</f>
        <v>#REF!</v>
      </c>
      <c r="AF4" s="101" t="e">
        <f>'C завтраками| Bed and breakfast'!#REF!</f>
        <v>#REF!</v>
      </c>
      <c r="AG4" s="101" t="e">
        <f>'C завтраками| Bed and breakfast'!#REF!</f>
        <v>#REF!</v>
      </c>
      <c r="AH4" s="101" t="e">
        <f>'C завтраками| Bed and breakfast'!#REF!</f>
        <v>#REF!</v>
      </c>
      <c r="AI4" s="101" t="e">
        <f>'C завтраками| Bed and breakfast'!#REF!</f>
        <v>#REF!</v>
      </c>
      <c r="AJ4" s="101" t="e">
        <f>'C завтраками| Bed and breakfast'!#REF!</f>
        <v>#REF!</v>
      </c>
      <c r="AK4" s="101" t="e">
        <f>'C завтраками| Bed and breakfast'!#REF!</f>
        <v>#REF!</v>
      </c>
      <c r="AL4" s="101" t="e">
        <f>'C завтраками| Bed and breakfast'!#REF!</f>
        <v>#REF!</v>
      </c>
      <c r="AM4" s="101" t="e">
        <f>'C завтраками| Bed and breakfast'!#REF!</f>
        <v>#REF!</v>
      </c>
      <c r="AN4" s="101" t="e">
        <f>'C завтраками| Bed and breakfast'!#REF!</f>
        <v>#REF!</v>
      </c>
      <c r="AO4" s="101" t="e">
        <f>'C завтраками| Bed and breakfast'!#REF!</f>
        <v>#REF!</v>
      </c>
    </row>
    <row r="5" spans="1:41" s="53" customFormat="1" ht="21.95" customHeight="1" x14ac:dyDescent="0.2">
      <c r="A5" s="98"/>
      <c r="B5" s="84">
        <v>44413</v>
      </c>
      <c r="C5" s="84">
        <v>44415</v>
      </c>
      <c r="D5" s="84">
        <v>44420</v>
      </c>
      <c r="E5" s="84">
        <v>44422</v>
      </c>
      <c r="F5" s="84">
        <v>44427</v>
      </c>
      <c r="G5" s="84">
        <v>44429</v>
      </c>
      <c r="H5" s="84">
        <v>44434</v>
      </c>
      <c r="I5" s="84">
        <v>44436</v>
      </c>
      <c r="J5" s="84">
        <v>44448</v>
      </c>
      <c r="K5" s="102" t="e">
        <f>'C завтраками| Bed and breakfast'!#REF!</f>
        <v>#REF!</v>
      </c>
      <c r="L5" s="101" t="e">
        <f>'C завтраками| Bed and breakfast'!#REF!</f>
        <v>#REF!</v>
      </c>
      <c r="M5" s="102" t="e">
        <f>'C завтраками| Bed and breakfast'!#REF!</f>
        <v>#REF!</v>
      </c>
      <c r="N5" s="102" t="e">
        <f>'C завтраками| Bed and breakfast'!#REF!</f>
        <v>#REF!</v>
      </c>
      <c r="O5" s="102" t="e">
        <f>'C завтраками| Bed and breakfast'!#REF!</f>
        <v>#REF!</v>
      </c>
      <c r="P5" s="102" t="e">
        <f>'C завтраками| Bed and breakfast'!#REF!</f>
        <v>#REF!</v>
      </c>
      <c r="Q5" s="102" t="e">
        <f>'C завтраками| Bed and breakfast'!#REF!</f>
        <v>#REF!</v>
      </c>
      <c r="R5" s="102" t="e">
        <f>'C завтраками| Bed and breakfast'!#REF!</f>
        <v>#REF!</v>
      </c>
      <c r="S5" s="102" t="e">
        <f>'C завтраками| Bed and breakfast'!#REF!</f>
        <v>#REF!</v>
      </c>
      <c r="T5" s="102" t="e">
        <f>'C завтраками| Bed and breakfast'!#REF!</f>
        <v>#REF!</v>
      </c>
      <c r="U5" s="102" t="e">
        <f>'C завтраками| Bed and breakfast'!#REF!</f>
        <v>#REF!</v>
      </c>
      <c r="V5" s="102" t="e">
        <f>'C завтраками| Bed and breakfast'!#REF!</f>
        <v>#REF!</v>
      </c>
      <c r="W5" s="102" t="e">
        <f>'C завтраками| Bed and breakfast'!#REF!</f>
        <v>#REF!</v>
      </c>
      <c r="X5" s="102" t="e">
        <f>'C завтраками| Bed and breakfast'!#REF!</f>
        <v>#REF!</v>
      </c>
      <c r="Y5" s="102" t="e">
        <f>'C завтраками| Bed and breakfast'!#REF!</f>
        <v>#REF!</v>
      </c>
      <c r="Z5" s="102" t="e">
        <f>'C завтраками| Bed and breakfast'!#REF!</f>
        <v>#REF!</v>
      </c>
      <c r="AA5" s="102" t="e">
        <f>'C завтраками| Bed and breakfast'!#REF!</f>
        <v>#REF!</v>
      </c>
      <c r="AB5" s="102" t="e">
        <f>'C завтраками| Bed and breakfast'!#REF!</f>
        <v>#REF!</v>
      </c>
      <c r="AC5" s="102" t="e">
        <f>'C завтраками| Bed and breakfast'!#REF!</f>
        <v>#REF!</v>
      </c>
      <c r="AD5" s="102" t="e">
        <f>'C завтраками| Bed and breakfast'!#REF!</f>
        <v>#REF!</v>
      </c>
      <c r="AE5" s="102" t="e">
        <f>'C завтраками| Bed and breakfast'!#REF!</f>
        <v>#REF!</v>
      </c>
      <c r="AF5" s="102" t="e">
        <f>'C завтраками| Bed and breakfast'!#REF!</f>
        <v>#REF!</v>
      </c>
      <c r="AG5" s="102" t="e">
        <f>'C завтраками| Bed and breakfast'!#REF!</f>
        <v>#REF!</v>
      </c>
      <c r="AH5" s="102" t="e">
        <f>'C завтраками| Bed and breakfast'!#REF!</f>
        <v>#REF!</v>
      </c>
      <c r="AI5" s="102" t="e">
        <f>'C завтраками| Bed and breakfast'!#REF!</f>
        <v>#REF!</v>
      </c>
      <c r="AJ5" s="102" t="e">
        <f>'C завтраками| Bed and breakfast'!#REF!</f>
        <v>#REF!</v>
      </c>
      <c r="AK5" s="102" t="e">
        <f>'C завтраками| Bed and breakfast'!#REF!</f>
        <v>#REF!</v>
      </c>
      <c r="AL5" s="102" t="e">
        <f>'C завтраками| Bed and breakfast'!#REF!</f>
        <v>#REF!</v>
      </c>
      <c r="AM5" s="102" t="e">
        <f>'C завтраками| Bed and breakfast'!#REF!</f>
        <v>#REF!</v>
      </c>
      <c r="AN5" s="102" t="e">
        <f>'C завтраками| Bed and breakfast'!#REF!</f>
        <v>#REF!</v>
      </c>
      <c r="AO5" s="102" t="e">
        <f>'C завтраками| Bed and breakfast'!#REF!</f>
        <v>#REF!</v>
      </c>
    </row>
    <row r="6" spans="1:41"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row>
    <row r="7" spans="1:41" s="53" customFormat="1" x14ac:dyDescent="0.2">
      <c r="A7" s="88">
        <v>1</v>
      </c>
      <c r="B7" s="42">
        <v>10200</v>
      </c>
      <c r="C7" s="42">
        <v>11000</v>
      </c>
      <c r="D7" s="42">
        <v>10200</v>
      </c>
      <c r="E7" s="42">
        <v>11000</v>
      </c>
      <c r="F7" s="42">
        <v>10200</v>
      </c>
      <c r="G7" s="42">
        <v>11000</v>
      </c>
      <c r="H7" s="42">
        <v>10200</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row>
    <row r="8" spans="1:41" s="53" customFormat="1" x14ac:dyDescent="0.2">
      <c r="A8" s="88">
        <v>2</v>
      </c>
      <c r="B8" s="42">
        <f t="shared" ref="B8:H8" si="0">B7+1000</f>
        <v>11200</v>
      </c>
      <c r="C8" s="42">
        <f t="shared" si="0"/>
        <v>12000</v>
      </c>
      <c r="D8" s="42">
        <f t="shared" si="0"/>
        <v>11200</v>
      </c>
      <c r="E8" s="42">
        <f t="shared" si="0"/>
        <v>12000</v>
      </c>
      <c r="F8" s="42">
        <f t="shared" si="0"/>
        <v>11200</v>
      </c>
      <c r="G8" s="42">
        <f t="shared" si="0"/>
        <v>12000</v>
      </c>
      <c r="H8" s="42">
        <f t="shared" si="0"/>
        <v>11200</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row>
    <row r="9" spans="1:41" s="53" customFormat="1" x14ac:dyDescent="0.2">
      <c r="A9" s="42" t="s">
        <v>84</v>
      </c>
      <c r="B9" s="41"/>
      <c r="C9" s="41"/>
      <c r="D9" s="41"/>
      <c r="E9" s="41"/>
      <c r="F9" s="41"/>
      <c r="G9" s="41"/>
      <c r="H9" s="41"/>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row>
    <row r="10" spans="1:41" s="53" customFormat="1" x14ac:dyDescent="0.2">
      <c r="A10" s="88">
        <f>A7</f>
        <v>1</v>
      </c>
      <c r="B10" s="42">
        <f t="shared" ref="B10:H11" si="1">B7+3000</f>
        <v>13200</v>
      </c>
      <c r="C10" s="42">
        <f t="shared" si="1"/>
        <v>14000</v>
      </c>
      <c r="D10" s="42">
        <f t="shared" si="1"/>
        <v>13200</v>
      </c>
      <c r="E10" s="42">
        <f t="shared" si="1"/>
        <v>14000</v>
      </c>
      <c r="F10" s="42">
        <f t="shared" si="1"/>
        <v>13200</v>
      </c>
      <c r="G10" s="42">
        <f t="shared" si="1"/>
        <v>14000</v>
      </c>
      <c r="H10" s="42">
        <f t="shared" si="1"/>
        <v>13200</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row>
    <row r="11" spans="1:41" s="53" customFormat="1" x14ac:dyDescent="0.2">
      <c r="A11" s="88">
        <f>A8</f>
        <v>2</v>
      </c>
      <c r="B11" s="42">
        <f t="shared" si="1"/>
        <v>14200</v>
      </c>
      <c r="C11" s="42">
        <f t="shared" si="1"/>
        <v>15000</v>
      </c>
      <c r="D11" s="42">
        <f t="shared" si="1"/>
        <v>14200</v>
      </c>
      <c r="E11" s="42">
        <f t="shared" si="1"/>
        <v>15000</v>
      </c>
      <c r="F11" s="42">
        <f t="shared" si="1"/>
        <v>14200</v>
      </c>
      <c r="G11" s="42">
        <f t="shared" si="1"/>
        <v>15000</v>
      </c>
      <c r="H11" s="42">
        <f t="shared" si="1"/>
        <v>14200</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row>
    <row r="12" spans="1:41" s="53" customFormat="1" x14ac:dyDescent="0.2">
      <c r="A12" s="42" t="s">
        <v>85</v>
      </c>
      <c r="B12" s="41"/>
      <c r="C12" s="41"/>
      <c r="D12" s="41"/>
      <c r="E12" s="41"/>
      <c r="F12" s="41"/>
      <c r="G12" s="41"/>
      <c r="H12" s="41"/>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row>
    <row r="13" spans="1:41" s="53" customFormat="1" x14ac:dyDescent="0.2">
      <c r="A13" s="88">
        <f>A7</f>
        <v>1</v>
      </c>
      <c r="B13" s="42">
        <f t="shared" ref="B13:H13" si="2">B7+4000</f>
        <v>14200</v>
      </c>
      <c r="C13" s="42">
        <f t="shared" si="2"/>
        <v>15000</v>
      </c>
      <c r="D13" s="42">
        <f t="shared" si="2"/>
        <v>14200</v>
      </c>
      <c r="E13" s="42">
        <f t="shared" si="2"/>
        <v>15000</v>
      </c>
      <c r="F13" s="42">
        <f t="shared" si="2"/>
        <v>14200</v>
      </c>
      <c r="G13" s="42">
        <f t="shared" si="2"/>
        <v>15000</v>
      </c>
      <c r="H13" s="42">
        <f t="shared" si="2"/>
        <v>14200</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row>
    <row r="14" spans="1:41" s="53" customFormat="1" x14ac:dyDescent="0.2">
      <c r="A14" s="88">
        <f>A8</f>
        <v>2</v>
      </c>
      <c r="B14" s="42">
        <f t="shared" ref="B14:H14" si="3">B13+1000</f>
        <v>15200</v>
      </c>
      <c r="C14" s="42">
        <f t="shared" si="3"/>
        <v>16000</v>
      </c>
      <c r="D14" s="42">
        <f t="shared" si="3"/>
        <v>15200</v>
      </c>
      <c r="E14" s="42">
        <f t="shared" si="3"/>
        <v>16000</v>
      </c>
      <c r="F14" s="42">
        <f t="shared" si="3"/>
        <v>15200</v>
      </c>
      <c r="G14" s="42">
        <f t="shared" si="3"/>
        <v>16000</v>
      </c>
      <c r="H14" s="42">
        <f t="shared" si="3"/>
        <v>15200</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row>
    <row r="15" spans="1:41" s="53" customFormat="1" x14ac:dyDescent="0.2">
      <c r="A15" s="42" t="s">
        <v>86</v>
      </c>
      <c r="B15" s="41"/>
      <c r="C15" s="41"/>
      <c r="D15" s="41"/>
      <c r="E15" s="41"/>
      <c r="F15" s="41"/>
      <c r="G15" s="41"/>
      <c r="H15" s="41"/>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row>
    <row r="16" spans="1:41" s="53" customFormat="1" x14ac:dyDescent="0.2">
      <c r="A16" s="88">
        <f>A7</f>
        <v>1</v>
      </c>
      <c r="B16" s="42">
        <f t="shared" ref="B16:H16" si="4">B7+6000</f>
        <v>16200</v>
      </c>
      <c r="C16" s="42">
        <f t="shared" si="4"/>
        <v>17000</v>
      </c>
      <c r="D16" s="42">
        <f t="shared" si="4"/>
        <v>16200</v>
      </c>
      <c r="E16" s="42">
        <f t="shared" si="4"/>
        <v>17000</v>
      </c>
      <c r="F16" s="42">
        <f t="shared" si="4"/>
        <v>16200</v>
      </c>
      <c r="G16" s="42">
        <f t="shared" si="4"/>
        <v>17000</v>
      </c>
      <c r="H16" s="42">
        <f t="shared" si="4"/>
        <v>16200</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row>
    <row r="17" spans="1:41" s="53" customFormat="1" x14ac:dyDescent="0.2">
      <c r="A17" s="88">
        <f>A8</f>
        <v>2</v>
      </c>
      <c r="B17" s="42">
        <f t="shared" ref="B17:H17" si="5">B16+1000</f>
        <v>17200</v>
      </c>
      <c r="C17" s="42">
        <f t="shared" si="5"/>
        <v>18000</v>
      </c>
      <c r="D17" s="42">
        <f t="shared" si="5"/>
        <v>17200</v>
      </c>
      <c r="E17" s="42">
        <f t="shared" si="5"/>
        <v>18000</v>
      </c>
      <c r="F17" s="42">
        <f t="shared" si="5"/>
        <v>17200</v>
      </c>
      <c r="G17" s="42">
        <f t="shared" si="5"/>
        <v>18000</v>
      </c>
      <c r="H17" s="42">
        <f t="shared" si="5"/>
        <v>17200</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row>
    <row r="18" spans="1:41" s="53" customFormat="1" x14ac:dyDescent="0.2">
      <c r="A18" s="42" t="s">
        <v>87</v>
      </c>
      <c r="B18" s="41"/>
      <c r="C18" s="41"/>
      <c r="D18" s="41"/>
      <c r="E18" s="41"/>
      <c r="F18" s="41"/>
      <c r="G18" s="41"/>
      <c r="H18" s="41"/>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row>
    <row r="19" spans="1:41" s="53" customFormat="1" x14ac:dyDescent="0.2">
      <c r="A19" s="88" t="s">
        <v>88</v>
      </c>
      <c r="B19" s="42">
        <f t="shared" ref="B19:H19" si="6">B7+21000</f>
        <v>31200</v>
      </c>
      <c r="C19" s="42">
        <f t="shared" si="6"/>
        <v>32000</v>
      </c>
      <c r="D19" s="42">
        <f t="shared" si="6"/>
        <v>31200</v>
      </c>
      <c r="E19" s="42">
        <f t="shared" si="6"/>
        <v>32000</v>
      </c>
      <c r="F19" s="42">
        <f t="shared" si="6"/>
        <v>31200</v>
      </c>
      <c r="G19" s="42">
        <f t="shared" si="6"/>
        <v>32000</v>
      </c>
      <c r="H19" s="42">
        <f t="shared" si="6"/>
        <v>31200</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114" t="e">
        <f>'C завтраками| Bed and breakfast'!#REF!*0.85</f>
        <v>#REF!</v>
      </c>
      <c r="P19" s="114" t="e">
        <f>'C завтраками| Bed and breakfast'!#REF!*0.85</f>
        <v>#REF!</v>
      </c>
      <c r="Q19" s="114"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row>
    <row r="20" spans="1:41" s="53" customFormat="1" x14ac:dyDescent="0.2">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row>
    <row r="21" spans="1:41" ht="18" customHeight="1" x14ac:dyDescent="0.2">
      <c r="A21" s="111" t="s">
        <v>100</v>
      </c>
      <c r="B21" s="85">
        <v>44409</v>
      </c>
      <c r="C21" s="85">
        <v>44414</v>
      </c>
      <c r="D21" s="85">
        <v>44416</v>
      </c>
      <c r="E21" s="85">
        <f>E4</f>
        <v>44421</v>
      </c>
      <c r="F21" s="85">
        <f t="shared" ref="F21:K22" si="7">F4</f>
        <v>44423</v>
      </c>
      <c r="G21" s="85">
        <f t="shared" si="7"/>
        <v>44428</v>
      </c>
      <c r="H21" s="85">
        <f t="shared" si="7"/>
        <v>44430</v>
      </c>
      <c r="I21" s="85">
        <f t="shared" si="7"/>
        <v>44435</v>
      </c>
      <c r="J21" s="85">
        <f t="shared" si="7"/>
        <v>44437</v>
      </c>
      <c r="K21" s="101" t="e">
        <f t="shared" si="7"/>
        <v>#REF!</v>
      </c>
      <c r="L21" s="101" t="e">
        <f t="shared" ref="L21:R21" si="8">L4</f>
        <v>#REF!</v>
      </c>
      <c r="M21" s="102" t="e">
        <f t="shared" si="8"/>
        <v>#REF!</v>
      </c>
      <c r="N21" s="101" t="e">
        <f t="shared" si="8"/>
        <v>#REF!</v>
      </c>
      <c r="O21" s="101" t="e">
        <f t="shared" si="8"/>
        <v>#REF!</v>
      </c>
      <c r="P21" s="101" t="e">
        <f t="shared" si="8"/>
        <v>#REF!</v>
      </c>
      <c r="Q21" s="101" t="e">
        <f t="shared" si="8"/>
        <v>#REF!</v>
      </c>
      <c r="R21" s="101" t="e">
        <f t="shared" si="8"/>
        <v>#REF!</v>
      </c>
      <c r="S21" s="101" t="e">
        <f t="shared" ref="S21:T21" si="9">S4</f>
        <v>#REF!</v>
      </c>
      <c r="T21" s="131" t="e">
        <f t="shared" si="9"/>
        <v>#REF!</v>
      </c>
      <c r="U21" s="101" t="e">
        <f t="shared" ref="U21:V21" si="10">U4</f>
        <v>#REF!</v>
      </c>
      <c r="V21" s="131" t="e">
        <f t="shared" si="10"/>
        <v>#REF!</v>
      </c>
      <c r="W21" s="133" t="e">
        <f t="shared" ref="W21:AF21" si="11">W4</f>
        <v>#REF!</v>
      </c>
      <c r="X21" s="92"/>
      <c r="Y21" s="92" t="e">
        <f t="shared" si="11"/>
        <v>#REF!</v>
      </c>
      <c r="Z21" s="92" t="e">
        <f t="shared" si="11"/>
        <v>#REF!</v>
      </c>
      <c r="AA21" s="92" t="e">
        <f t="shared" si="11"/>
        <v>#REF!</v>
      </c>
      <c r="AB21" s="92" t="e">
        <f t="shared" si="11"/>
        <v>#REF!</v>
      </c>
      <c r="AC21" s="92" t="e">
        <f t="shared" si="11"/>
        <v>#REF!</v>
      </c>
      <c r="AD21" s="92" t="e">
        <f t="shared" si="11"/>
        <v>#REF!</v>
      </c>
      <c r="AE21" s="92" t="e">
        <f t="shared" si="11"/>
        <v>#REF!</v>
      </c>
      <c r="AF21" s="92" t="e">
        <f t="shared" si="11"/>
        <v>#REF!</v>
      </c>
      <c r="AG21" s="133" t="e">
        <f t="shared" ref="AG21:AI21" si="12">AG4</f>
        <v>#REF!</v>
      </c>
      <c r="AH21" s="92" t="e">
        <f t="shared" si="12"/>
        <v>#REF!</v>
      </c>
      <c r="AI21" s="92" t="e">
        <f t="shared" si="12"/>
        <v>#REF!</v>
      </c>
      <c r="AJ21" s="133" t="e">
        <f t="shared" ref="AJ21:AO21" si="13">AJ4</f>
        <v>#REF!</v>
      </c>
      <c r="AK21" s="92" t="e">
        <f t="shared" si="13"/>
        <v>#REF!</v>
      </c>
      <c r="AL21" s="133" t="e">
        <f t="shared" si="13"/>
        <v>#REF!</v>
      </c>
      <c r="AM21" s="133" t="e">
        <f t="shared" si="13"/>
        <v>#REF!</v>
      </c>
      <c r="AN21" s="133" t="e">
        <f t="shared" si="13"/>
        <v>#REF!</v>
      </c>
      <c r="AO21" s="133" t="e">
        <f t="shared" si="13"/>
        <v>#REF!</v>
      </c>
    </row>
    <row r="22" spans="1:41" ht="20.25" customHeight="1" x14ac:dyDescent="0.2">
      <c r="A22" s="90" t="s">
        <v>64</v>
      </c>
      <c r="B22" s="84">
        <v>44413</v>
      </c>
      <c r="C22" s="84">
        <v>44415</v>
      </c>
      <c r="D22" s="84">
        <v>44420</v>
      </c>
      <c r="E22" s="84">
        <f>E5</f>
        <v>44422</v>
      </c>
      <c r="F22" s="84">
        <f t="shared" si="7"/>
        <v>44427</v>
      </c>
      <c r="G22" s="84">
        <f t="shared" si="7"/>
        <v>44429</v>
      </c>
      <c r="H22" s="84">
        <f t="shared" si="7"/>
        <v>44434</v>
      </c>
      <c r="I22" s="84">
        <f t="shared" si="7"/>
        <v>44436</v>
      </c>
      <c r="J22" s="84">
        <f t="shared" si="7"/>
        <v>44448</v>
      </c>
      <c r="K22" s="102" t="e">
        <f t="shared" si="7"/>
        <v>#REF!</v>
      </c>
      <c r="L22" s="101" t="e">
        <f t="shared" ref="L22:R22" si="14">L5</f>
        <v>#REF!</v>
      </c>
      <c r="M22" s="102" t="e">
        <f t="shared" si="14"/>
        <v>#REF!</v>
      </c>
      <c r="N22" s="102" t="e">
        <f t="shared" si="14"/>
        <v>#REF!</v>
      </c>
      <c r="O22" s="102" t="e">
        <f t="shared" si="14"/>
        <v>#REF!</v>
      </c>
      <c r="P22" s="102" t="e">
        <f t="shared" si="14"/>
        <v>#REF!</v>
      </c>
      <c r="Q22" s="102" t="e">
        <f t="shared" si="14"/>
        <v>#REF!</v>
      </c>
      <c r="R22" s="102" t="e">
        <f t="shared" si="14"/>
        <v>#REF!</v>
      </c>
      <c r="S22" s="102" t="e">
        <f t="shared" ref="S22:T22" si="15">S5</f>
        <v>#REF!</v>
      </c>
      <c r="T22" s="131" t="e">
        <f t="shared" si="15"/>
        <v>#REF!</v>
      </c>
      <c r="U22" s="101" t="e">
        <f t="shared" ref="U22:V22" si="16">U5</f>
        <v>#REF!</v>
      </c>
      <c r="V22" s="131" t="e">
        <f t="shared" si="16"/>
        <v>#REF!</v>
      </c>
      <c r="W22" s="131" t="e">
        <f t="shared" ref="W22:AF22" si="17">W5</f>
        <v>#REF!</v>
      </c>
      <c r="X22" s="101" t="e">
        <f t="shared" si="17"/>
        <v>#REF!</v>
      </c>
      <c r="Y22" s="103" t="e">
        <f t="shared" si="17"/>
        <v>#REF!</v>
      </c>
      <c r="Z22" s="101" t="e">
        <f t="shared" si="17"/>
        <v>#REF!</v>
      </c>
      <c r="AA22" s="92" t="e">
        <f t="shared" si="17"/>
        <v>#REF!</v>
      </c>
      <c r="AB22" s="92" t="e">
        <f t="shared" si="17"/>
        <v>#REF!</v>
      </c>
      <c r="AC22" s="92" t="e">
        <f t="shared" si="17"/>
        <v>#REF!</v>
      </c>
      <c r="AD22" s="92" t="e">
        <f t="shared" si="17"/>
        <v>#REF!</v>
      </c>
      <c r="AE22" s="92" t="e">
        <f t="shared" si="17"/>
        <v>#REF!</v>
      </c>
      <c r="AF22" s="92" t="e">
        <f t="shared" si="17"/>
        <v>#REF!</v>
      </c>
      <c r="AG22" s="133" t="e">
        <f t="shared" ref="AG22:AI22" si="18">AG5</f>
        <v>#REF!</v>
      </c>
      <c r="AH22" s="92" t="e">
        <f t="shared" si="18"/>
        <v>#REF!</v>
      </c>
      <c r="AI22" s="92" t="e">
        <f t="shared" si="18"/>
        <v>#REF!</v>
      </c>
      <c r="AJ22" s="133" t="e">
        <f t="shared" ref="AJ22:AO22" si="19">AJ5</f>
        <v>#REF!</v>
      </c>
      <c r="AK22" s="92" t="e">
        <f t="shared" si="19"/>
        <v>#REF!</v>
      </c>
      <c r="AL22" s="133" t="e">
        <f t="shared" si="19"/>
        <v>#REF!</v>
      </c>
      <c r="AM22" s="133" t="e">
        <f t="shared" si="19"/>
        <v>#REF!</v>
      </c>
      <c r="AN22" s="133" t="e">
        <f t="shared" si="19"/>
        <v>#REF!</v>
      </c>
      <c r="AO22" s="133" t="e">
        <f t="shared" si="19"/>
        <v>#REF!</v>
      </c>
    </row>
    <row r="23" spans="1:41" s="44" customFormat="1" x14ac:dyDescent="0.2">
      <c r="A23" s="42" t="s">
        <v>83</v>
      </c>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row>
    <row r="24" spans="1:41" s="50" customFormat="1" x14ac:dyDescent="0.2">
      <c r="A24" s="88">
        <v>1</v>
      </c>
      <c r="B24" s="91">
        <f t="shared" ref="B24:D25" si="20">B7*0.75</f>
        <v>7650</v>
      </c>
      <c r="C24" s="91">
        <f t="shared" si="20"/>
        <v>8250</v>
      </c>
      <c r="D24" s="91">
        <f t="shared" si="20"/>
        <v>7650</v>
      </c>
      <c r="E24" s="91">
        <f t="shared" ref="E24:H25" si="21">E7*0.85</f>
        <v>9350</v>
      </c>
      <c r="F24" s="91">
        <f t="shared" si="21"/>
        <v>8670</v>
      </c>
      <c r="G24" s="91">
        <f t="shared" si="21"/>
        <v>9350</v>
      </c>
      <c r="H24" s="91">
        <f t="shared" si="21"/>
        <v>8670</v>
      </c>
      <c r="I24" s="94" t="e">
        <f>I7*0.9</f>
        <v>#REF!</v>
      </c>
      <c r="J24" s="94" t="e">
        <f>J7*0.9</f>
        <v>#REF!</v>
      </c>
      <c r="K24" s="94" t="e">
        <f>ROUNDUP(K7*0.87,)</f>
        <v>#REF!</v>
      </c>
      <c r="L24" s="94" t="e">
        <f t="shared" ref="L24:R24" si="22">ROUNDUP(L7*0.87,)</f>
        <v>#REF!</v>
      </c>
      <c r="M24" s="94" t="e">
        <f t="shared" si="22"/>
        <v>#REF!</v>
      </c>
      <c r="N24" s="94" t="e">
        <f t="shared" si="22"/>
        <v>#REF!</v>
      </c>
      <c r="O24" s="94" t="e">
        <f t="shared" si="22"/>
        <v>#REF!</v>
      </c>
      <c r="P24" s="94" t="e">
        <f t="shared" si="22"/>
        <v>#REF!</v>
      </c>
      <c r="Q24" s="94" t="e">
        <f t="shared" si="22"/>
        <v>#REF!</v>
      </c>
      <c r="R24" s="94" t="e">
        <f t="shared" si="22"/>
        <v>#REF!</v>
      </c>
      <c r="S24" s="94" t="e">
        <f t="shared" ref="S24:T24" si="23">ROUNDUP(S7*0.87,)</f>
        <v>#REF!</v>
      </c>
      <c r="T24" s="94" t="e">
        <f t="shared" si="23"/>
        <v>#REF!</v>
      </c>
      <c r="U24" s="94" t="e">
        <f t="shared" ref="U24:V24" si="24">ROUNDUP(U7*0.87,)</f>
        <v>#REF!</v>
      </c>
      <c r="V24" s="94" t="e">
        <f t="shared" si="24"/>
        <v>#REF!</v>
      </c>
      <c r="W24" s="94" t="e">
        <f t="shared" ref="W24:AF24" si="25">ROUNDUP(W7*0.87,)</f>
        <v>#REF!</v>
      </c>
      <c r="X24" s="94" t="e">
        <f t="shared" si="25"/>
        <v>#REF!</v>
      </c>
      <c r="Y24" s="94" t="e">
        <f t="shared" si="25"/>
        <v>#REF!</v>
      </c>
      <c r="Z24" s="94" t="e">
        <f t="shared" si="25"/>
        <v>#REF!</v>
      </c>
      <c r="AA24" s="94" t="e">
        <f t="shared" si="25"/>
        <v>#REF!</v>
      </c>
      <c r="AB24" s="94" t="e">
        <f t="shared" si="25"/>
        <v>#REF!</v>
      </c>
      <c r="AC24" s="94" t="e">
        <f t="shared" si="25"/>
        <v>#REF!</v>
      </c>
      <c r="AD24" s="94" t="e">
        <f t="shared" si="25"/>
        <v>#REF!</v>
      </c>
      <c r="AE24" s="94" t="e">
        <f t="shared" si="25"/>
        <v>#REF!</v>
      </c>
      <c r="AF24" s="94" t="e">
        <f t="shared" si="25"/>
        <v>#REF!</v>
      </c>
      <c r="AG24" s="94" t="e">
        <f t="shared" ref="AG24:AI24" si="26">ROUNDUP(AG7*0.87,)</f>
        <v>#REF!</v>
      </c>
      <c r="AH24" s="94" t="e">
        <f t="shared" si="26"/>
        <v>#REF!</v>
      </c>
      <c r="AI24" s="94" t="e">
        <f t="shared" si="26"/>
        <v>#REF!</v>
      </c>
      <c r="AJ24" s="94" t="e">
        <f t="shared" ref="AJ24:AO24" si="27">ROUNDUP(AJ7*0.87,)</f>
        <v>#REF!</v>
      </c>
      <c r="AK24" s="94" t="e">
        <f t="shared" si="27"/>
        <v>#REF!</v>
      </c>
      <c r="AL24" s="94" t="e">
        <f t="shared" si="27"/>
        <v>#REF!</v>
      </c>
      <c r="AM24" s="94" t="e">
        <f t="shared" si="27"/>
        <v>#REF!</v>
      </c>
      <c r="AN24" s="94" t="e">
        <f t="shared" si="27"/>
        <v>#REF!</v>
      </c>
      <c r="AO24" s="94" t="e">
        <f t="shared" si="27"/>
        <v>#REF!</v>
      </c>
    </row>
    <row r="25" spans="1:41" s="50" customFormat="1" x14ac:dyDescent="0.2">
      <c r="A25" s="88">
        <v>2</v>
      </c>
      <c r="B25" s="91">
        <f t="shared" si="20"/>
        <v>8400</v>
      </c>
      <c r="C25" s="91">
        <f t="shared" si="20"/>
        <v>9000</v>
      </c>
      <c r="D25" s="91">
        <f t="shared" si="20"/>
        <v>8400</v>
      </c>
      <c r="E25" s="91">
        <f t="shared" si="21"/>
        <v>10200</v>
      </c>
      <c r="F25" s="91">
        <f t="shared" si="21"/>
        <v>9520</v>
      </c>
      <c r="G25" s="91">
        <f t="shared" si="21"/>
        <v>10200</v>
      </c>
      <c r="H25" s="91">
        <f t="shared" si="21"/>
        <v>9520</v>
      </c>
      <c r="I25" s="94" t="e">
        <f>I8*0.9</f>
        <v>#REF!</v>
      </c>
      <c r="J25" s="94" t="e">
        <f>J8*0.9</f>
        <v>#REF!</v>
      </c>
      <c r="K25" s="94" t="e">
        <f t="shared" ref="K25:K36" si="28">ROUNDUP(K8*0.87,)</f>
        <v>#REF!</v>
      </c>
      <c r="L25" s="94" t="e">
        <f t="shared" ref="L25:R25" si="29">ROUNDUP(L8*0.87,)</f>
        <v>#REF!</v>
      </c>
      <c r="M25" s="94" t="e">
        <f t="shared" si="29"/>
        <v>#REF!</v>
      </c>
      <c r="N25" s="94" t="e">
        <f t="shared" si="29"/>
        <v>#REF!</v>
      </c>
      <c r="O25" s="94" t="e">
        <f t="shared" si="29"/>
        <v>#REF!</v>
      </c>
      <c r="P25" s="94" t="e">
        <f t="shared" si="29"/>
        <v>#REF!</v>
      </c>
      <c r="Q25" s="94" t="e">
        <f t="shared" si="29"/>
        <v>#REF!</v>
      </c>
      <c r="R25" s="94" t="e">
        <f t="shared" si="29"/>
        <v>#REF!</v>
      </c>
      <c r="S25" s="94" t="e">
        <f t="shared" ref="S25:T25" si="30">ROUNDUP(S8*0.87,)</f>
        <v>#REF!</v>
      </c>
      <c r="T25" s="94" t="e">
        <f t="shared" si="30"/>
        <v>#REF!</v>
      </c>
      <c r="U25" s="94" t="e">
        <f t="shared" ref="U25:V25" si="31">ROUNDUP(U8*0.87,)</f>
        <v>#REF!</v>
      </c>
      <c r="V25" s="94" t="e">
        <f t="shared" si="31"/>
        <v>#REF!</v>
      </c>
      <c r="W25" s="94" t="e">
        <f t="shared" ref="W25:AF25" si="32">ROUNDUP(W8*0.87,)</f>
        <v>#REF!</v>
      </c>
      <c r="X25" s="94" t="e">
        <f t="shared" si="32"/>
        <v>#REF!</v>
      </c>
      <c r="Y25" s="94" t="e">
        <f t="shared" si="32"/>
        <v>#REF!</v>
      </c>
      <c r="Z25" s="94" t="e">
        <f t="shared" si="32"/>
        <v>#REF!</v>
      </c>
      <c r="AA25" s="94" t="e">
        <f t="shared" si="32"/>
        <v>#REF!</v>
      </c>
      <c r="AB25" s="94" t="e">
        <f t="shared" si="32"/>
        <v>#REF!</v>
      </c>
      <c r="AC25" s="94" t="e">
        <f t="shared" si="32"/>
        <v>#REF!</v>
      </c>
      <c r="AD25" s="94" t="e">
        <f t="shared" si="32"/>
        <v>#REF!</v>
      </c>
      <c r="AE25" s="94" t="e">
        <f t="shared" si="32"/>
        <v>#REF!</v>
      </c>
      <c r="AF25" s="94" t="e">
        <f t="shared" si="32"/>
        <v>#REF!</v>
      </c>
      <c r="AG25" s="94" t="e">
        <f t="shared" ref="AG25:AI25" si="33">ROUNDUP(AG8*0.87,)</f>
        <v>#REF!</v>
      </c>
      <c r="AH25" s="94" t="e">
        <f t="shared" si="33"/>
        <v>#REF!</v>
      </c>
      <c r="AI25" s="94" t="e">
        <f t="shared" si="33"/>
        <v>#REF!</v>
      </c>
      <c r="AJ25" s="94" t="e">
        <f t="shared" ref="AJ25:AO25" si="34">ROUNDUP(AJ8*0.87,)</f>
        <v>#REF!</v>
      </c>
      <c r="AK25" s="94" t="e">
        <f t="shared" si="34"/>
        <v>#REF!</v>
      </c>
      <c r="AL25" s="94" t="e">
        <f t="shared" si="34"/>
        <v>#REF!</v>
      </c>
      <c r="AM25" s="94" t="e">
        <f t="shared" si="34"/>
        <v>#REF!</v>
      </c>
      <c r="AN25" s="94" t="e">
        <f t="shared" si="34"/>
        <v>#REF!</v>
      </c>
      <c r="AO25" s="94" t="e">
        <f t="shared" si="34"/>
        <v>#REF!</v>
      </c>
    </row>
    <row r="26" spans="1:41" s="50" customFormat="1" x14ac:dyDescent="0.2">
      <c r="A26" s="42" t="s">
        <v>84</v>
      </c>
      <c r="B26" s="91"/>
      <c r="C26" s="91"/>
      <c r="D26" s="91"/>
      <c r="E26" s="91"/>
      <c r="F26" s="91"/>
      <c r="G26" s="91"/>
      <c r="H26" s="91"/>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row>
    <row r="27" spans="1:41" s="50" customFormat="1" x14ac:dyDescent="0.2">
      <c r="A27" s="88">
        <f>A24</f>
        <v>1</v>
      </c>
      <c r="B27" s="91">
        <f t="shared" ref="B27:D28" si="35">B10*0.75</f>
        <v>9900</v>
      </c>
      <c r="C27" s="91">
        <f t="shared" si="35"/>
        <v>10500</v>
      </c>
      <c r="D27" s="91">
        <f t="shared" si="35"/>
        <v>9900</v>
      </c>
      <c r="E27" s="91">
        <f t="shared" ref="E27:H28" si="36">E10*0.85</f>
        <v>11900</v>
      </c>
      <c r="F27" s="91">
        <f t="shared" si="36"/>
        <v>11220</v>
      </c>
      <c r="G27" s="91">
        <f t="shared" si="36"/>
        <v>11900</v>
      </c>
      <c r="H27" s="91">
        <f t="shared" si="36"/>
        <v>11220</v>
      </c>
      <c r="I27" s="94" t="e">
        <f>I10*0.9</f>
        <v>#REF!</v>
      </c>
      <c r="J27" s="94" t="e">
        <f>J10*0.9</f>
        <v>#REF!</v>
      </c>
      <c r="K27" s="94" t="e">
        <f t="shared" si="28"/>
        <v>#REF!</v>
      </c>
      <c r="L27" s="94" t="e">
        <f t="shared" ref="L27:R27" si="37">ROUNDUP(L10*0.87,)</f>
        <v>#REF!</v>
      </c>
      <c r="M27" s="94" t="e">
        <f t="shared" si="37"/>
        <v>#REF!</v>
      </c>
      <c r="N27" s="94" t="e">
        <f t="shared" si="37"/>
        <v>#REF!</v>
      </c>
      <c r="O27" s="94" t="e">
        <f t="shared" si="37"/>
        <v>#REF!</v>
      </c>
      <c r="P27" s="94" t="e">
        <f t="shared" si="37"/>
        <v>#REF!</v>
      </c>
      <c r="Q27" s="94" t="e">
        <f t="shared" si="37"/>
        <v>#REF!</v>
      </c>
      <c r="R27" s="94" t="e">
        <f t="shared" si="37"/>
        <v>#REF!</v>
      </c>
      <c r="S27" s="94" t="e">
        <f t="shared" ref="S27:T27" si="38">ROUNDUP(S10*0.87,)</f>
        <v>#REF!</v>
      </c>
      <c r="T27" s="94" t="e">
        <f t="shared" si="38"/>
        <v>#REF!</v>
      </c>
      <c r="U27" s="94" t="e">
        <f t="shared" ref="U27:V27" si="39">ROUNDUP(U10*0.87,)</f>
        <v>#REF!</v>
      </c>
      <c r="V27" s="94" t="e">
        <f t="shared" si="39"/>
        <v>#REF!</v>
      </c>
      <c r="W27" s="94" t="e">
        <f t="shared" ref="W27:AF27" si="40">ROUNDUP(W10*0.87,)</f>
        <v>#REF!</v>
      </c>
      <c r="X27" s="94" t="e">
        <f t="shared" si="40"/>
        <v>#REF!</v>
      </c>
      <c r="Y27" s="94" t="e">
        <f t="shared" si="40"/>
        <v>#REF!</v>
      </c>
      <c r="Z27" s="94" t="e">
        <f t="shared" si="40"/>
        <v>#REF!</v>
      </c>
      <c r="AA27" s="94" t="e">
        <f t="shared" si="40"/>
        <v>#REF!</v>
      </c>
      <c r="AB27" s="94" t="e">
        <f t="shared" si="40"/>
        <v>#REF!</v>
      </c>
      <c r="AC27" s="94" t="e">
        <f t="shared" si="40"/>
        <v>#REF!</v>
      </c>
      <c r="AD27" s="94" t="e">
        <f t="shared" si="40"/>
        <v>#REF!</v>
      </c>
      <c r="AE27" s="94" t="e">
        <f t="shared" si="40"/>
        <v>#REF!</v>
      </c>
      <c r="AF27" s="94" t="e">
        <f t="shared" si="40"/>
        <v>#REF!</v>
      </c>
      <c r="AG27" s="94" t="e">
        <f t="shared" ref="AG27:AI27" si="41">ROUNDUP(AG10*0.87,)</f>
        <v>#REF!</v>
      </c>
      <c r="AH27" s="94" t="e">
        <f t="shared" si="41"/>
        <v>#REF!</v>
      </c>
      <c r="AI27" s="94" t="e">
        <f t="shared" si="41"/>
        <v>#REF!</v>
      </c>
      <c r="AJ27" s="94" t="e">
        <f t="shared" ref="AJ27:AO27" si="42">ROUNDUP(AJ10*0.87,)</f>
        <v>#REF!</v>
      </c>
      <c r="AK27" s="94" t="e">
        <f t="shared" si="42"/>
        <v>#REF!</v>
      </c>
      <c r="AL27" s="94" t="e">
        <f t="shared" si="42"/>
        <v>#REF!</v>
      </c>
      <c r="AM27" s="94" t="e">
        <f t="shared" si="42"/>
        <v>#REF!</v>
      </c>
      <c r="AN27" s="94" t="e">
        <f t="shared" si="42"/>
        <v>#REF!</v>
      </c>
      <c r="AO27" s="94" t="e">
        <f t="shared" si="42"/>
        <v>#REF!</v>
      </c>
    </row>
    <row r="28" spans="1:41" s="50" customFormat="1" x14ac:dyDescent="0.2">
      <c r="A28" s="88">
        <f>A25</f>
        <v>2</v>
      </c>
      <c r="B28" s="91">
        <f t="shared" si="35"/>
        <v>10650</v>
      </c>
      <c r="C28" s="91">
        <f t="shared" si="35"/>
        <v>11250</v>
      </c>
      <c r="D28" s="91">
        <f t="shared" si="35"/>
        <v>10650</v>
      </c>
      <c r="E28" s="91">
        <f t="shared" si="36"/>
        <v>12750</v>
      </c>
      <c r="F28" s="91">
        <f t="shared" si="36"/>
        <v>12070</v>
      </c>
      <c r="G28" s="91">
        <f t="shared" si="36"/>
        <v>12750</v>
      </c>
      <c r="H28" s="91">
        <f t="shared" si="36"/>
        <v>12070</v>
      </c>
      <c r="I28" s="94" t="e">
        <f>I11*0.9</f>
        <v>#REF!</v>
      </c>
      <c r="J28" s="94" t="e">
        <f>J11*0.9</f>
        <v>#REF!</v>
      </c>
      <c r="K28" s="94" t="e">
        <f t="shared" si="28"/>
        <v>#REF!</v>
      </c>
      <c r="L28" s="94" t="e">
        <f t="shared" ref="L28:R28" si="43">ROUNDUP(L11*0.87,)</f>
        <v>#REF!</v>
      </c>
      <c r="M28" s="94" t="e">
        <f t="shared" si="43"/>
        <v>#REF!</v>
      </c>
      <c r="N28" s="94" t="e">
        <f t="shared" si="43"/>
        <v>#REF!</v>
      </c>
      <c r="O28" s="94" t="e">
        <f t="shared" si="43"/>
        <v>#REF!</v>
      </c>
      <c r="P28" s="94" t="e">
        <f t="shared" si="43"/>
        <v>#REF!</v>
      </c>
      <c r="Q28" s="94" t="e">
        <f t="shared" si="43"/>
        <v>#REF!</v>
      </c>
      <c r="R28" s="94" t="e">
        <f t="shared" si="43"/>
        <v>#REF!</v>
      </c>
      <c r="S28" s="94" t="e">
        <f t="shared" ref="S28:T28" si="44">ROUNDUP(S11*0.87,)</f>
        <v>#REF!</v>
      </c>
      <c r="T28" s="94" t="e">
        <f t="shared" si="44"/>
        <v>#REF!</v>
      </c>
      <c r="U28" s="94" t="e">
        <f t="shared" ref="U28:V28" si="45">ROUNDUP(U11*0.87,)</f>
        <v>#REF!</v>
      </c>
      <c r="V28" s="94" t="e">
        <f t="shared" si="45"/>
        <v>#REF!</v>
      </c>
      <c r="W28" s="94" t="e">
        <f t="shared" ref="W28:AF28" si="46">ROUNDUP(W11*0.87,)</f>
        <v>#REF!</v>
      </c>
      <c r="X28" s="94" t="e">
        <f t="shared" si="46"/>
        <v>#REF!</v>
      </c>
      <c r="Y28" s="94" t="e">
        <f t="shared" si="46"/>
        <v>#REF!</v>
      </c>
      <c r="Z28" s="94" t="e">
        <f t="shared" si="46"/>
        <v>#REF!</v>
      </c>
      <c r="AA28" s="94" t="e">
        <f t="shared" si="46"/>
        <v>#REF!</v>
      </c>
      <c r="AB28" s="94" t="e">
        <f t="shared" si="46"/>
        <v>#REF!</v>
      </c>
      <c r="AC28" s="94" t="e">
        <f t="shared" si="46"/>
        <v>#REF!</v>
      </c>
      <c r="AD28" s="94" t="e">
        <f t="shared" si="46"/>
        <v>#REF!</v>
      </c>
      <c r="AE28" s="94" t="e">
        <f t="shared" si="46"/>
        <v>#REF!</v>
      </c>
      <c r="AF28" s="94" t="e">
        <f t="shared" si="46"/>
        <v>#REF!</v>
      </c>
      <c r="AG28" s="94" t="e">
        <f t="shared" ref="AG28:AI28" si="47">ROUNDUP(AG11*0.87,)</f>
        <v>#REF!</v>
      </c>
      <c r="AH28" s="94" t="e">
        <f t="shared" si="47"/>
        <v>#REF!</v>
      </c>
      <c r="AI28" s="94" t="e">
        <f t="shared" si="47"/>
        <v>#REF!</v>
      </c>
      <c r="AJ28" s="94" t="e">
        <f t="shared" ref="AJ28:AO28" si="48">ROUNDUP(AJ11*0.87,)</f>
        <v>#REF!</v>
      </c>
      <c r="AK28" s="94" t="e">
        <f t="shared" si="48"/>
        <v>#REF!</v>
      </c>
      <c r="AL28" s="94" t="e">
        <f t="shared" si="48"/>
        <v>#REF!</v>
      </c>
      <c r="AM28" s="94" t="e">
        <f t="shared" si="48"/>
        <v>#REF!</v>
      </c>
      <c r="AN28" s="94" t="e">
        <f t="shared" si="48"/>
        <v>#REF!</v>
      </c>
      <c r="AO28" s="94" t="e">
        <f t="shared" si="48"/>
        <v>#REF!</v>
      </c>
    </row>
    <row r="29" spans="1:41" s="50" customFormat="1" x14ac:dyDescent="0.2">
      <c r="A29" s="42" t="s">
        <v>85</v>
      </c>
      <c r="B29" s="91"/>
      <c r="C29" s="91"/>
      <c r="D29" s="91"/>
      <c r="E29" s="91"/>
      <c r="F29" s="91"/>
      <c r="G29" s="91"/>
      <c r="H29" s="91"/>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row>
    <row r="30" spans="1:41" s="50" customFormat="1" x14ac:dyDescent="0.2">
      <c r="A30" s="88">
        <f>A24</f>
        <v>1</v>
      </c>
      <c r="B30" s="91">
        <f t="shared" ref="B30:D31" si="49">B13*0.75</f>
        <v>10650</v>
      </c>
      <c r="C30" s="91">
        <f t="shared" si="49"/>
        <v>11250</v>
      </c>
      <c r="D30" s="91">
        <f t="shared" si="49"/>
        <v>10650</v>
      </c>
      <c r="E30" s="91">
        <f t="shared" ref="E30:H31" si="50">E13*0.85</f>
        <v>12750</v>
      </c>
      <c r="F30" s="91">
        <f t="shared" si="50"/>
        <v>12070</v>
      </c>
      <c r="G30" s="91">
        <f t="shared" si="50"/>
        <v>12750</v>
      </c>
      <c r="H30" s="91">
        <f t="shared" si="50"/>
        <v>12070</v>
      </c>
      <c r="I30" s="94" t="e">
        <f>I13*0.9</f>
        <v>#REF!</v>
      </c>
      <c r="J30" s="94" t="e">
        <f>J13*0.9</f>
        <v>#REF!</v>
      </c>
      <c r="K30" s="94" t="e">
        <f t="shared" si="28"/>
        <v>#REF!</v>
      </c>
      <c r="L30" s="94" t="e">
        <f t="shared" ref="L30:R30" si="51">ROUNDUP(L13*0.87,)</f>
        <v>#REF!</v>
      </c>
      <c r="M30" s="94" t="e">
        <f t="shared" si="51"/>
        <v>#REF!</v>
      </c>
      <c r="N30" s="94" t="e">
        <f t="shared" si="51"/>
        <v>#REF!</v>
      </c>
      <c r="O30" s="94" t="e">
        <f t="shared" si="51"/>
        <v>#REF!</v>
      </c>
      <c r="P30" s="94" t="e">
        <f t="shared" si="51"/>
        <v>#REF!</v>
      </c>
      <c r="Q30" s="94" t="e">
        <f t="shared" si="51"/>
        <v>#REF!</v>
      </c>
      <c r="R30" s="94" t="e">
        <f t="shared" si="51"/>
        <v>#REF!</v>
      </c>
      <c r="S30" s="94" t="e">
        <f t="shared" ref="S30:T30" si="52">ROUNDUP(S13*0.87,)</f>
        <v>#REF!</v>
      </c>
      <c r="T30" s="94" t="e">
        <f t="shared" si="52"/>
        <v>#REF!</v>
      </c>
      <c r="U30" s="94" t="e">
        <f t="shared" ref="U30:V30" si="53">ROUNDUP(U13*0.87,)</f>
        <v>#REF!</v>
      </c>
      <c r="V30" s="94" t="e">
        <f t="shared" si="53"/>
        <v>#REF!</v>
      </c>
      <c r="W30" s="94" t="e">
        <f t="shared" ref="W30:AF30" si="54">ROUNDUP(W13*0.87,)</f>
        <v>#REF!</v>
      </c>
      <c r="X30" s="94" t="e">
        <f t="shared" si="54"/>
        <v>#REF!</v>
      </c>
      <c r="Y30" s="94" t="e">
        <f t="shared" si="54"/>
        <v>#REF!</v>
      </c>
      <c r="Z30" s="94" t="e">
        <f t="shared" si="54"/>
        <v>#REF!</v>
      </c>
      <c r="AA30" s="94" t="e">
        <f t="shared" si="54"/>
        <v>#REF!</v>
      </c>
      <c r="AB30" s="94" t="e">
        <f t="shared" si="54"/>
        <v>#REF!</v>
      </c>
      <c r="AC30" s="94" t="e">
        <f t="shared" si="54"/>
        <v>#REF!</v>
      </c>
      <c r="AD30" s="94" t="e">
        <f t="shared" si="54"/>
        <v>#REF!</v>
      </c>
      <c r="AE30" s="94" t="e">
        <f t="shared" si="54"/>
        <v>#REF!</v>
      </c>
      <c r="AF30" s="94" t="e">
        <f t="shared" si="54"/>
        <v>#REF!</v>
      </c>
      <c r="AG30" s="94" t="e">
        <f t="shared" ref="AG30:AI30" si="55">ROUNDUP(AG13*0.87,)</f>
        <v>#REF!</v>
      </c>
      <c r="AH30" s="94" t="e">
        <f t="shared" si="55"/>
        <v>#REF!</v>
      </c>
      <c r="AI30" s="94" t="e">
        <f t="shared" si="55"/>
        <v>#REF!</v>
      </c>
      <c r="AJ30" s="94" t="e">
        <f t="shared" ref="AJ30:AO30" si="56">ROUNDUP(AJ13*0.87,)</f>
        <v>#REF!</v>
      </c>
      <c r="AK30" s="94" t="e">
        <f t="shared" si="56"/>
        <v>#REF!</v>
      </c>
      <c r="AL30" s="94" t="e">
        <f t="shared" si="56"/>
        <v>#REF!</v>
      </c>
      <c r="AM30" s="94" t="e">
        <f t="shared" si="56"/>
        <v>#REF!</v>
      </c>
      <c r="AN30" s="94" t="e">
        <f t="shared" si="56"/>
        <v>#REF!</v>
      </c>
      <c r="AO30" s="94" t="e">
        <f t="shared" si="56"/>
        <v>#REF!</v>
      </c>
    </row>
    <row r="31" spans="1:41" s="50" customFormat="1" x14ac:dyDescent="0.2">
      <c r="A31" s="88">
        <f>A25</f>
        <v>2</v>
      </c>
      <c r="B31" s="91">
        <f t="shared" si="49"/>
        <v>11400</v>
      </c>
      <c r="C31" s="91">
        <f t="shared" si="49"/>
        <v>12000</v>
      </c>
      <c r="D31" s="91">
        <f t="shared" si="49"/>
        <v>11400</v>
      </c>
      <c r="E31" s="91">
        <f t="shared" si="50"/>
        <v>13600</v>
      </c>
      <c r="F31" s="91">
        <f t="shared" si="50"/>
        <v>12920</v>
      </c>
      <c r="G31" s="91">
        <f t="shared" si="50"/>
        <v>13600</v>
      </c>
      <c r="H31" s="91">
        <f t="shared" si="50"/>
        <v>12920</v>
      </c>
      <c r="I31" s="94" t="e">
        <f>I14*0.9</f>
        <v>#REF!</v>
      </c>
      <c r="J31" s="94" t="e">
        <f>J14*0.9</f>
        <v>#REF!</v>
      </c>
      <c r="K31" s="94" t="e">
        <f t="shared" si="28"/>
        <v>#REF!</v>
      </c>
      <c r="L31" s="94" t="e">
        <f t="shared" ref="L31:R31" si="57">ROUNDUP(L14*0.87,)</f>
        <v>#REF!</v>
      </c>
      <c r="M31" s="94" t="e">
        <f t="shared" si="57"/>
        <v>#REF!</v>
      </c>
      <c r="N31" s="94" t="e">
        <f t="shared" si="57"/>
        <v>#REF!</v>
      </c>
      <c r="O31" s="94" t="e">
        <f t="shared" si="57"/>
        <v>#REF!</v>
      </c>
      <c r="P31" s="94" t="e">
        <f t="shared" si="57"/>
        <v>#REF!</v>
      </c>
      <c r="Q31" s="94" t="e">
        <f t="shared" si="57"/>
        <v>#REF!</v>
      </c>
      <c r="R31" s="94" t="e">
        <f t="shared" si="57"/>
        <v>#REF!</v>
      </c>
      <c r="S31" s="94" t="e">
        <f t="shared" ref="S31:T31" si="58">ROUNDUP(S14*0.87,)</f>
        <v>#REF!</v>
      </c>
      <c r="T31" s="94" t="e">
        <f t="shared" si="58"/>
        <v>#REF!</v>
      </c>
      <c r="U31" s="94" t="e">
        <f t="shared" ref="U31:V31" si="59">ROUNDUP(U14*0.87,)</f>
        <v>#REF!</v>
      </c>
      <c r="V31" s="94" t="e">
        <f t="shared" si="59"/>
        <v>#REF!</v>
      </c>
      <c r="W31" s="94" t="e">
        <f t="shared" ref="W31:AF31" si="60">ROUNDUP(W14*0.87,)</f>
        <v>#REF!</v>
      </c>
      <c r="X31" s="94" t="e">
        <f t="shared" si="60"/>
        <v>#REF!</v>
      </c>
      <c r="Y31" s="94" t="e">
        <f t="shared" si="60"/>
        <v>#REF!</v>
      </c>
      <c r="Z31" s="94" t="e">
        <f t="shared" si="60"/>
        <v>#REF!</v>
      </c>
      <c r="AA31" s="94" t="e">
        <f t="shared" si="60"/>
        <v>#REF!</v>
      </c>
      <c r="AB31" s="94" t="e">
        <f t="shared" si="60"/>
        <v>#REF!</v>
      </c>
      <c r="AC31" s="94" t="e">
        <f t="shared" si="60"/>
        <v>#REF!</v>
      </c>
      <c r="AD31" s="94" t="e">
        <f t="shared" si="60"/>
        <v>#REF!</v>
      </c>
      <c r="AE31" s="94" t="e">
        <f t="shared" si="60"/>
        <v>#REF!</v>
      </c>
      <c r="AF31" s="94" t="e">
        <f t="shared" si="60"/>
        <v>#REF!</v>
      </c>
      <c r="AG31" s="94" t="e">
        <f t="shared" ref="AG31:AI31" si="61">ROUNDUP(AG14*0.87,)</f>
        <v>#REF!</v>
      </c>
      <c r="AH31" s="94" t="e">
        <f t="shared" si="61"/>
        <v>#REF!</v>
      </c>
      <c r="AI31" s="94" t="e">
        <f t="shared" si="61"/>
        <v>#REF!</v>
      </c>
      <c r="AJ31" s="94" t="e">
        <f t="shared" ref="AJ31:AO31" si="62">ROUNDUP(AJ14*0.87,)</f>
        <v>#REF!</v>
      </c>
      <c r="AK31" s="94" t="e">
        <f t="shared" si="62"/>
        <v>#REF!</v>
      </c>
      <c r="AL31" s="94" t="e">
        <f t="shared" si="62"/>
        <v>#REF!</v>
      </c>
      <c r="AM31" s="94" t="e">
        <f t="shared" si="62"/>
        <v>#REF!</v>
      </c>
      <c r="AN31" s="94" t="e">
        <f t="shared" si="62"/>
        <v>#REF!</v>
      </c>
      <c r="AO31" s="94" t="e">
        <f t="shared" si="62"/>
        <v>#REF!</v>
      </c>
    </row>
    <row r="32" spans="1:41" s="50" customFormat="1" x14ac:dyDescent="0.2">
      <c r="A32" s="42" t="s">
        <v>86</v>
      </c>
      <c r="B32" s="91"/>
      <c r="C32" s="91"/>
      <c r="D32" s="91"/>
      <c r="E32" s="91"/>
      <c r="F32" s="91"/>
      <c r="G32" s="91"/>
      <c r="H32" s="91"/>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row>
    <row r="33" spans="1:41" s="50" customFormat="1" x14ac:dyDescent="0.2">
      <c r="A33" s="88">
        <f>A24</f>
        <v>1</v>
      </c>
      <c r="B33" s="91">
        <f t="shared" ref="B33:D34" si="63">B16*0.75</f>
        <v>12150</v>
      </c>
      <c r="C33" s="91">
        <f t="shared" si="63"/>
        <v>12750</v>
      </c>
      <c r="D33" s="91">
        <f t="shared" si="63"/>
        <v>12150</v>
      </c>
      <c r="E33" s="91">
        <f t="shared" ref="E33:H34" si="64">E16*0.85</f>
        <v>14450</v>
      </c>
      <c r="F33" s="91">
        <f t="shared" si="64"/>
        <v>13770</v>
      </c>
      <c r="G33" s="91">
        <f t="shared" si="64"/>
        <v>14450</v>
      </c>
      <c r="H33" s="91">
        <f t="shared" si="64"/>
        <v>13770</v>
      </c>
      <c r="I33" s="94" t="e">
        <f>I16*0.9</f>
        <v>#REF!</v>
      </c>
      <c r="J33" s="94" t="e">
        <f>J16*0.9</f>
        <v>#REF!</v>
      </c>
      <c r="K33" s="94" t="e">
        <f t="shared" si="28"/>
        <v>#REF!</v>
      </c>
      <c r="L33" s="94" t="e">
        <f t="shared" ref="L33:R33" si="65">ROUNDUP(L16*0.87,)</f>
        <v>#REF!</v>
      </c>
      <c r="M33" s="94" t="e">
        <f t="shared" si="65"/>
        <v>#REF!</v>
      </c>
      <c r="N33" s="94" t="e">
        <f t="shared" si="65"/>
        <v>#REF!</v>
      </c>
      <c r="O33" s="94" t="e">
        <f t="shared" si="65"/>
        <v>#REF!</v>
      </c>
      <c r="P33" s="94" t="e">
        <f t="shared" si="65"/>
        <v>#REF!</v>
      </c>
      <c r="Q33" s="94" t="e">
        <f t="shared" si="65"/>
        <v>#REF!</v>
      </c>
      <c r="R33" s="94" t="e">
        <f t="shared" si="65"/>
        <v>#REF!</v>
      </c>
      <c r="S33" s="94" t="e">
        <f t="shared" ref="S33:T33" si="66">ROUNDUP(S16*0.87,)</f>
        <v>#REF!</v>
      </c>
      <c r="T33" s="94" t="e">
        <f t="shared" si="66"/>
        <v>#REF!</v>
      </c>
      <c r="U33" s="94" t="e">
        <f t="shared" ref="U33:V33" si="67">ROUNDUP(U16*0.87,)</f>
        <v>#REF!</v>
      </c>
      <c r="V33" s="94" t="e">
        <f t="shared" si="67"/>
        <v>#REF!</v>
      </c>
      <c r="W33" s="94" t="e">
        <f t="shared" ref="W33:AF33" si="68">ROUNDUP(W16*0.87,)</f>
        <v>#REF!</v>
      </c>
      <c r="X33" s="94" t="e">
        <f t="shared" si="68"/>
        <v>#REF!</v>
      </c>
      <c r="Y33" s="94" t="e">
        <f t="shared" si="68"/>
        <v>#REF!</v>
      </c>
      <c r="Z33" s="94" t="e">
        <f t="shared" si="68"/>
        <v>#REF!</v>
      </c>
      <c r="AA33" s="94" t="e">
        <f t="shared" si="68"/>
        <v>#REF!</v>
      </c>
      <c r="AB33" s="94" t="e">
        <f t="shared" si="68"/>
        <v>#REF!</v>
      </c>
      <c r="AC33" s="94" t="e">
        <f t="shared" si="68"/>
        <v>#REF!</v>
      </c>
      <c r="AD33" s="94" t="e">
        <f t="shared" si="68"/>
        <v>#REF!</v>
      </c>
      <c r="AE33" s="94" t="e">
        <f t="shared" si="68"/>
        <v>#REF!</v>
      </c>
      <c r="AF33" s="94" t="e">
        <f t="shared" si="68"/>
        <v>#REF!</v>
      </c>
      <c r="AG33" s="94" t="e">
        <f t="shared" ref="AG33:AI33" si="69">ROUNDUP(AG16*0.87,)</f>
        <v>#REF!</v>
      </c>
      <c r="AH33" s="94" t="e">
        <f t="shared" si="69"/>
        <v>#REF!</v>
      </c>
      <c r="AI33" s="94" t="e">
        <f t="shared" si="69"/>
        <v>#REF!</v>
      </c>
      <c r="AJ33" s="94" t="e">
        <f t="shared" ref="AJ33:AO33" si="70">ROUNDUP(AJ16*0.87,)</f>
        <v>#REF!</v>
      </c>
      <c r="AK33" s="94" t="e">
        <f t="shared" si="70"/>
        <v>#REF!</v>
      </c>
      <c r="AL33" s="94" t="e">
        <f t="shared" si="70"/>
        <v>#REF!</v>
      </c>
      <c r="AM33" s="94" t="e">
        <f t="shared" si="70"/>
        <v>#REF!</v>
      </c>
      <c r="AN33" s="94" t="e">
        <f t="shared" si="70"/>
        <v>#REF!</v>
      </c>
      <c r="AO33" s="94" t="e">
        <f t="shared" si="70"/>
        <v>#REF!</v>
      </c>
    </row>
    <row r="34" spans="1:41" s="50" customFormat="1" x14ac:dyDescent="0.2">
      <c r="A34" s="88">
        <f>A25</f>
        <v>2</v>
      </c>
      <c r="B34" s="91">
        <f t="shared" si="63"/>
        <v>12900</v>
      </c>
      <c r="C34" s="91">
        <f t="shared" si="63"/>
        <v>13500</v>
      </c>
      <c r="D34" s="91">
        <f t="shared" si="63"/>
        <v>12900</v>
      </c>
      <c r="E34" s="91">
        <f t="shared" si="64"/>
        <v>15300</v>
      </c>
      <c r="F34" s="91">
        <f t="shared" si="64"/>
        <v>14620</v>
      </c>
      <c r="G34" s="91">
        <f t="shared" si="64"/>
        <v>15300</v>
      </c>
      <c r="H34" s="91">
        <f t="shared" si="64"/>
        <v>14620</v>
      </c>
      <c r="I34" s="94" t="e">
        <f>I17*0.9</f>
        <v>#REF!</v>
      </c>
      <c r="J34" s="94" t="e">
        <f>J17*0.9</f>
        <v>#REF!</v>
      </c>
      <c r="K34" s="94" t="e">
        <f t="shared" si="28"/>
        <v>#REF!</v>
      </c>
      <c r="L34" s="94" t="e">
        <f t="shared" ref="L34:R34" si="71">ROUNDUP(L17*0.87,)</f>
        <v>#REF!</v>
      </c>
      <c r="M34" s="94" t="e">
        <f t="shared" si="71"/>
        <v>#REF!</v>
      </c>
      <c r="N34" s="94" t="e">
        <f t="shared" si="71"/>
        <v>#REF!</v>
      </c>
      <c r="O34" s="94" t="e">
        <f t="shared" si="71"/>
        <v>#REF!</v>
      </c>
      <c r="P34" s="94" t="e">
        <f t="shared" si="71"/>
        <v>#REF!</v>
      </c>
      <c r="Q34" s="94" t="e">
        <f t="shared" si="71"/>
        <v>#REF!</v>
      </c>
      <c r="R34" s="94" t="e">
        <f t="shared" si="71"/>
        <v>#REF!</v>
      </c>
      <c r="S34" s="94" t="e">
        <f t="shared" ref="S34:T34" si="72">ROUNDUP(S17*0.87,)</f>
        <v>#REF!</v>
      </c>
      <c r="T34" s="94" t="e">
        <f t="shared" si="72"/>
        <v>#REF!</v>
      </c>
      <c r="U34" s="94" t="e">
        <f t="shared" ref="U34:V34" si="73">ROUNDUP(U17*0.87,)</f>
        <v>#REF!</v>
      </c>
      <c r="V34" s="94" t="e">
        <f t="shared" si="73"/>
        <v>#REF!</v>
      </c>
      <c r="W34" s="94" t="e">
        <f t="shared" ref="W34:AF34" si="74">ROUNDUP(W17*0.87,)</f>
        <v>#REF!</v>
      </c>
      <c r="X34" s="94" t="e">
        <f t="shared" si="74"/>
        <v>#REF!</v>
      </c>
      <c r="Y34" s="94" t="e">
        <f t="shared" si="74"/>
        <v>#REF!</v>
      </c>
      <c r="Z34" s="94" t="e">
        <f t="shared" si="74"/>
        <v>#REF!</v>
      </c>
      <c r="AA34" s="94" t="e">
        <f t="shared" si="74"/>
        <v>#REF!</v>
      </c>
      <c r="AB34" s="94" t="e">
        <f t="shared" si="74"/>
        <v>#REF!</v>
      </c>
      <c r="AC34" s="94" t="e">
        <f t="shared" si="74"/>
        <v>#REF!</v>
      </c>
      <c r="AD34" s="94" t="e">
        <f t="shared" si="74"/>
        <v>#REF!</v>
      </c>
      <c r="AE34" s="94" t="e">
        <f t="shared" si="74"/>
        <v>#REF!</v>
      </c>
      <c r="AF34" s="94" t="e">
        <f t="shared" si="74"/>
        <v>#REF!</v>
      </c>
      <c r="AG34" s="94" t="e">
        <f t="shared" ref="AG34:AI34" si="75">ROUNDUP(AG17*0.87,)</f>
        <v>#REF!</v>
      </c>
      <c r="AH34" s="94" t="e">
        <f t="shared" si="75"/>
        <v>#REF!</v>
      </c>
      <c r="AI34" s="94" t="e">
        <f t="shared" si="75"/>
        <v>#REF!</v>
      </c>
      <c r="AJ34" s="94" t="e">
        <f t="shared" ref="AJ34:AO34" si="76">ROUNDUP(AJ17*0.87,)</f>
        <v>#REF!</v>
      </c>
      <c r="AK34" s="94" t="e">
        <f t="shared" si="76"/>
        <v>#REF!</v>
      </c>
      <c r="AL34" s="94" t="e">
        <f t="shared" si="76"/>
        <v>#REF!</v>
      </c>
      <c r="AM34" s="94" t="e">
        <f t="shared" si="76"/>
        <v>#REF!</v>
      </c>
      <c r="AN34" s="94" t="e">
        <f t="shared" si="76"/>
        <v>#REF!</v>
      </c>
      <c r="AO34" s="94" t="e">
        <f t="shared" si="76"/>
        <v>#REF!</v>
      </c>
    </row>
    <row r="35" spans="1:41" s="50" customFormat="1" x14ac:dyDescent="0.2">
      <c r="A35" s="42" t="s">
        <v>87</v>
      </c>
      <c r="B35" s="91"/>
      <c r="C35" s="91"/>
      <c r="D35" s="91"/>
      <c r="E35" s="91"/>
      <c r="F35" s="91"/>
      <c r="G35" s="91"/>
      <c r="H35" s="91"/>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row>
    <row r="36" spans="1:41" s="50" customFormat="1" x14ac:dyDescent="0.2">
      <c r="A36" s="88" t="s">
        <v>88</v>
      </c>
      <c r="B36" s="91">
        <f>B19*0.75</f>
        <v>23400</v>
      </c>
      <c r="C36" s="91">
        <f>C19*0.75</f>
        <v>24000</v>
      </c>
      <c r="D36" s="91">
        <f>D19*0.75</f>
        <v>23400</v>
      </c>
      <c r="E36" s="91">
        <f>E19*0.85</f>
        <v>27200</v>
      </c>
      <c r="F36" s="91">
        <f>F19*0.85</f>
        <v>26520</v>
      </c>
      <c r="G36" s="91">
        <f>G19*0.85</f>
        <v>27200</v>
      </c>
      <c r="H36" s="91">
        <f>H19*0.85</f>
        <v>26520</v>
      </c>
      <c r="I36" s="94" t="e">
        <f>I19*0.9</f>
        <v>#REF!</v>
      </c>
      <c r="J36" s="94" t="e">
        <f>J19*0.9</f>
        <v>#REF!</v>
      </c>
      <c r="K36" s="94" t="e">
        <f t="shared" si="28"/>
        <v>#REF!</v>
      </c>
      <c r="L36" s="94" t="e">
        <f t="shared" ref="L36:R36" si="77">ROUNDUP(L19*0.87,)</f>
        <v>#REF!</v>
      </c>
      <c r="M36" s="94" t="e">
        <f t="shared" si="77"/>
        <v>#REF!</v>
      </c>
      <c r="N36" s="94" t="e">
        <f t="shared" si="77"/>
        <v>#REF!</v>
      </c>
      <c r="O36" s="114" t="e">
        <f t="shared" si="77"/>
        <v>#REF!</v>
      </c>
      <c r="P36" s="114" t="e">
        <f t="shared" si="77"/>
        <v>#REF!</v>
      </c>
      <c r="Q36" s="114" t="e">
        <f t="shared" si="77"/>
        <v>#REF!</v>
      </c>
      <c r="R36" s="42" t="e">
        <f t="shared" si="77"/>
        <v>#REF!</v>
      </c>
      <c r="S36" s="42" t="e">
        <f t="shared" ref="S36:T36" si="78">ROUNDUP(S19*0.87,)</f>
        <v>#REF!</v>
      </c>
      <c r="T36" s="42" t="e">
        <f t="shared" si="78"/>
        <v>#REF!</v>
      </c>
      <c r="U36" s="42" t="e">
        <f t="shared" ref="U36:V36" si="79">ROUNDUP(U19*0.87,)</f>
        <v>#REF!</v>
      </c>
      <c r="V36" s="42" t="e">
        <f t="shared" si="79"/>
        <v>#REF!</v>
      </c>
      <c r="W36" s="42" t="e">
        <f t="shared" ref="W36:AF36" si="80">ROUNDUP(W19*0.87,)</f>
        <v>#REF!</v>
      </c>
      <c r="X36" s="42" t="e">
        <f t="shared" si="80"/>
        <v>#REF!</v>
      </c>
      <c r="Y36" s="42" t="e">
        <f t="shared" si="80"/>
        <v>#REF!</v>
      </c>
      <c r="Z36" s="42" t="e">
        <f t="shared" si="80"/>
        <v>#REF!</v>
      </c>
      <c r="AA36" s="42" t="e">
        <f t="shared" si="80"/>
        <v>#REF!</v>
      </c>
      <c r="AB36" s="42" t="e">
        <f t="shared" si="80"/>
        <v>#REF!</v>
      </c>
      <c r="AC36" s="42" t="e">
        <f t="shared" si="80"/>
        <v>#REF!</v>
      </c>
      <c r="AD36" s="42" t="e">
        <f t="shared" si="80"/>
        <v>#REF!</v>
      </c>
      <c r="AE36" s="42" t="e">
        <f t="shared" si="80"/>
        <v>#REF!</v>
      </c>
      <c r="AF36" s="42" t="e">
        <f t="shared" si="80"/>
        <v>#REF!</v>
      </c>
      <c r="AG36" s="42" t="e">
        <f t="shared" ref="AG36:AI36" si="81">ROUNDUP(AG19*0.87,)</f>
        <v>#REF!</v>
      </c>
      <c r="AH36" s="42" t="e">
        <f t="shared" si="81"/>
        <v>#REF!</v>
      </c>
      <c r="AI36" s="42" t="e">
        <f t="shared" si="81"/>
        <v>#REF!</v>
      </c>
      <c r="AJ36" s="42" t="e">
        <f t="shared" ref="AJ36:AO36" si="82">ROUNDUP(AJ19*0.87,)</f>
        <v>#REF!</v>
      </c>
      <c r="AK36" s="42" t="e">
        <f t="shared" si="82"/>
        <v>#REF!</v>
      </c>
      <c r="AL36" s="42" t="e">
        <f t="shared" si="82"/>
        <v>#REF!</v>
      </c>
      <c r="AM36" s="42" t="e">
        <f t="shared" si="82"/>
        <v>#REF!</v>
      </c>
      <c r="AN36" s="42" t="e">
        <f t="shared" si="82"/>
        <v>#REF!</v>
      </c>
      <c r="AO36" s="42" t="e">
        <f t="shared" si="82"/>
        <v>#REF!</v>
      </c>
    </row>
    <row r="37" spans="1:41" s="50" customFormat="1" x14ac:dyDescent="0.2">
      <c r="A37" s="100"/>
      <c r="B37" s="53"/>
      <c r="C37" s="53"/>
      <c r="D37" s="53"/>
      <c r="E37" s="53"/>
      <c r="F37" s="53"/>
      <c r="G37" s="53"/>
      <c r="H37" s="53"/>
      <c r="I37" s="53"/>
      <c r="J37" s="53"/>
      <c r="K37" s="53"/>
      <c r="L37" s="53"/>
      <c r="M37" s="53"/>
      <c r="N37" s="53"/>
      <c r="O37" s="53"/>
      <c r="P37" s="53"/>
      <c r="Q37" s="53"/>
    </row>
    <row r="38" spans="1:41" s="50" customFormat="1" ht="12.75" thickBot="1" x14ac:dyDescent="0.25">
      <c r="A38" s="100"/>
      <c r="B38" s="53"/>
      <c r="C38" s="53"/>
      <c r="D38" s="53"/>
      <c r="E38" s="53"/>
      <c r="F38" s="53"/>
      <c r="G38" s="53"/>
      <c r="H38" s="53"/>
      <c r="I38" s="53"/>
      <c r="J38" s="53"/>
      <c r="K38" s="53"/>
      <c r="L38" s="53"/>
      <c r="M38" s="53"/>
      <c r="N38" s="53"/>
      <c r="O38" s="53"/>
      <c r="P38" s="53"/>
    </row>
    <row r="39" spans="1:41" s="50" customFormat="1" ht="13.5" thickBot="1" x14ac:dyDescent="0.25">
      <c r="A39" s="104" t="s">
        <v>66</v>
      </c>
      <c r="B39"/>
      <c r="C39"/>
      <c r="D39"/>
      <c r="E39"/>
      <c r="F39"/>
      <c r="G39"/>
      <c r="H39"/>
      <c r="I39"/>
      <c r="J39"/>
      <c r="K39" s="55"/>
      <c r="L39" s="55"/>
      <c r="M39" s="55"/>
      <c r="N39" s="55"/>
      <c r="O39" s="55"/>
      <c r="P39" s="55"/>
      <c r="Q39" s="55"/>
      <c r="R39" s="55"/>
      <c r="S39"/>
      <c r="T39"/>
      <c r="U39"/>
      <c r="V39"/>
      <c r="W39"/>
    </row>
    <row r="40" spans="1:41" ht="12.75" x14ac:dyDescent="0.2">
      <c r="A40" s="63" t="s">
        <v>78</v>
      </c>
      <c r="B40"/>
      <c r="C40"/>
      <c r="D40"/>
      <c r="E40"/>
      <c r="F40"/>
      <c r="G40"/>
      <c r="H40"/>
      <c r="I40"/>
      <c r="J40"/>
      <c r="K40" s="55"/>
      <c r="L40" s="55"/>
      <c r="M40" s="55"/>
      <c r="N40" s="55"/>
      <c r="O40" s="55"/>
      <c r="P40" s="55"/>
      <c r="Q40" s="55"/>
      <c r="R40" s="55"/>
      <c r="S40"/>
      <c r="T40"/>
      <c r="U40"/>
      <c r="V40"/>
      <c r="W40"/>
    </row>
    <row r="41" spans="1:41" ht="9" hidden="1" customHeight="1" x14ac:dyDescent="0.2">
      <c r="A41" s="43" t="s">
        <v>67</v>
      </c>
      <c r="B41"/>
      <c r="C41"/>
      <c r="D41"/>
      <c r="E41"/>
      <c r="F41"/>
      <c r="G41"/>
      <c r="H41"/>
      <c r="I41"/>
      <c r="J41"/>
      <c r="K41"/>
      <c r="L41"/>
      <c r="M41"/>
      <c r="N41"/>
      <c r="O41"/>
      <c r="P41"/>
      <c r="Q41"/>
      <c r="R41"/>
      <c r="S41"/>
      <c r="T41"/>
      <c r="U41"/>
      <c r="V41"/>
      <c r="W41"/>
    </row>
    <row r="42" spans="1:41" ht="10.7" customHeight="1" x14ac:dyDescent="0.2">
      <c r="A42" s="43" t="s">
        <v>89</v>
      </c>
      <c r="B42"/>
      <c r="C42"/>
      <c r="D42"/>
      <c r="E42"/>
      <c r="F42"/>
      <c r="G42"/>
      <c r="H42"/>
      <c r="I42"/>
      <c r="J42"/>
      <c r="K42"/>
      <c r="L42"/>
      <c r="M42"/>
      <c r="N42"/>
      <c r="O42"/>
      <c r="P42"/>
      <c r="Q42"/>
      <c r="R42"/>
      <c r="S42"/>
      <c r="T42"/>
      <c r="U42"/>
      <c r="V42"/>
      <c r="W42"/>
    </row>
    <row r="43" spans="1:41" ht="12.75" x14ac:dyDescent="0.2">
      <c r="A43" s="43" t="s">
        <v>68</v>
      </c>
      <c r="B43"/>
      <c r="C43"/>
      <c r="D43"/>
      <c r="E43"/>
      <c r="F43"/>
      <c r="G43"/>
      <c r="H43"/>
      <c r="I43"/>
      <c r="J43"/>
      <c r="K43"/>
      <c r="L43"/>
      <c r="M43"/>
      <c r="N43"/>
      <c r="O43"/>
      <c r="P43"/>
      <c r="Q43"/>
      <c r="R43"/>
      <c r="S43"/>
      <c r="T43"/>
      <c r="U43"/>
      <c r="V43"/>
      <c r="W43"/>
    </row>
    <row r="44" spans="1:41" ht="13.35" customHeight="1" x14ac:dyDescent="0.2">
      <c r="A44" s="43" t="s">
        <v>69</v>
      </c>
      <c r="B44"/>
      <c r="C44"/>
      <c r="D44"/>
      <c r="E44"/>
      <c r="F44"/>
      <c r="G44"/>
      <c r="H44"/>
      <c r="I44"/>
      <c r="J44"/>
      <c r="K44"/>
      <c r="L44"/>
      <c r="M44"/>
      <c r="N44"/>
      <c r="O44"/>
      <c r="P44"/>
      <c r="Q44"/>
      <c r="R44"/>
      <c r="S44"/>
      <c r="T44"/>
      <c r="U44"/>
      <c r="V44"/>
      <c r="W44"/>
    </row>
    <row r="45" spans="1:41" ht="13.35" customHeight="1" x14ac:dyDescent="0.2">
      <c r="A45" s="43" t="s">
        <v>90</v>
      </c>
      <c r="B45"/>
      <c r="C45"/>
      <c r="D45"/>
      <c r="E45"/>
      <c r="F45"/>
      <c r="G45"/>
      <c r="H45"/>
      <c r="I45"/>
      <c r="J45"/>
      <c r="K45"/>
      <c r="L45"/>
      <c r="M45"/>
      <c r="N45"/>
      <c r="O45"/>
      <c r="P45"/>
      <c r="Q45"/>
      <c r="R45"/>
      <c r="S45"/>
      <c r="T45"/>
      <c r="U45"/>
      <c r="V45"/>
      <c r="W45"/>
    </row>
    <row r="46" spans="1:41" ht="12.6" customHeight="1" thickBot="1" x14ac:dyDescent="0.25">
      <c r="A46" s="3"/>
      <c r="B46"/>
      <c r="C46"/>
      <c r="D46"/>
      <c r="E46"/>
      <c r="F46"/>
      <c r="G46"/>
      <c r="H46"/>
      <c r="I46"/>
      <c r="J46"/>
      <c r="K46"/>
      <c r="L46"/>
      <c r="M46"/>
      <c r="N46"/>
      <c r="O46"/>
      <c r="P46"/>
      <c r="Q46"/>
      <c r="R46"/>
      <c r="S46"/>
      <c r="T46"/>
      <c r="U46"/>
      <c r="V46"/>
      <c r="W46"/>
    </row>
    <row r="47" spans="1:41" ht="13.35" customHeight="1" thickBot="1" x14ac:dyDescent="0.25">
      <c r="A47" s="105" t="s">
        <v>71</v>
      </c>
      <c r="B47"/>
      <c r="C47"/>
      <c r="D47"/>
      <c r="E47"/>
      <c r="F47"/>
      <c r="G47"/>
      <c r="H47"/>
      <c r="I47"/>
      <c r="J47"/>
      <c r="K47"/>
      <c r="L47"/>
      <c r="M47"/>
      <c r="N47"/>
      <c r="O47"/>
      <c r="P47"/>
      <c r="Q47"/>
      <c r="R47"/>
      <c r="S47"/>
      <c r="T47"/>
      <c r="U47"/>
      <c r="V47"/>
      <c r="W47"/>
    </row>
    <row r="48" spans="1:41" ht="11.45" customHeight="1" x14ac:dyDescent="0.2">
      <c r="A48" s="106" t="s">
        <v>93</v>
      </c>
      <c r="B48"/>
      <c r="C48"/>
      <c r="D48"/>
      <c r="E48"/>
      <c r="F48"/>
      <c r="G48"/>
      <c r="H48"/>
      <c r="I48"/>
      <c r="J48"/>
      <c r="K48"/>
      <c r="L48"/>
      <c r="M48"/>
      <c r="N48"/>
      <c r="O48"/>
      <c r="P48"/>
      <c r="Q48"/>
      <c r="R48"/>
      <c r="S48"/>
      <c r="T48"/>
      <c r="U48"/>
      <c r="V48"/>
      <c r="W48"/>
    </row>
    <row r="49" spans="1:23" ht="13.5" thickBot="1" x14ac:dyDescent="0.25">
      <c r="A49" s="3"/>
      <c r="B49"/>
      <c r="C49"/>
      <c r="D49"/>
      <c r="E49"/>
      <c r="F49"/>
      <c r="G49"/>
      <c r="H49"/>
      <c r="I49"/>
      <c r="J49"/>
      <c r="K49"/>
      <c r="L49"/>
      <c r="M49"/>
      <c r="N49"/>
      <c r="O49"/>
      <c r="P49"/>
      <c r="Q49"/>
      <c r="R49"/>
      <c r="S49"/>
      <c r="T49"/>
      <c r="U49"/>
      <c r="V49"/>
      <c r="W49"/>
    </row>
    <row r="50" spans="1:23" ht="13.5" thickBot="1" x14ac:dyDescent="0.25">
      <c r="A50" s="107" t="s">
        <v>70</v>
      </c>
      <c r="B50"/>
      <c r="C50"/>
      <c r="D50"/>
      <c r="E50"/>
      <c r="F50"/>
      <c r="G50"/>
      <c r="H50"/>
      <c r="I50"/>
      <c r="J50"/>
      <c r="K50"/>
      <c r="L50"/>
      <c r="M50"/>
      <c r="N50"/>
      <c r="O50"/>
      <c r="P50"/>
      <c r="Q50"/>
      <c r="R50"/>
      <c r="S50"/>
      <c r="T50"/>
      <c r="U50"/>
      <c r="V50"/>
      <c r="W50"/>
    </row>
    <row r="51" spans="1:23" ht="48" x14ac:dyDescent="0.2">
      <c r="A51" s="70" t="s">
        <v>92</v>
      </c>
      <c r="B51"/>
      <c r="C51"/>
      <c r="D51"/>
      <c r="E51"/>
      <c r="F51"/>
      <c r="G51"/>
      <c r="H51"/>
      <c r="I51"/>
      <c r="J51"/>
      <c r="K51"/>
      <c r="L51"/>
      <c r="M51"/>
      <c r="N51"/>
      <c r="O51"/>
      <c r="P51"/>
      <c r="Q51"/>
      <c r="R51"/>
      <c r="S51"/>
      <c r="T51"/>
      <c r="U51"/>
      <c r="V51"/>
      <c r="W51"/>
    </row>
    <row r="52" spans="1:23" ht="12.75" x14ac:dyDescent="0.2">
      <c r="A52"/>
      <c r="B52"/>
      <c r="C52"/>
      <c r="D52"/>
      <c r="E52"/>
      <c r="F52"/>
      <c r="G52"/>
      <c r="H52"/>
      <c r="I52"/>
      <c r="J52"/>
      <c r="K52"/>
      <c r="L52"/>
      <c r="M52"/>
      <c r="N52"/>
      <c r="O52"/>
      <c r="P52"/>
      <c r="Q52"/>
      <c r="R52"/>
      <c r="S52"/>
      <c r="T52"/>
      <c r="U52"/>
      <c r="V52"/>
      <c r="W52"/>
    </row>
    <row r="53" spans="1:23" x14ac:dyDescent="0.2">
      <c r="M53" s="48"/>
      <c r="Q53" s="48"/>
    </row>
    <row r="54" spans="1:23" x14ac:dyDescent="0.2">
      <c r="M54" s="48"/>
      <c r="Q54" s="48"/>
    </row>
    <row r="55" spans="1:23" x14ac:dyDescent="0.2">
      <c r="M55" s="48"/>
      <c r="Q55" s="48"/>
    </row>
    <row r="56" spans="1:23" x14ac:dyDescent="0.2">
      <c r="M56" s="48"/>
      <c r="Q56" s="48"/>
    </row>
    <row r="57" spans="1:23" x14ac:dyDescent="0.2">
      <c r="M57" s="48"/>
      <c r="Q57" s="48"/>
    </row>
    <row r="58" spans="1:23" x14ac:dyDescent="0.2">
      <c r="M58" s="48"/>
      <c r="Q58" s="48"/>
    </row>
    <row r="59" spans="1:23" x14ac:dyDescent="0.2">
      <c r="M59" s="48"/>
      <c r="Q59" s="48"/>
    </row>
    <row r="60" spans="1:23" x14ac:dyDescent="0.2">
      <c r="M60" s="48"/>
      <c r="Q60" s="48"/>
    </row>
    <row r="61" spans="1:23" x14ac:dyDescent="0.2">
      <c r="M61" s="48"/>
      <c r="Q61" s="48"/>
    </row>
    <row r="62" spans="1:23" x14ac:dyDescent="0.2">
      <c r="M62" s="48"/>
      <c r="Q62" s="48"/>
    </row>
    <row r="63" spans="1:23" x14ac:dyDescent="0.2">
      <c r="M63" s="48"/>
      <c r="Q63" s="48"/>
    </row>
    <row r="64" spans="1:23" x14ac:dyDescent="0.2">
      <c r="M64" s="48"/>
      <c r="Q64" s="48"/>
    </row>
    <row r="65" spans="13:17" x14ac:dyDescent="0.2">
      <c r="M65" s="48"/>
      <c r="Q65" s="48"/>
    </row>
    <row r="66" spans="13:17" x14ac:dyDescent="0.2">
      <c r="M66" s="48"/>
      <c r="Q66" s="48"/>
    </row>
    <row r="67" spans="13:17" x14ac:dyDescent="0.2">
      <c r="M67" s="48"/>
      <c r="Q67" s="48"/>
    </row>
    <row r="68" spans="13:17" x14ac:dyDescent="0.2">
      <c r="M68" s="48"/>
      <c r="Q68" s="48"/>
    </row>
    <row r="69" spans="13:17" x14ac:dyDescent="0.2">
      <c r="M69" s="48"/>
      <c r="Q69" s="48"/>
    </row>
    <row r="70" spans="13:17" x14ac:dyDescent="0.2">
      <c r="M70" s="48"/>
      <c r="Q70" s="48"/>
    </row>
    <row r="71" spans="13:17" x14ac:dyDescent="0.2">
      <c r="M71" s="48"/>
      <c r="Q71" s="48"/>
    </row>
    <row r="72" spans="13:17" x14ac:dyDescent="0.2">
      <c r="M72" s="48"/>
      <c r="Q72" s="48"/>
    </row>
    <row r="73" spans="13:17" x14ac:dyDescent="0.2">
      <c r="M73" s="48"/>
      <c r="Q73" s="48"/>
    </row>
    <row r="74" spans="13:17" x14ac:dyDescent="0.2">
      <c r="M74" s="48"/>
      <c r="Q74" s="48"/>
    </row>
    <row r="75" spans="13:17" x14ac:dyDescent="0.2">
      <c r="M75" s="48"/>
      <c r="Q75" s="48"/>
    </row>
    <row r="76" spans="13:17" x14ac:dyDescent="0.2">
      <c r="M76" s="48"/>
      <c r="Q76" s="48"/>
    </row>
    <row r="77" spans="13:17" x14ac:dyDescent="0.2">
      <c r="M77" s="48"/>
      <c r="Q77" s="48"/>
    </row>
    <row r="78" spans="13:17" x14ac:dyDescent="0.2">
      <c r="M78" s="48"/>
      <c r="Q78" s="48"/>
    </row>
    <row r="79" spans="13:17" x14ac:dyDescent="0.2">
      <c r="M79" s="48"/>
      <c r="Q79" s="48"/>
    </row>
    <row r="80" spans="13:17" x14ac:dyDescent="0.2">
      <c r="M80" s="48"/>
      <c r="Q80" s="48"/>
    </row>
    <row r="81" spans="13:17" x14ac:dyDescent="0.2">
      <c r="M81" s="48"/>
      <c r="Q81" s="48"/>
    </row>
    <row r="82" spans="13:17" x14ac:dyDescent="0.2">
      <c r="M82" s="48"/>
      <c r="Q82" s="48"/>
    </row>
    <row r="83" spans="13:17" x14ac:dyDescent="0.2">
      <c r="M83" s="48"/>
      <c r="Q83" s="48"/>
    </row>
    <row r="84" spans="13:17" x14ac:dyDescent="0.2">
      <c r="M84" s="48"/>
      <c r="Q84" s="48"/>
    </row>
    <row r="85" spans="13:17" x14ac:dyDescent="0.2">
      <c r="M85" s="48"/>
      <c r="Q85" s="48"/>
    </row>
    <row r="86" spans="13:17" x14ac:dyDescent="0.2">
      <c r="M86" s="48"/>
      <c r="Q86" s="48"/>
    </row>
    <row r="87" spans="13:17" x14ac:dyDescent="0.2">
      <c r="M87" s="48"/>
      <c r="Q87" s="48"/>
    </row>
    <row r="88" spans="13:17" x14ac:dyDescent="0.2">
      <c r="M88" s="48"/>
      <c r="Q88" s="48"/>
    </row>
    <row r="89" spans="13:17" x14ac:dyDescent="0.2">
      <c r="M89" s="48"/>
      <c r="Q89" s="48"/>
    </row>
    <row r="90" spans="13:17" x14ac:dyDescent="0.2">
      <c r="M90" s="48"/>
      <c r="Q90" s="48"/>
    </row>
    <row r="91" spans="13:17" x14ac:dyDescent="0.2">
      <c r="M91" s="48"/>
      <c r="Q91" s="48"/>
    </row>
    <row r="92" spans="13:17" x14ac:dyDescent="0.2">
      <c r="M92" s="48"/>
      <c r="Q92" s="48"/>
    </row>
    <row r="93" spans="13:17" x14ac:dyDescent="0.2">
      <c r="M93" s="48"/>
      <c r="Q93" s="48"/>
    </row>
    <row r="94" spans="13:17" x14ac:dyDescent="0.2">
      <c r="M94" s="48"/>
      <c r="Q94" s="48"/>
    </row>
    <row r="95" spans="13:17" x14ac:dyDescent="0.2">
      <c r="M95" s="48"/>
      <c r="Q95" s="48"/>
    </row>
    <row r="96" spans="13:17" x14ac:dyDescent="0.2">
      <c r="M96" s="48"/>
      <c r="Q96" s="48"/>
    </row>
    <row r="97" spans="13:17" x14ac:dyDescent="0.2">
      <c r="M97" s="48"/>
      <c r="Q97" s="48"/>
    </row>
    <row r="98" spans="13:17" x14ac:dyDescent="0.2">
      <c r="M98" s="48"/>
      <c r="Q98" s="48"/>
    </row>
    <row r="99" spans="13:17" x14ac:dyDescent="0.2">
      <c r="M99" s="48"/>
      <c r="Q99" s="48"/>
    </row>
    <row r="100" spans="13:17" x14ac:dyDescent="0.2">
      <c r="M100" s="48"/>
      <c r="Q100" s="48"/>
    </row>
    <row r="101" spans="13:17" x14ac:dyDescent="0.2">
      <c r="M101" s="48"/>
      <c r="Q101" s="48"/>
    </row>
    <row r="102" spans="13:17" x14ac:dyDescent="0.2">
      <c r="M102" s="48"/>
      <c r="Q102" s="48"/>
    </row>
    <row r="103" spans="13:17" x14ac:dyDescent="0.2">
      <c r="M103" s="48"/>
      <c r="Q103" s="48"/>
    </row>
    <row r="104" spans="13:17" x14ac:dyDescent="0.2">
      <c r="M104" s="48"/>
      <c r="Q104" s="48"/>
    </row>
    <row r="105" spans="13:17" x14ac:dyDescent="0.2">
      <c r="M105" s="48"/>
      <c r="Q105" s="48"/>
    </row>
    <row r="106" spans="13:17" x14ac:dyDescent="0.2">
      <c r="M106" s="48"/>
      <c r="Q106" s="48"/>
    </row>
    <row r="107" spans="13:17" x14ac:dyDescent="0.2">
      <c r="M107" s="48"/>
      <c r="Q107" s="48"/>
    </row>
    <row r="108" spans="13:17" x14ac:dyDescent="0.2">
      <c r="M108" s="48"/>
      <c r="Q108" s="48"/>
    </row>
    <row r="109" spans="13:17" x14ac:dyDescent="0.2">
      <c r="M109" s="48"/>
      <c r="Q109" s="48"/>
    </row>
    <row r="110" spans="13:17" x14ac:dyDescent="0.2">
      <c r="M110" s="48"/>
      <c r="Q110" s="48"/>
    </row>
    <row r="111" spans="13:17" x14ac:dyDescent="0.2">
      <c r="M111" s="48"/>
      <c r="Q111" s="48"/>
    </row>
    <row r="112" spans="13:17" x14ac:dyDescent="0.2">
      <c r="M112" s="48"/>
      <c r="Q112" s="48"/>
    </row>
    <row r="113" spans="13:17" x14ac:dyDescent="0.2">
      <c r="M113" s="48"/>
      <c r="Q113" s="48"/>
    </row>
    <row r="114" spans="13:17" x14ac:dyDescent="0.2">
      <c r="M114" s="48"/>
      <c r="Q114" s="48"/>
    </row>
    <row r="115" spans="13:17" x14ac:dyDescent="0.2">
      <c r="M115" s="48"/>
      <c r="Q115" s="48"/>
    </row>
    <row r="116" spans="13:17" x14ac:dyDescent="0.2">
      <c r="M116" s="48"/>
      <c r="Q116" s="48"/>
    </row>
    <row r="117" spans="13:17" x14ac:dyDescent="0.2">
      <c r="M117" s="48"/>
      <c r="Q117" s="48"/>
    </row>
    <row r="118" spans="13:17" x14ac:dyDescent="0.2">
      <c r="M118" s="48"/>
      <c r="Q118" s="48"/>
    </row>
    <row r="119" spans="13:17" x14ac:dyDescent="0.2">
      <c r="M119" s="48"/>
      <c r="Q119" s="48"/>
    </row>
    <row r="120" spans="13:17" x14ac:dyDescent="0.2">
      <c r="M120" s="48"/>
      <c r="Q120" s="48"/>
    </row>
    <row r="121" spans="13:17" x14ac:dyDescent="0.2">
      <c r="M121" s="48"/>
      <c r="Q121" s="48"/>
    </row>
    <row r="122" spans="13:17" x14ac:dyDescent="0.2">
      <c r="M122" s="48"/>
      <c r="Q122" s="48"/>
    </row>
    <row r="123" spans="13:17" x14ac:dyDescent="0.2">
      <c r="M123" s="48"/>
      <c r="Q123" s="48"/>
    </row>
    <row r="124" spans="13:17" x14ac:dyDescent="0.2">
      <c r="M124" s="48"/>
      <c r="Q124" s="48"/>
    </row>
    <row r="125" spans="13:17" x14ac:dyDescent="0.2">
      <c r="M125" s="48"/>
      <c r="Q125" s="48"/>
    </row>
    <row r="126" spans="13:17" x14ac:dyDescent="0.2">
      <c r="M126" s="48"/>
      <c r="Q126" s="48"/>
    </row>
    <row r="127" spans="13:17" x14ac:dyDescent="0.2">
      <c r="M127" s="48"/>
      <c r="Q127" s="48"/>
    </row>
    <row r="128" spans="13:17" x14ac:dyDescent="0.2">
      <c r="M128" s="48"/>
      <c r="Q128" s="48"/>
    </row>
    <row r="129" spans="13:17" x14ac:dyDescent="0.2">
      <c r="M129" s="48"/>
      <c r="Q129" s="48"/>
    </row>
    <row r="130" spans="13:17" x14ac:dyDescent="0.2">
      <c r="M130" s="48"/>
      <c r="Q130" s="48"/>
    </row>
    <row r="131" spans="13:17" x14ac:dyDescent="0.2">
      <c r="M131" s="48"/>
      <c r="Q131" s="48"/>
    </row>
    <row r="132" spans="13:17" x14ac:dyDescent="0.2">
      <c r="M132" s="48"/>
      <c r="Q132" s="48"/>
    </row>
    <row r="133" spans="13:17" x14ac:dyDescent="0.2">
      <c r="M133" s="48"/>
      <c r="Q133" s="48"/>
    </row>
    <row r="134" spans="13:17" x14ac:dyDescent="0.2">
      <c r="M134" s="48"/>
      <c r="Q134" s="48"/>
    </row>
    <row r="135" spans="13:17" x14ac:dyDescent="0.2">
      <c r="M135" s="48"/>
      <c r="Q135" s="48"/>
    </row>
    <row r="136" spans="13:17" x14ac:dyDescent="0.2">
      <c r="M136" s="48"/>
      <c r="Q136" s="48"/>
    </row>
    <row r="137" spans="13:17" x14ac:dyDescent="0.2">
      <c r="M137" s="48"/>
      <c r="Q137" s="48"/>
    </row>
    <row r="138" spans="13:17" x14ac:dyDescent="0.2">
      <c r="M138" s="48"/>
      <c r="Q138" s="48"/>
    </row>
    <row r="139" spans="13:17" x14ac:dyDescent="0.2">
      <c r="M139" s="48"/>
      <c r="Q139" s="48"/>
    </row>
    <row r="140" spans="13:17" x14ac:dyDescent="0.2">
      <c r="M140" s="48"/>
      <c r="Q140" s="48"/>
    </row>
    <row r="141" spans="13:17" x14ac:dyDescent="0.2">
      <c r="M141" s="48"/>
      <c r="Q141" s="48"/>
    </row>
    <row r="142" spans="13:17" x14ac:dyDescent="0.2">
      <c r="M142" s="48"/>
      <c r="Q142" s="48"/>
    </row>
    <row r="143" spans="13:17" x14ac:dyDescent="0.2">
      <c r="M143" s="48"/>
      <c r="Q143" s="48"/>
    </row>
    <row r="144" spans="13:17" x14ac:dyDescent="0.2">
      <c r="M144" s="48"/>
      <c r="Q144" s="48"/>
    </row>
    <row r="145" spans="13:17" x14ac:dyDescent="0.2">
      <c r="M145" s="48"/>
      <c r="Q145" s="48"/>
    </row>
    <row r="146" spans="13:17" x14ac:dyDescent="0.2">
      <c r="M146" s="48"/>
      <c r="Q146" s="48"/>
    </row>
    <row r="147" spans="13:17" x14ac:dyDescent="0.2">
      <c r="M147" s="48"/>
      <c r="Q147" s="48"/>
    </row>
    <row r="148" spans="13:17" x14ac:dyDescent="0.2">
      <c r="M148" s="48"/>
      <c r="Q148" s="48"/>
    </row>
    <row r="149" spans="13:17" x14ac:dyDescent="0.2">
      <c r="M149" s="48"/>
      <c r="Q149" s="48"/>
    </row>
    <row r="150" spans="13:17" x14ac:dyDescent="0.2">
      <c r="M150" s="48"/>
      <c r="Q150" s="48"/>
    </row>
    <row r="151" spans="13:17" x14ac:dyDescent="0.2">
      <c r="M151" s="48"/>
      <c r="Q151" s="48"/>
    </row>
    <row r="152" spans="13:17" x14ac:dyDescent="0.2">
      <c r="M152" s="48"/>
      <c r="Q152" s="48"/>
    </row>
    <row r="153" spans="13:17" x14ac:dyDescent="0.2">
      <c r="M153" s="48"/>
      <c r="Q153" s="48"/>
    </row>
    <row r="154" spans="13:17" x14ac:dyDescent="0.2">
      <c r="M154" s="48"/>
      <c r="Q154" s="48"/>
    </row>
    <row r="155" spans="13:17" x14ac:dyDescent="0.2">
      <c r="M155" s="48"/>
      <c r="Q155" s="48"/>
    </row>
    <row r="156" spans="13:17" x14ac:dyDescent="0.2">
      <c r="M156" s="48"/>
      <c r="Q156" s="48"/>
    </row>
    <row r="157" spans="13:17" x14ac:dyDescent="0.2">
      <c r="M157" s="48"/>
      <c r="Q157" s="48"/>
    </row>
    <row r="158" spans="13:17" x14ac:dyDescent="0.2">
      <c r="M158" s="48"/>
      <c r="Q158" s="48"/>
    </row>
    <row r="159" spans="13:17" x14ac:dyDescent="0.2">
      <c r="M159" s="48"/>
      <c r="Q159" s="48"/>
    </row>
    <row r="160" spans="13:17" x14ac:dyDescent="0.2">
      <c r="M160" s="48"/>
      <c r="Q160" s="48"/>
    </row>
    <row r="161" spans="13:17" x14ac:dyDescent="0.2">
      <c r="M161" s="48"/>
      <c r="Q161" s="48"/>
    </row>
    <row r="162" spans="13:17" x14ac:dyDescent="0.2">
      <c r="M162" s="48"/>
      <c r="Q162" s="48"/>
    </row>
    <row r="163" spans="13:17" x14ac:dyDescent="0.2">
      <c r="M163" s="48"/>
      <c r="Q163" s="48"/>
    </row>
    <row r="164" spans="13:17" x14ac:dyDescent="0.2">
      <c r="M164" s="48"/>
      <c r="Q164" s="48"/>
    </row>
    <row r="165" spans="13:17" x14ac:dyDescent="0.2">
      <c r="M165" s="48"/>
      <c r="Q165" s="48"/>
    </row>
    <row r="166" spans="13:17" x14ac:dyDescent="0.2">
      <c r="M166" s="48"/>
      <c r="Q166" s="48"/>
    </row>
    <row r="167" spans="13:17" x14ac:dyDescent="0.2">
      <c r="M167" s="48"/>
      <c r="Q167" s="48"/>
    </row>
    <row r="168" spans="13:17" x14ac:dyDescent="0.2">
      <c r="M168" s="48"/>
      <c r="Q168" s="48"/>
    </row>
    <row r="169" spans="13:17" x14ac:dyDescent="0.2">
      <c r="M169" s="48"/>
      <c r="Q169" s="48"/>
    </row>
    <row r="170" spans="13:17" x14ac:dyDescent="0.2">
      <c r="M170" s="48"/>
      <c r="Q170" s="48"/>
    </row>
    <row r="171" spans="13:17" x14ac:dyDescent="0.2">
      <c r="M171" s="48"/>
      <c r="Q171" s="48"/>
    </row>
    <row r="172" spans="13:17" x14ac:dyDescent="0.2">
      <c r="M172" s="48"/>
      <c r="Q172" s="48"/>
    </row>
    <row r="173" spans="13:17" x14ac:dyDescent="0.2">
      <c r="M173" s="48"/>
      <c r="Q173" s="48"/>
    </row>
    <row r="174" spans="13:17" x14ac:dyDescent="0.2">
      <c r="M174" s="48"/>
      <c r="Q174" s="48"/>
    </row>
    <row r="175" spans="13:17" x14ac:dyDescent="0.2">
      <c r="M175" s="48"/>
      <c r="Q175" s="48"/>
    </row>
    <row r="176" spans="13:17" x14ac:dyDescent="0.2">
      <c r="M176" s="48"/>
      <c r="Q176" s="48"/>
    </row>
    <row r="177" spans="13:17" x14ac:dyDescent="0.2">
      <c r="M177" s="48"/>
      <c r="Q177" s="48"/>
    </row>
    <row r="178" spans="13:17" x14ac:dyDescent="0.2">
      <c r="M178" s="48"/>
      <c r="Q178" s="48"/>
    </row>
    <row r="179" spans="13:17" x14ac:dyDescent="0.2">
      <c r="M179" s="48"/>
      <c r="Q179" s="48"/>
    </row>
    <row r="180" spans="13:17" x14ac:dyDescent="0.2">
      <c r="M180" s="48"/>
      <c r="Q180" s="48"/>
    </row>
    <row r="181" spans="13:17" x14ac:dyDescent="0.2">
      <c r="M181" s="48"/>
      <c r="Q181" s="48"/>
    </row>
    <row r="182" spans="13:17" x14ac:dyDescent="0.2">
      <c r="M182" s="48"/>
      <c r="Q182" s="48"/>
    </row>
    <row r="183" spans="13:17" x14ac:dyDescent="0.2">
      <c r="M183" s="48"/>
      <c r="Q183" s="48"/>
    </row>
    <row r="184" spans="13:17" x14ac:dyDescent="0.2">
      <c r="M184" s="48"/>
      <c r="Q184" s="48"/>
    </row>
    <row r="185" spans="13:17" x14ac:dyDescent="0.2">
      <c r="M185" s="48"/>
      <c r="Q185" s="48"/>
    </row>
    <row r="186" spans="13:17" x14ac:dyDescent="0.2">
      <c r="M186" s="48"/>
      <c r="Q186" s="48"/>
    </row>
    <row r="187" spans="13:17" x14ac:dyDescent="0.2">
      <c r="M187" s="48"/>
      <c r="Q187" s="48"/>
    </row>
    <row r="188" spans="13:17" x14ac:dyDescent="0.2">
      <c r="M188" s="48"/>
      <c r="Q188" s="48"/>
    </row>
    <row r="189" spans="13:17" x14ac:dyDescent="0.2">
      <c r="M189" s="48"/>
      <c r="Q189" s="48"/>
    </row>
    <row r="190" spans="13:17" x14ac:dyDescent="0.2">
      <c r="M190" s="48"/>
      <c r="Q190" s="48"/>
    </row>
    <row r="191" spans="13:17" x14ac:dyDescent="0.2">
      <c r="M191" s="48"/>
      <c r="Q191" s="48"/>
    </row>
    <row r="192" spans="13:17" x14ac:dyDescent="0.2">
      <c r="M192" s="48"/>
      <c r="Q192" s="48"/>
    </row>
    <row r="193" spans="13:17" x14ac:dyDescent="0.2">
      <c r="M193" s="48"/>
      <c r="Q193" s="48"/>
    </row>
    <row r="194" spans="13:17" x14ac:dyDescent="0.2">
      <c r="M194" s="48"/>
      <c r="Q194" s="48"/>
    </row>
    <row r="195" spans="13:17" x14ac:dyDescent="0.2">
      <c r="M195" s="48"/>
      <c r="Q195" s="48"/>
    </row>
    <row r="196" spans="13:17" x14ac:dyDescent="0.2">
      <c r="M196" s="48"/>
      <c r="Q196" s="48"/>
    </row>
    <row r="197" spans="13:17" x14ac:dyDescent="0.2">
      <c r="M197" s="48"/>
      <c r="Q197" s="48"/>
    </row>
    <row r="198" spans="13:17" x14ac:dyDescent="0.2">
      <c r="M198" s="48"/>
      <c r="Q198" s="48"/>
    </row>
    <row r="199" spans="13:17" x14ac:dyDescent="0.2">
      <c r="M199" s="48"/>
      <c r="Q199" s="48"/>
    </row>
    <row r="200" spans="13:17" x14ac:dyDescent="0.2">
      <c r="M200" s="48"/>
      <c r="Q200" s="48"/>
    </row>
    <row r="201" spans="13:17" x14ac:dyDescent="0.2">
      <c r="M201" s="48"/>
      <c r="Q201" s="48"/>
    </row>
    <row r="202" spans="13:17" x14ac:dyDescent="0.2">
      <c r="M202" s="48"/>
      <c r="Q202" s="48"/>
    </row>
    <row r="203" spans="13:17" x14ac:dyDescent="0.2">
      <c r="M203" s="48"/>
      <c r="Q203" s="48"/>
    </row>
    <row r="204" spans="13:17" x14ac:dyDescent="0.2">
      <c r="M204" s="48"/>
      <c r="Q204" s="48"/>
    </row>
    <row r="205" spans="13:17" x14ac:dyDescent="0.2">
      <c r="M205" s="48"/>
      <c r="Q205" s="48"/>
    </row>
    <row r="206" spans="13:17" x14ac:dyDescent="0.2">
      <c r="M206" s="48"/>
      <c r="Q206" s="48"/>
    </row>
    <row r="207" spans="13:17" x14ac:dyDescent="0.2">
      <c r="M207" s="48"/>
      <c r="Q207" s="48"/>
    </row>
    <row r="208" spans="13:17" x14ac:dyDescent="0.2">
      <c r="M208" s="48"/>
      <c r="Q208" s="48"/>
    </row>
    <row r="209" spans="13:17" x14ac:dyDescent="0.2">
      <c r="M209" s="48"/>
      <c r="Q209" s="48"/>
    </row>
    <row r="210" spans="13:17" x14ac:dyDescent="0.2">
      <c r="M210" s="48"/>
      <c r="Q210" s="48"/>
    </row>
    <row r="211" spans="13:17" x14ac:dyDescent="0.2">
      <c r="M211" s="48"/>
      <c r="Q211" s="48"/>
    </row>
    <row r="212" spans="13:17" x14ac:dyDescent="0.2">
      <c r="M212" s="48"/>
      <c r="Q212" s="48"/>
    </row>
    <row r="213" spans="13:17" x14ac:dyDescent="0.2">
      <c r="M213" s="48"/>
      <c r="Q213" s="48"/>
    </row>
    <row r="214" spans="13:17" x14ac:dyDescent="0.2">
      <c r="M214" s="48"/>
      <c r="Q214" s="48"/>
    </row>
    <row r="215" spans="13:17" x14ac:dyDescent="0.2">
      <c r="M215" s="48"/>
      <c r="Q215" s="48"/>
    </row>
    <row r="216" spans="13:17" x14ac:dyDescent="0.2">
      <c r="M216" s="48"/>
      <c r="Q216" s="48"/>
    </row>
    <row r="217" spans="13:17" x14ac:dyDescent="0.2">
      <c r="M217" s="48"/>
      <c r="Q217" s="48"/>
    </row>
  </sheetData>
  <mergeCells count="1">
    <mergeCell ref="A1:A2"/>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zoomScale="90" zoomScaleNormal="90" workbookViewId="0">
      <pane xSplit="1" topLeftCell="B1" activePane="topRight" state="frozen"/>
      <selection activeCell="C36" sqref="C36"/>
      <selection pane="topRight" activeCell="A53" sqref="A53"/>
    </sheetView>
  </sheetViews>
  <sheetFormatPr defaultColWidth="9" defaultRowHeight="12" x14ac:dyDescent="0.2"/>
  <cols>
    <col min="1" max="1" width="84.5703125" style="48" customWidth="1"/>
    <col min="2" max="33" width="9.7109375" style="48" bestFit="1" customWidth="1"/>
    <col min="34" max="16384" width="9" style="48"/>
  </cols>
  <sheetData>
    <row r="1" spans="1:33" s="51" customFormat="1" ht="12" customHeight="1" x14ac:dyDescent="0.2">
      <c r="A1" s="207" t="s">
        <v>82</v>
      </c>
    </row>
    <row r="2" spans="1:33" s="51" customFormat="1" ht="12" customHeight="1" x14ac:dyDescent="0.2">
      <c r="A2" s="207"/>
    </row>
    <row r="3" spans="1:33" s="51" customFormat="1" ht="11.1" customHeight="1" x14ac:dyDescent="0.2">
      <c r="A3" s="147" t="s">
        <v>241</v>
      </c>
    </row>
    <row r="4" spans="1:33" s="52" customFormat="1" ht="32.1" customHeight="1" x14ac:dyDescent="0.2">
      <c r="A4" s="98" t="s">
        <v>64</v>
      </c>
      <c r="B4" s="136">
        <f>'C завтраками| Bed and breakfast'!W4</f>
        <v>45809</v>
      </c>
      <c r="C4" s="136">
        <f>'C завтраками| Bed and breakfast'!X4</f>
        <v>45810</v>
      </c>
      <c r="D4" s="136">
        <f>'C завтраками| Bed and breakfast'!Y4</f>
        <v>45817</v>
      </c>
      <c r="E4" s="136">
        <f>'C завтраками| Bed and breakfast'!Z4</f>
        <v>45818</v>
      </c>
      <c r="F4" s="136">
        <f>'C завтраками| Bed and breakfast'!AA4</f>
        <v>45820</v>
      </c>
      <c r="G4" s="136">
        <f>'C завтраками| Bed and breakfast'!AB4</f>
        <v>45822</v>
      </c>
      <c r="H4" s="136">
        <f>'C завтраками| Bed and breakfast'!AC4</f>
        <v>45825</v>
      </c>
      <c r="I4" s="136">
        <f>'C завтраками| Bed and breakfast'!AD4</f>
        <v>45831</v>
      </c>
      <c r="J4" s="136">
        <f>'C завтраками| Bed and breakfast'!AE4</f>
        <v>45834</v>
      </c>
      <c r="K4" s="136">
        <f>'C завтраками| Bed and breakfast'!AF4</f>
        <v>45836</v>
      </c>
      <c r="L4" s="136">
        <f>'C завтраками| Bed and breakfast'!AG4</f>
        <v>45839</v>
      </c>
      <c r="M4" s="136">
        <f>'C завтраками| Bed and breakfast'!AH4</f>
        <v>45849</v>
      </c>
      <c r="N4" s="136">
        <f>'C завтраками| Bed and breakfast'!AI4</f>
        <v>45850</v>
      </c>
      <c r="O4" s="136">
        <f>'C завтраками| Bed and breakfast'!AJ4</f>
        <v>45852</v>
      </c>
      <c r="P4" s="136">
        <f>'C завтраками| Bed and breakfast'!AK4</f>
        <v>45853</v>
      </c>
      <c r="Q4" s="136">
        <f>'C завтраками| Bed and breakfast'!AL4</f>
        <v>45857</v>
      </c>
      <c r="R4" s="136">
        <f>'C завтраками| Bed and breakfast'!AM4</f>
        <v>45858</v>
      </c>
      <c r="S4" s="136">
        <f>'C завтраками| Bed and breakfast'!AN4</f>
        <v>45863</v>
      </c>
      <c r="T4" s="136">
        <f>'C завтраками| Bed and breakfast'!AO4</f>
        <v>45867</v>
      </c>
      <c r="U4" s="136">
        <f>'C завтраками| Bed and breakfast'!AP4</f>
        <v>45870</v>
      </c>
      <c r="V4" s="136">
        <f>'C завтраками| Bed and breakfast'!AQ4</f>
        <v>45872</v>
      </c>
      <c r="W4" s="136">
        <f>'C завтраками| Bed and breakfast'!AR4</f>
        <v>45877</v>
      </c>
      <c r="X4" s="136">
        <f>'C завтраками| Bed and breakfast'!AS4</f>
        <v>45878</v>
      </c>
      <c r="Y4" s="136">
        <f>'C завтраками| Bed and breakfast'!AT4</f>
        <v>45880</v>
      </c>
      <c r="Z4" s="136">
        <f>'C завтраками| Bed and breakfast'!AU4</f>
        <v>45885</v>
      </c>
      <c r="AA4" s="136">
        <f>'C завтраками| Bed and breakfast'!AV4</f>
        <v>45886</v>
      </c>
      <c r="AB4" s="136">
        <f>'C завтраками| Bed and breakfast'!AW4</f>
        <v>45891</v>
      </c>
      <c r="AC4" s="136">
        <f>'C завтраками| Bed and breakfast'!AX4</f>
        <v>45894</v>
      </c>
      <c r="AD4" s="136">
        <f>'C завтраками| Bed and breakfast'!AY4</f>
        <v>45895</v>
      </c>
      <c r="AE4" s="136">
        <f>'C завтраками| Bed and breakfast'!AZ4</f>
        <v>45901</v>
      </c>
      <c r="AF4" s="136">
        <f>'C завтраками| Bed and breakfast'!BA4</f>
        <v>45909</v>
      </c>
      <c r="AG4" s="136">
        <f>'C завтраками| Bed and breakfast'!BB4</f>
        <v>45921</v>
      </c>
    </row>
    <row r="5" spans="1:33" s="53" customFormat="1" ht="21.95" customHeight="1" x14ac:dyDescent="0.2">
      <c r="A5" s="98"/>
      <c r="B5" s="136">
        <f>'C завтраками| Bed and breakfast'!W5</f>
        <v>45809</v>
      </c>
      <c r="C5" s="136">
        <f>'C завтраками| Bed and breakfast'!X5</f>
        <v>45816</v>
      </c>
      <c r="D5" s="136">
        <f>'C завтраками| Bed and breakfast'!Y5</f>
        <v>45817</v>
      </c>
      <c r="E5" s="136">
        <f>'C завтраками| Bed and breakfast'!Z5</f>
        <v>45819</v>
      </c>
      <c r="F5" s="136">
        <f>'C завтраками| Bed and breakfast'!AA5</f>
        <v>45821</v>
      </c>
      <c r="G5" s="136">
        <f>'C завтраками| Bed and breakfast'!AB5</f>
        <v>45824</v>
      </c>
      <c r="H5" s="136">
        <f>'C завтраками| Bed and breakfast'!AC5</f>
        <v>45830</v>
      </c>
      <c r="I5" s="136">
        <f>'C завтраками| Bed and breakfast'!AD5</f>
        <v>45833</v>
      </c>
      <c r="J5" s="136">
        <f>'C завтраками| Bed and breakfast'!AE5</f>
        <v>45835</v>
      </c>
      <c r="K5" s="136">
        <f>'C завтраками| Bed and breakfast'!AF5</f>
        <v>45838</v>
      </c>
      <c r="L5" s="136">
        <f>'C завтраками| Bed and breakfast'!AG5</f>
        <v>45848</v>
      </c>
      <c r="M5" s="136">
        <f>'C завтраками| Bed and breakfast'!AH5</f>
        <v>45849</v>
      </c>
      <c r="N5" s="136">
        <f>'C завтраками| Bed and breakfast'!AI5</f>
        <v>45851</v>
      </c>
      <c r="O5" s="136">
        <f>'C завтраками| Bed and breakfast'!AJ5</f>
        <v>45852</v>
      </c>
      <c r="P5" s="136">
        <f>'C завтраками| Bed and breakfast'!AK5</f>
        <v>45856</v>
      </c>
      <c r="Q5" s="136">
        <f>'C завтраками| Bed and breakfast'!AL5</f>
        <v>45857</v>
      </c>
      <c r="R5" s="136">
        <f>'C завтраками| Bed and breakfast'!AM5</f>
        <v>45862</v>
      </c>
      <c r="S5" s="136">
        <f>'C завтраками| Bed and breakfast'!AN5</f>
        <v>45866</v>
      </c>
      <c r="T5" s="136">
        <f>'C завтраками| Bed and breakfast'!AO5</f>
        <v>45869</v>
      </c>
      <c r="U5" s="136">
        <f>'C завтраками| Bed and breakfast'!AP5</f>
        <v>45871</v>
      </c>
      <c r="V5" s="136">
        <f>'C завтраками| Bed and breakfast'!AQ5</f>
        <v>45876</v>
      </c>
      <c r="W5" s="136">
        <f>'C завтраками| Bed and breakfast'!AR5</f>
        <v>45877</v>
      </c>
      <c r="X5" s="136">
        <f>'C завтраками| Bed and breakfast'!AS5</f>
        <v>45879</v>
      </c>
      <c r="Y5" s="136">
        <f>'C завтраками| Bed and breakfast'!AT5</f>
        <v>45884</v>
      </c>
      <c r="Z5" s="136">
        <f>'C завтраками| Bed and breakfast'!AU5</f>
        <v>45885</v>
      </c>
      <c r="AA5" s="136">
        <f>'C завтраками| Bed and breakfast'!AV5</f>
        <v>45890</v>
      </c>
      <c r="AB5" s="136">
        <f>'C завтраками| Bed and breakfast'!AW5</f>
        <v>45893</v>
      </c>
      <c r="AC5" s="136">
        <f>'C завтраками| Bed and breakfast'!AX5</f>
        <v>45894</v>
      </c>
      <c r="AD5" s="136">
        <f>'C завтраками| Bed and breakfast'!AY5</f>
        <v>45900</v>
      </c>
      <c r="AE5" s="136">
        <f>'C завтраками| Bed and breakfast'!AZ5</f>
        <v>45908</v>
      </c>
      <c r="AF5" s="136">
        <f>'C завтраками| Bed and breakfast'!BA5</f>
        <v>45920</v>
      </c>
      <c r="AG5" s="136">
        <f>'C завтраками| Bed and breakfast'!BB5</f>
        <v>45930</v>
      </c>
    </row>
    <row r="6" spans="1:33"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row>
    <row r="7" spans="1:33" s="53" customFormat="1" x14ac:dyDescent="0.2">
      <c r="A7" s="88">
        <v>1</v>
      </c>
      <c r="B7" s="42">
        <f>'C завтраками| Bed and breakfast'!W7*0.9</f>
        <v>15210</v>
      </c>
      <c r="C7" s="42">
        <f>'C завтраками| Bed and breakfast'!X7*0.9</f>
        <v>15210</v>
      </c>
      <c r="D7" s="42">
        <f>'C завтраками| Bed and breakfast'!Y7*0.9</f>
        <v>9810</v>
      </c>
      <c r="E7" s="42">
        <f>'C завтраками| Bed and breakfast'!Z7*0.9</f>
        <v>12150</v>
      </c>
      <c r="F7" s="42">
        <f>'C завтраками| Bed and breakfast'!AA7*0.9</f>
        <v>13230</v>
      </c>
      <c r="G7" s="42">
        <f>'C завтраками| Bed and breakfast'!AB7*0.9</f>
        <v>11070</v>
      </c>
      <c r="H7" s="42">
        <f>'C завтраками| Bed and breakfast'!AC7*0.9</f>
        <v>12150</v>
      </c>
      <c r="I7" s="42">
        <f>'C завтраками| Bed and breakfast'!AD7*0.9</f>
        <v>16740</v>
      </c>
      <c r="J7" s="42">
        <f>'C завтраками| Bed and breakfast'!AE7*0.9</f>
        <v>15210</v>
      </c>
      <c r="K7" s="42">
        <f>'C завтраками| Bed and breakfast'!AF7*0.9</f>
        <v>11070</v>
      </c>
      <c r="L7" s="42">
        <f>'C завтраками| Bed and breakfast'!AG7*0.9</f>
        <v>16740</v>
      </c>
      <c r="M7" s="42">
        <f>'C завтраками| Bed and breakfast'!AH7*0.9</f>
        <v>11070</v>
      </c>
      <c r="N7" s="42">
        <f>'C завтраками| Bed and breakfast'!AI7*0.9</f>
        <v>12150</v>
      </c>
      <c r="O7" s="42">
        <f>'C завтраками| Bed and breakfast'!AJ7*0.9</f>
        <v>14310</v>
      </c>
      <c r="P7" s="42">
        <f>'C завтраками| Bed and breakfast'!AK7*0.9</f>
        <v>15210</v>
      </c>
      <c r="Q7" s="42">
        <f>'C завтраками| Bed and breakfast'!AL7*0.9</f>
        <v>14310</v>
      </c>
      <c r="R7" s="42">
        <f>'C завтраками| Bed and breakfast'!AM7*0.9</f>
        <v>13230</v>
      </c>
      <c r="S7" s="42">
        <f>'C завтраками| Bed and breakfast'!AN7*0.9</f>
        <v>15210</v>
      </c>
      <c r="T7" s="42">
        <f>'C завтраками| Bed and breakfast'!AO7*0.9</f>
        <v>13230</v>
      </c>
      <c r="U7" s="42">
        <f>'C завтраками| Bed and breakfast'!AP7*0.9</f>
        <v>14310</v>
      </c>
      <c r="V7" s="42">
        <f>'C завтраками| Bed and breakfast'!AQ7*0.9</f>
        <v>15210</v>
      </c>
      <c r="W7" s="42">
        <f>'C завтраками| Bed and breakfast'!AR7*0.9</f>
        <v>14310</v>
      </c>
      <c r="X7" s="42">
        <f>'C завтраками| Bed and breakfast'!AS7*0.9</f>
        <v>15210</v>
      </c>
      <c r="Y7" s="42">
        <f>'C завтраками| Bed and breakfast'!AT7*0.9</f>
        <v>14310</v>
      </c>
      <c r="Z7" s="42">
        <f>'C завтраками| Bed and breakfast'!AU7*0.9</f>
        <v>15210</v>
      </c>
      <c r="AA7" s="42">
        <f>'C завтраками| Bed and breakfast'!AV7*0.9</f>
        <v>13230</v>
      </c>
      <c r="AB7" s="42">
        <f>'C завтраками| Bed and breakfast'!AW7*0.9</f>
        <v>11070</v>
      </c>
      <c r="AC7" s="42">
        <f>'C завтраками| Bed and breakfast'!AX7*0.9</f>
        <v>13230</v>
      </c>
      <c r="AD7" s="42">
        <f>'C завтраками| Bed and breakfast'!AY7*0.9</f>
        <v>11070</v>
      </c>
      <c r="AE7" s="42">
        <f>'C завтраками| Bed and breakfast'!AZ7*0.9</f>
        <v>11070</v>
      </c>
      <c r="AF7" s="42">
        <f>'C завтраками| Bed and breakfast'!BA7*0.9</f>
        <v>13230</v>
      </c>
      <c r="AG7" s="42">
        <f>'C завтраками| Bed and breakfast'!BB7*0.9</f>
        <v>11070</v>
      </c>
    </row>
    <row r="8" spans="1:33" s="53" customFormat="1" x14ac:dyDescent="0.2">
      <c r="A8" s="88">
        <v>2</v>
      </c>
      <c r="B8" s="42">
        <f>'C завтраками| Bed and breakfast'!W8*0.9</f>
        <v>16740</v>
      </c>
      <c r="C8" s="42">
        <f>'C завтраками| Bed and breakfast'!X8*0.9</f>
        <v>16740</v>
      </c>
      <c r="D8" s="42">
        <f>'C завтраками| Bed and breakfast'!Y8*0.9</f>
        <v>11340</v>
      </c>
      <c r="E8" s="42">
        <f>'C завтраками| Bed and breakfast'!Z8*0.9</f>
        <v>13680</v>
      </c>
      <c r="F8" s="42">
        <f>'C завтраками| Bed and breakfast'!AA8*0.9</f>
        <v>14760</v>
      </c>
      <c r="G8" s="42">
        <f>'C завтраками| Bed and breakfast'!AB8*0.9</f>
        <v>12600</v>
      </c>
      <c r="H8" s="42">
        <f>'C завтраками| Bed and breakfast'!AC8*0.9</f>
        <v>13680</v>
      </c>
      <c r="I8" s="42">
        <f>'C завтраками| Bed and breakfast'!AD8*0.9</f>
        <v>18270</v>
      </c>
      <c r="J8" s="42">
        <f>'C завтраками| Bed and breakfast'!AE8*0.9</f>
        <v>16740</v>
      </c>
      <c r="K8" s="42">
        <f>'C завтраками| Bed and breakfast'!AF8*0.9</f>
        <v>12600</v>
      </c>
      <c r="L8" s="42">
        <f>'C завтраками| Bed and breakfast'!AG8*0.9</f>
        <v>18270</v>
      </c>
      <c r="M8" s="42">
        <f>'C завтраками| Bed and breakfast'!AH8*0.9</f>
        <v>12600</v>
      </c>
      <c r="N8" s="42">
        <f>'C завтраками| Bed and breakfast'!AI8*0.9</f>
        <v>13680</v>
      </c>
      <c r="O8" s="42">
        <f>'C завтраками| Bed and breakfast'!AJ8*0.9</f>
        <v>15840</v>
      </c>
      <c r="P8" s="42">
        <f>'C завтраками| Bed and breakfast'!AK8*0.9</f>
        <v>16740</v>
      </c>
      <c r="Q8" s="42">
        <f>'C завтраками| Bed and breakfast'!AL8*0.9</f>
        <v>15840</v>
      </c>
      <c r="R8" s="42">
        <f>'C завтраками| Bed and breakfast'!AM8*0.9</f>
        <v>14760</v>
      </c>
      <c r="S8" s="42">
        <f>'C завтраками| Bed and breakfast'!AN8*0.9</f>
        <v>16740</v>
      </c>
      <c r="T8" s="42">
        <f>'C завтраками| Bed and breakfast'!AO8*0.9</f>
        <v>14760</v>
      </c>
      <c r="U8" s="42">
        <f>'C завтраками| Bed and breakfast'!AP8*0.9</f>
        <v>15840</v>
      </c>
      <c r="V8" s="42">
        <f>'C завтраками| Bed and breakfast'!AQ8*0.9</f>
        <v>16740</v>
      </c>
      <c r="W8" s="42">
        <f>'C завтраками| Bed and breakfast'!AR8*0.9</f>
        <v>15840</v>
      </c>
      <c r="X8" s="42">
        <f>'C завтраками| Bed and breakfast'!AS8*0.9</f>
        <v>16740</v>
      </c>
      <c r="Y8" s="42">
        <f>'C завтраками| Bed and breakfast'!AT8*0.9</f>
        <v>15840</v>
      </c>
      <c r="Z8" s="42">
        <f>'C завтраками| Bed and breakfast'!AU8*0.9</f>
        <v>16740</v>
      </c>
      <c r="AA8" s="42">
        <f>'C завтраками| Bed and breakfast'!AV8*0.9</f>
        <v>14760</v>
      </c>
      <c r="AB8" s="42">
        <f>'C завтраками| Bed and breakfast'!AW8*0.9</f>
        <v>12600</v>
      </c>
      <c r="AC8" s="42">
        <f>'C завтраками| Bed and breakfast'!AX8*0.9</f>
        <v>14760</v>
      </c>
      <c r="AD8" s="42">
        <f>'C завтраками| Bed and breakfast'!AY8*0.9</f>
        <v>12600</v>
      </c>
      <c r="AE8" s="42">
        <f>'C завтраками| Bed and breakfast'!AZ8*0.9</f>
        <v>12600</v>
      </c>
      <c r="AF8" s="42">
        <f>'C завтраками| Bed and breakfast'!BA8*0.9</f>
        <v>14760</v>
      </c>
      <c r="AG8" s="42">
        <f>'C завтраками| Bed and breakfast'!BB8*0.9</f>
        <v>12600</v>
      </c>
    </row>
    <row r="9" spans="1:33" s="53" customFormat="1" x14ac:dyDescent="0.2">
      <c r="A9" s="42" t="s">
        <v>234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row>
    <row r="10" spans="1:33" s="53" customFormat="1" x14ac:dyDescent="0.2">
      <c r="A10" s="180">
        <v>1</v>
      </c>
      <c r="B10" s="42">
        <f>'C завтраками| Bed and breakfast'!W10*0.9</f>
        <v>17010</v>
      </c>
      <c r="C10" s="42">
        <f>'C завтраками| Bed and breakfast'!X10*0.9</f>
        <v>17010</v>
      </c>
      <c r="D10" s="42">
        <f>'C завтраками| Bed and breakfast'!Y10*0.9</f>
        <v>11610</v>
      </c>
      <c r="E10" s="42">
        <f>'C завтраками| Bed and breakfast'!Z10*0.9</f>
        <v>13950</v>
      </c>
      <c r="F10" s="42">
        <f>'C завтраками| Bed and breakfast'!AA10*0.9</f>
        <v>15030</v>
      </c>
      <c r="G10" s="42">
        <f>'C завтраками| Bed and breakfast'!AB10*0.9</f>
        <v>12870</v>
      </c>
      <c r="H10" s="42">
        <f>'C завтраками| Bed and breakfast'!AC10*0.9</f>
        <v>13950</v>
      </c>
      <c r="I10" s="42">
        <f>'C завтраками| Bed and breakfast'!AD10*0.9</f>
        <v>18540</v>
      </c>
      <c r="J10" s="42">
        <f>'C завтраками| Bed and breakfast'!AE10*0.9</f>
        <v>17010</v>
      </c>
      <c r="K10" s="42">
        <f>'C завтраками| Bed and breakfast'!AF10*0.9</f>
        <v>12870</v>
      </c>
      <c r="L10" s="42">
        <f>'C завтраками| Bed and breakfast'!AG10*0.9</f>
        <v>18540</v>
      </c>
      <c r="M10" s="42">
        <f>'C завтраками| Bed and breakfast'!AH10*0.9</f>
        <v>12870</v>
      </c>
      <c r="N10" s="42">
        <f>'C завтраками| Bed and breakfast'!AI10*0.9</f>
        <v>13950</v>
      </c>
      <c r="O10" s="42">
        <f>'C завтраками| Bed and breakfast'!AJ10*0.9</f>
        <v>16110</v>
      </c>
      <c r="P10" s="42">
        <f>'C завтраками| Bed and breakfast'!AK10*0.9</f>
        <v>17010</v>
      </c>
      <c r="Q10" s="42">
        <f>'C завтраками| Bed and breakfast'!AL10*0.9</f>
        <v>16110</v>
      </c>
      <c r="R10" s="42">
        <f>'C завтраками| Bed and breakfast'!AM10*0.9</f>
        <v>15030</v>
      </c>
      <c r="S10" s="42">
        <f>'C завтраками| Bed and breakfast'!AN10*0.9</f>
        <v>17010</v>
      </c>
      <c r="T10" s="42">
        <f>'C завтраками| Bed and breakfast'!AO10*0.9</f>
        <v>15030</v>
      </c>
      <c r="U10" s="42">
        <f>'C завтраками| Bed and breakfast'!AP10*0.9</f>
        <v>16110</v>
      </c>
      <c r="V10" s="42">
        <f>'C завтраками| Bed and breakfast'!AQ10*0.9</f>
        <v>17010</v>
      </c>
      <c r="W10" s="42">
        <f>'C завтраками| Bed and breakfast'!AR10*0.9</f>
        <v>16110</v>
      </c>
      <c r="X10" s="42">
        <f>'C завтраками| Bed and breakfast'!AS10*0.9</f>
        <v>17010</v>
      </c>
      <c r="Y10" s="42">
        <f>'C завтраками| Bed and breakfast'!AT10*0.9</f>
        <v>16110</v>
      </c>
      <c r="Z10" s="42">
        <f>'C завтраками| Bed and breakfast'!AU10*0.9</f>
        <v>17010</v>
      </c>
      <c r="AA10" s="42">
        <f>'C завтраками| Bed and breakfast'!AV10*0.9</f>
        <v>15030</v>
      </c>
      <c r="AB10" s="42">
        <f>'C завтраками| Bed and breakfast'!AW10*0.9</f>
        <v>12870</v>
      </c>
      <c r="AC10" s="42">
        <f>'C завтраками| Bed and breakfast'!AX10*0.9</f>
        <v>15030</v>
      </c>
      <c r="AD10" s="42">
        <f>'C завтраками| Bed and breakfast'!AY10*0.9</f>
        <v>12870</v>
      </c>
      <c r="AE10" s="42">
        <f>'C завтраками| Bed and breakfast'!AZ10*0.9</f>
        <v>12870</v>
      </c>
      <c r="AF10" s="42">
        <f>'C завтраками| Bed and breakfast'!BA10*0.9</f>
        <v>15030</v>
      </c>
      <c r="AG10" s="42">
        <f>'C завтраками| Bed and breakfast'!BB10*0.9</f>
        <v>12870</v>
      </c>
    </row>
    <row r="11" spans="1:33" s="53" customFormat="1" x14ac:dyDescent="0.2">
      <c r="A11" s="180">
        <v>2</v>
      </c>
      <c r="B11" s="42">
        <f>'C завтраками| Bed and breakfast'!W11*0.9</f>
        <v>18540</v>
      </c>
      <c r="C11" s="42">
        <f>'C завтраками| Bed and breakfast'!X11*0.9</f>
        <v>18540</v>
      </c>
      <c r="D11" s="42">
        <f>'C завтраками| Bed and breakfast'!Y11*0.9</f>
        <v>13140</v>
      </c>
      <c r="E11" s="42">
        <f>'C завтраками| Bed and breakfast'!Z11*0.9</f>
        <v>15480</v>
      </c>
      <c r="F11" s="42">
        <f>'C завтраками| Bed and breakfast'!AA11*0.9</f>
        <v>16560</v>
      </c>
      <c r="G11" s="42">
        <f>'C завтраками| Bed and breakfast'!AB11*0.9</f>
        <v>14400</v>
      </c>
      <c r="H11" s="42">
        <f>'C завтраками| Bed and breakfast'!AC11*0.9</f>
        <v>15480</v>
      </c>
      <c r="I11" s="42">
        <f>'C завтраками| Bed and breakfast'!AD11*0.9</f>
        <v>20070</v>
      </c>
      <c r="J11" s="42">
        <f>'C завтраками| Bed and breakfast'!AE11*0.9</f>
        <v>18540</v>
      </c>
      <c r="K11" s="42">
        <f>'C завтраками| Bed and breakfast'!AF11*0.9</f>
        <v>14400</v>
      </c>
      <c r="L11" s="42">
        <f>'C завтраками| Bed and breakfast'!AG11*0.9</f>
        <v>20070</v>
      </c>
      <c r="M11" s="42">
        <f>'C завтраками| Bed and breakfast'!AH11*0.9</f>
        <v>14400</v>
      </c>
      <c r="N11" s="42">
        <f>'C завтраками| Bed and breakfast'!AI11*0.9</f>
        <v>15480</v>
      </c>
      <c r="O11" s="42">
        <f>'C завтраками| Bed and breakfast'!AJ11*0.9</f>
        <v>17640</v>
      </c>
      <c r="P11" s="42">
        <f>'C завтраками| Bed and breakfast'!AK11*0.9</f>
        <v>18540</v>
      </c>
      <c r="Q11" s="42">
        <f>'C завтраками| Bed and breakfast'!AL11*0.9</f>
        <v>17640</v>
      </c>
      <c r="R11" s="42">
        <f>'C завтраками| Bed and breakfast'!AM11*0.9</f>
        <v>16560</v>
      </c>
      <c r="S11" s="42">
        <f>'C завтраками| Bed and breakfast'!AN11*0.9</f>
        <v>18540</v>
      </c>
      <c r="T11" s="42">
        <f>'C завтраками| Bed and breakfast'!AO11*0.9</f>
        <v>16560</v>
      </c>
      <c r="U11" s="42">
        <f>'C завтраками| Bed and breakfast'!AP11*0.9</f>
        <v>17640</v>
      </c>
      <c r="V11" s="42">
        <f>'C завтраками| Bed and breakfast'!AQ11*0.9</f>
        <v>18540</v>
      </c>
      <c r="W11" s="42">
        <f>'C завтраками| Bed and breakfast'!AR11*0.9</f>
        <v>17640</v>
      </c>
      <c r="X11" s="42">
        <f>'C завтраками| Bed and breakfast'!AS11*0.9</f>
        <v>18540</v>
      </c>
      <c r="Y11" s="42">
        <f>'C завтраками| Bed and breakfast'!AT11*0.9</f>
        <v>17640</v>
      </c>
      <c r="Z11" s="42">
        <f>'C завтраками| Bed and breakfast'!AU11*0.9</f>
        <v>18540</v>
      </c>
      <c r="AA11" s="42">
        <f>'C завтраками| Bed and breakfast'!AV11*0.9</f>
        <v>16560</v>
      </c>
      <c r="AB11" s="42">
        <f>'C завтраками| Bed and breakfast'!AW11*0.9</f>
        <v>14400</v>
      </c>
      <c r="AC11" s="42">
        <f>'C завтраками| Bed and breakfast'!AX11*0.9</f>
        <v>16560</v>
      </c>
      <c r="AD11" s="42">
        <f>'C завтраками| Bed and breakfast'!AY11*0.9</f>
        <v>14400</v>
      </c>
      <c r="AE11" s="42">
        <f>'C завтраками| Bed and breakfast'!AZ11*0.9</f>
        <v>14400</v>
      </c>
      <c r="AF11" s="42">
        <f>'C завтраками| Bed and breakfast'!BA11*0.9</f>
        <v>16560</v>
      </c>
      <c r="AG11" s="42">
        <f>'C завтраками| Bed and breakfast'!BB11*0.9</f>
        <v>14400</v>
      </c>
    </row>
    <row r="12" spans="1:33"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row>
    <row r="13" spans="1:33" s="53" customFormat="1" x14ac:dyDescent="0.2">
      <c r="A13" s="88">
        <f>A7</f>
        <v>1</v>
      </c>
      <c r="B13" s="42">
        <f>'C завтраками| Bed and breakfast'!W13*0.9</f>
        <v>17910</v>
      </c>
      <c r="C13" s="42">
        <f>'C завтраками| Bed and breakfast'!X13*0.9</f>
        <v>17910</v>
      </c>
      <c r="D13" s="42">
        <f>'C завтраками| Bed and breakfast'!Y13*0.9</f>
        <v>12510</v>
      </c>
      <c r="E13" s="42">
        <f>'C завтраками| Bed and breakfast'!Z13*0.9</f>
        <v>14850</v>
      </c>
      <c r="F13" s="42">
        <f>'C завтраками| Bed and breakfast'!AA13*0.9</f>
        <v>15930</v>
      </c>
      <c r="G13" s="42">
        <f>'C завтраками| Bed and breakfast'!AB13*0.9</f>
        <v>13770</v>
      </c>
      <c r="H13" s="42">
        <f>'C завтраками| Bed and breakfast'!AC13*0.9</f>
        <v>14850</v>
      </c>
      <c r="I13" s="42">
        <f>'C завтраками| Bed and breakfast'!AD13*0.9</f>
        <v>19440</v>
      </c>
      <c r="J13" s="42">
        <f>'C завтраками| Bed and breakfast'!AE13*0.9</f>
        <v>17910</v>
      </c>
      <c r="K13" s="42">
        <f>'C завтраками| Bed and breakfast'!AF13*0.9</f>
        <v>13770</v>
      </c>
      <c r="L13" s="42">
        <f>'C завтраками| Bed and breakfast'!AG13*0.9</f>
        <v>19440</v>
      </c>
      <c r="M13" s="42">
        <f>'C завтраками| Bed and breakfast'!AH13*0.9</f>
        <v>13770</v>
      </c>
      <c r="N13" s="42">
        <f>'C завтраками| Bed and breakfast'!AI13*0.9</f>
        <v>14850</v>
      </c>
      <c r="O13" s="42">
        <f>'C завтраками| Bed and breakfast'!AJ13*0.9</f>
        <v>17010</v>
      </c>
      <c r="P13" s="42">
        <f>'C завтраками| Bed and breakfast'!AK13*0.9</f>
        <v>17910</v>
      </c>
      <c r="Q13" s="42">
        <f>'C завтраками| Bed and breakfast'!AL13*0.9</f>
        <v>17010</v>
      </c>
      <c r="R13" s="42">
        <f>'C завтраками| Bed and breakfast'!AM13*0.9</f>
        <v>15930</v>
      </c>
      <c r="S13" s="42">
        <f>'C завтраками| Bed and breakfast'!AN13*0.9</f>
        <v>17910</v>
      </c>
      <c r="T13" s="42">
        <f>'C завтраками| Bed and breakfast'!AO13*0.9</f>
        <v>15930</v>
      </c>
      <c r="U13" s="42">
        <f>'C завтраками| Bed and breakfast'!AP13*0.9</f>
        <v>17010</v>
      </c>
      <c r="V13" s="42">
        <f>'C завтраками| Bed and breakfast'!AQ13*0.9</f>
        <v>17910</v>
      </c>
      <c r="W13" s="42">
        <f>'C завтраками| Bed and breakfast'!AR13*0.9</f>
        <v>17010</v>
      </c>
      <c r="X13" s="42">
        <f>'C завтраками| Bed and breakfast'!AS13*0.9</f>
        <v>17910</v>
      </c>
      <c r="Y13" s="42">
        <f>'C завтраками| Bed and breakfast'!AT13*0.9</f>
        <v>17010</v>
      </c>
      <c r="Z13" s="42">
        <f>'C завтраками| Bed and breakfast'!AU13*0.9</f>
        <v>17910</v>
      </c>
      <c r="AA13" s="42">
        <f>'C завтраками| Bed and breakfast'!AV13*0.9</f>
        <v>15930</v>
      </c>
      <c r="AB13" s="42">
        <f>'C завтраками| Bed and breakfast'!AW13*0.9</f>
        <v>13770</v>
      </c>
      <c r="AC13" s="42">
        <f>'C завтраками| Bed and breakfast'!AX13*0.9</f>
        <v>15930</v>
      </c>
      <c r="AD13" s="42">
        <f>'C завтраками| Bed and breakfast'!AY13*0.9</f>
        <v>13770</v>
      </c>
      <c r="AE13" s="42">
        <f>'C завтраками| Bed and breakfast'!AZ13*0.9</f>
        <v>13770</v>
      </c>
      <c r="AF13" s="42">
        <f>'C завтраками| Bed and breakfast'!BA13*0.9</f>
        <v>15930</v>
      </c>
      <c r="AG13" s="42">
        <f>'C завтраками| Bed and breakfast'!BB13*0.9</f>
        <v>13770</v>
      </c>
    </row>
    <row r="14" spans="1:33" s="53" customFormat="1" x14ac:dyDescent="0.2">
      <c r="A14" s="88">
        <f>A8</f>
        <v>2</v>
      </c>
      <c r="B14" s="42">
        <f>'C завтраками| Bed and breakfast'!W14*0.9</f>
        <v>19440</v>
      </c>
      <c r="C14" s="42">
        <f>'C завтраками| Bed and breakfast'!X14*0.9</f>
        <v>19440</v>
      </c>
      <c r="D14" s="42">
        <f>'C завтраками| Bed and breakfast'!Y14*0.9</f>
        <v>14040</v>
      </c>
      <c r="E14" s="42">
        <f>'C завтраками| Bed and breakfast'!Z14*0.9</f>
        <v>16380</v>
      </c>
      <c r="F14" s="42">
        <f>'C завтраками| Bed and breakfast'!AA14*0.9</f>
        <v>17460</v>
      </c>
      <c r="G14" s="42">
        <f>'C завтраками| Bed and breakfast'!AB14*0.9</f>
        <v>15300</v>
      </c>
      <c r="H14" s="42">
        <f>'C завтраками| Bed and breakfast'!AC14*0.9</f>
        <v>16380</v>
      </c>
      <c r="I14" s="42">
        <f>'C завтраками| Bed and breakfast'!AD14*0.9</f>
        <v>20970</v>
      </c>
      <c r="J14" s="42">
        <f>'C завтраками| Bed and breakfast'!AE14*0.9</f>
        <v>19440</v>
      </c>
      <c r="K14" s="42">
        <f>'C завтраками| Bed and breakfast'!AF14*0.9</f>
        <v>15300</v>
      </c>
      <c r="L14" s="42">
        <f>'C завтраками| Bed and breakfast'!AG14*0.9</f>
        <v>20970</v>
      </c>
      <c r="M14" s="42">
        <f>'C завтраками| Bed and breakfast'!AH14*0.9</f>
        <v>15300</v>
      </c>
      <c r="N14" s="42">
        <f>'C завтраками| Bed and breakfast'!AI14*0.9</f>
        <v>16380</v>
      </c>
      <c r="O14" s="42">
        <f>'C завтраками| Bed and breakfast'!AJ14*0.9</f>
        <v>18540</v>
      </c>
      <c r="P14" s="42">
        <f>'C завтраками| Bed and breakfast'!AK14*0.9</f>
        <v>19440</v>
      </c>
      <c r="Q14" s="42">
        <f>'C завтраками| Bed and breakfast'!AL14*0.9</f>
        <v>18540</v>
      </c>
      <c r="R14" s="42">
        <f>'C завтраками| Bed and breakfast'!AM14*0.9</f>
        <v>17460</v>
      </c>
      <c r="S14" s="42">
        <f>'C завтраками| Bed and breakfast'!AN14*0.9</f>
        <v>19440</v>
      </c>
      <c r="T14" s="42">
        <f>'C завтраками| Bed and breakfast'!AO14*0.9</f>
        <v>17460</v>
      </c>
      <c r="U14" s="42">
        <f>'C завтраками| Bed and breakfast'!AP14*0.9</f>
        <v>18540</v>
      </c>
      <c r="V14" s="42">
        <f>'C завтраками| Bed and breakfast'!AQ14*0.9</f>
        <v>19440</v>
      </c>
      <c r="W14" s="42">
        <f>'C завтраками| Bed and breakfast'!AR14*0.9</f>
        <v>18540</v>
      </c>
      <c r="X14" s="42">
        <f>'C завтраками| Bed and breakfast'!AS14*0.9</f>
        <v>19440</v>
      </c>
      <c r="Y14" s="42">
        <f>'C завтраками| Bed and breakfast'!AT14*0.9</f>
        <v>18540</v>
      </c>
      <c r="Z14" s="42">
        <f>'C завтраками| Bed and breakfast'!AU14*0.9</f>
        <v>19440</v>
      </c>
      <c r="AA14" s="42">
        <f>'C завтраками| Bed and breakfast'!AV14*0.9</f>
        <v>17460</v>
      </c>
      <c r="AB14" s="42">
        <f>'C завтраками| Bed and breakfast'!AW14*0.9</f>
        <v>15300</v>
      </c>
      <c r="AC14" s="42">
        <f>'C завтраками| Bed and breakfast'!AX14*0.9</f>
        <v>17460</v>
      </c>
      <c r="AD14" s="42">
        <f>'C завтраками| Bed and breakfast'!AY14*0.9</f>
        <v>15300</v>
      </c>
      <c r="AE14" s="42">
        <f>'C завтраками| Bed and breakfast'!AZ14*0.9</f>
        <v>15300</v>
      </c>
      <c r="AF14" s="42">
        <f>'C завтраками| Bed and breakfast'!BA14*0.9</f>
        <v>17460</v>
      </c>
      <c r="AG14" s="42">
        <f>'C завтраками| Bed and breakfast'!BB14*0.9</f>
        <v>15300</v>
      </c>
    </row>
    <row r="15" spans="1:33"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row>
    <row r="16" spans="1:33" s="53" customFormat="1" x14ac:dyDescent="0.2">
      <c r="A16" s="88">
        <f>A7</f>
        <v>1</v>
      </c>
      <c r="B16" s="42">
        <f>'C завтраками| Bed and breakfast'!W16*0.9</f>
        <v>19440</v>
      </c>
      <c r="C16" s="42">
        <f>'C завтраками| Bed and breakfast'!X16*0.9</f>
        <v>19440</v>
      </c>
      <c r="D16" s="42">
        <f>'C завтраками| Bed and breakfast'!Y16*0.9</f>
        <v>14040</v>
      </c>
      <c r="E16" s="42">
        <f>'C завтраками| Bed and breakfast'!Z16*0.9</f>
        <v>16380</v>
      </c>
      <c r="F16" s="42">
        <f>'C завтраками| Bed and breakfast'!AA16*0.9</f>
        <v>17460</v>
      </c>
      <c r="G16" s="42">
        <f>'C завтраками| Bed and breakfast'!AB16*0.9</f>
        <v>15300</v>
      </c>
      <c r="H16" s="42">
        <f>'C завтраками| Bed and breakfast'!AC16*0.9</f>
        <v>16380</v>
      </c>
      <c r="I16" s="42">
        <f>'C завтраками| Bed and breakfast'!AD16*0.9</f>
        <v>20970</v>
      </c>
      <c r="J16" s="42">
        <f>'C завтраками| Bed and breakfast'!AE16*0.9</f>
        <v>19440</v>
      </c>
      <c r="K16" s="42">
        <f>'C завтраками| Bed and breakfast'!AF16*0.9</f>
        <v>15300</v>
      </c>
      <c r="L16" s="42">
        <f>'C завтраками| Bed and breakfast'!AG16*0.9</f>
        <v>20970</v>
      </c>
      <c r="M16" s="42">
        <f>'C завтраками| Bed and breakfast'!AH16*0.9</f>
        <v>15300</v>
      </c>
      <c r="N16" s="42">
        <f>'C завтраками| Bed and breakfast'!AI16*0.9</f>
        <v>16380</v>
      </c>
      <c r="O16" s="42">
        <f>'C завтраками| Bed and breakfast'!AJ16*0.9</f>
        <v>18540</v>
      </c>
      <c r="P16" s="42">
        <f>'C завтраками| Bed and breakfast'!AK16*0.9</f>
        <v>19440</v>
      </c>
      <c r="Q16" s="42">
        <f>'C завтраками| Bed and breakfast'!AL16*0.9</f>
        <v>18540</v>
      </c>
      <c r="R16" s="42">
        <f>'C завтраками| Bed and breakfast'!AM16*0.9</f>
        <v>17460</v>
      </c>
      <c r="S16" s="42">
        <f>'C завтраками| Bed and breakfast'!AN16*0.9</f>
        <v>19440</v>
      </c>
      <c r="T16" s="42">
        <f>'C завтраками| Bed and breakfast'!AO16*0.9</f>
        <v>17460</v>
      </c>
      <c r="U16" s="42">
        <f>'C завтраками| Bed and breakfast'!AP16*0.9</f>
        <v>18540</v>
      </c>
      <c r="V16" s="42">
        <f>'C завтраками| Bed and breakfast'!AQ16*0.9</f>
        <v>19440</v>
      </c>
      <c r="W16" s="42">
        <f>'C завтраками| Bed and breakfast'!AR16*0.9</f>
        <v>18540</v>
      </c>
      <c r="X16" s="42">
        <f>'C завтраками| Bed and breakfast'!AS16*0.9</f>
        <v>19440</v>
      </c>
      <c r="Y16" s="42">
        <f>'C завтраками| Bed and breakfast'!AT16*0.9</f>
        <v>18540</v>
      </c>
      <c r="Z16" s="42">
        <f>'C завтраками| Bed and breakfast'!AU16*0.9</f>
        <v>19440</v>
      </c>
      <c r="AA16" s="42">
        <f>'C завтраками| Bed and breakfast'!AV16*0.9</f>
        <v>17460</v>
      </c>
      <c r="AB16" s="42">
        <f>'C завтраками| Bed and breakfast'!AW16*0.9</f>
        <v>15300</v>
      </c>
      <c r="AC16" s="42">
        <f>'C завтраками| Bed and breakfast'!AX16*0.9</f>
        <v>17460</v>
      </c>
      <c r="AD16" s="42">
        <f>'C завтраками| Bed and breakfast'!AY16*0.9</f>
        <v>15300</v>
      </c>
      <c r="AE16" s="42">
        <f>'C завтраками| Bed and breakfast'!AZ16*0.9</f>
        <v>15300</v>
      </c>
      <c r="AF16" s="42">
        <f>'C завтраками| Bed and breakfast'!BA16*0.9</f>
        <v>17460</v>
      </c>
      <c r="AG16" s="42">
        <f>'C завтраками| Bed and breakfast'!BB16*0.9</f>
        <v>15300</v>
      </c>
    </row>
    <row r="17" spans="1:33" s="53" customFormat="1" x14ac:dyDescent="0.2">
      <c r="A17" s="88">
        <f>A8</f>
        <v>2</v>
      </c>
      <c r="B17" s="42">
        <f>'C завтраками| Bed and breakfast'!W17*0.9</f>
        <v>20970</v>
      </c>
      <c r="C17" s="42">
        <f>'C завтраками| Bed and breakfast'!X17*0.9</f>
        <v>20970</v>
      </c>
      <c r="D17" s="42">
        <f>'C завтраками| Bed and breakfast'!Y17*0.9</f>
        <v>15570</v>
      </c>
      <c r="E17" s="42">
        <f>'C завтраками| Bed and breakfast'!Z17*0.9</f>
        <v>17910</v>
      </c>
      <c r="F17" s="42">
        <f>'C завтраками| Bed and breakfast'!AA17*0.9</f>
        <v>18990</v>
      </c>
      <c r="G17" s="42">
        <f>'C завтраками| Bed and breakfast'!AB17*0.9</f>
        <v>16830</v>
      </c>
      <c r="H17" s="42">
        <f>'C завтраками| Bed and breakfast'!AC17*0.9</f>
        <v>17910</v>
      </c>
      <c r="I17" s="42">
        <f>'C завтраками| Bed and breakfast'!AD17*0.9</f>
        <v>22500</v>
      </c>
      <c r="J17" s="42">
        <f>'C завтраками| Bed and breakfast'!AE17*0.9</f>
        <v>20970</v>
      </c>
      <c r="K17" s="42">
        <f>'C завтраками| Bed and breakfast'!AF17*0.9</f>
        <v>16830</v>
      </c>
      <c r="L17" s="42">
        <f>'C завтраками| Bed and breakfast'!AG17*0.9</f>
        <v>22500</v>
      </c>
      <c r="M17" s="42">
        <f>'C завтраками| Bed and breakfast'!AH17*0.9</f>
        <v>16830</v>
      </c>
      <c r="N17" s="42">
        <f>'C завтраками| Bed and breakfast'!AI17*0.9</f>
        <v>17910</v>
      </c>
      <c r="O17" s="42">
        <f>'C завтраками| Bed and breakfast'!AJ17*0.9</f>
        <v>20070</v>
      </c>
      <c r="P17" s="42">
        <f>'C завтраками| Bed and breakfast'!AK17*0.9</f>
        <v>20970</v>
      </c>
      <c r="Q17" s="42">
        <f>'C завтраками| Bed and breakfast'!AL17*0.9</f>
        <v>20070</v>
      </c>
      <c r="R17" s="42">
        <f>'C завтраками| Bed and breakfast'!AM17*0.9</f>
        <v>18990</v>
      </c>
      <c r="S17" s="42">
        <f>'C завтраками| Bed and breakfast'!AN17*0.9</f>
        <v>20970</v>
      </c>
      <c r="T17" s="42">
        <f>'C завтраками| Bed and breakfast'!AO17*0.9</f>
        <v>18990</v>
      </c>
      <c r="U17" s="42">
        <f>'C завтраками| Bed and breakfast'!AP17*0.9</f>
        <v>20070</v>
      </c>
      <c r="V17" s="42">
        <f>'C завтраками| Bed and breakfast'!AQ17*0.9</f>
        <v>20970</v>
      </c>
      <c r="W17" s="42">
        <f>'C завтраками| Bed and breakfast'!AR17*0.9</f>
        <v>20070</v>
      </c>
      <c r="X17" s="42">
        <f>'C завтраками| Bed and breakfast'!AS17*0.9</f>
        <v>20970</v>
      </c>
      <c r="Y17" s="42">
        <f>'C завтраками| Bed and breakfast'!AT17*0.9</f>
        <v>20070</v>
      </c>
      <c r="Z17" s="42">
        <f>'C завтраками| Bed and breakfast'!AU17*0.9</f>
        <v>20970</v>
      </c>
      <c r="AA17" s="42">
        <f>'C завтраками| Bed and breakfast'!AV17*0.9</f>
        <v>18990</v>
      </c>
      <c r="AB17" s="42">
        <f>'C завтраками| Bed and breakfast'!AW17*0.9</f>
        <v>16830</v>
      </c>
      <c r="AC17" s="42">
        <f>'C завтраками| Bed and breakfast'!AX17*0.9</f>
        <v>18990</v>
      </c>
      <c r="AD17" s="42">
        <f>'C завтраками| Bed and breakfast'!AY17*0.9</f>
        <v>16830</v>
      </c>
      <c r="AE17" s="42">
        <f>'C завтраками| Bed and breakfast'!AZ17*0.9</f>
        <v>16830</v>
      </c>
      <c r="AF17" s="42">
        <f>'C завтраками| Bed and breakfast'!BA17*0.9</f>
        <v>18990</v>
      </c>
      <c r="AG17" s="42">
        <f>'C завтраками| Bed and breakfast'!BB17*0.9</f>
        <v>16830</v>
      </c>
    </row>
    <row r="18" spans="1:33"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row>
    <row r="19" spans="1:33" s="53" customFormat="1" x14ac:dyDescent="0.2">
      <c r="A19" s="88">
        <f>A7</f>
        <v>1</v>
      </c>
      <c r="B19" s="42">
        <f>'C завтраками| Bed and breakfast'!W19*0.9</f>
        <v>37710</v>
      </c>
      <c r="C19" s="42">
        <f>'C завтраками| Bed and breakfast'!X19*0.9</f>
        <v>37710</v>
      </c>
      <c r="D19" s="42">
        <f>'C завтраками| Bed and breakfast'!Y19*0.9</f>
        <v>32310</v>
      </c>
      <c r="E19" s="42">
        <f>'C завтраками| Bed and breakfast'!Z19*0.9</f>
        <v>34650</v>
      </c>
      <c r="F19" s="42">
        <f>'C завтраками| Bed and breakfast'!AA19*0.9</f>
        <v>35730</v>
      </c>
      <c r="G19" s="42">
        <f>'C завтраками| Bed and breakfast'!AB19*0.9</f>
        <v>33570</v>
      </c>
      <c r="H19" s="42">
        <f>'C завтраками| Bed and breakfast'!AC19*0.9</f>
        <v>34650</v>
      </c>
      <c r="I19" s="42">
        <f>'C завтраками| Bed and breakfast'!AD19*0.9</f>
        <v>39240</v>
      </c>
      <c r="J19" s="42">
        <f>'C завтраками| Bed and breakfast'!AE19*0.9</f>
        <v>37710</v>
      </c>
      <c r="K19" s="42">
        <f>'C завтраками| Bed and breakfast'!AF19*0.9</f>
        <v>33570</v>
      </c>
      <c r="L19" s="42">
        <f>'C завтраками| Bed and breakfast'!AG19*0.9</f>
        <v>39240</v>
      </c>
      <c r="M19" s="42">
        <f>'C завтраками| Bed and breakfast'!AH19*0.9</f>
        <v>33570</v>
      </c>
      <c r="N19" s="42">
        <f>'C завтраками| Bed and breakfast'!AI19*0.9</f>
        <v>34650</v>
      </c>
      <c r="O19" s="42">
        <f>'C завтраками| Bed and breakfast'!AJ19*0.9</f>
        <v>36810</v>
      </c>
      <c r="P19" s="42">
        <f>'C завтраками| Bed and breakfast'!AK19*0.9</f>
        <v>37710</v>
      </c>
      <c r="Q19" s="42">
        <f>'C завтраками| Bed and breakfast'!AL19*0.9</f>
        <v>36810</v>
      </c>
      <c r="R19" s="42">
        <f>'C завтраками| Bed and breakfast'!AM19*0.9</f>
        <v>35730</v>
      </c>
      <c r="S19" s="42">
        <f>'C завтраками| Bed and breakfast'!AN19*0.9</f>
        <v>37710</v>
      </c>
      <c r="T19" s="42">
        <f>'C завтраками| Bed and breakfast'!AO19*0.9</f>
        <v>35730</v>
      </c>
      <c r="U19" s="42">
        <f>'C завтраками| Bed and breakfast'!AP19*0.9</f>
        <v>36810</v>
      </c>
      <c r="V19" s="42">
        <f>'C завтраками| Bed and breakfast'!AQ19*0.9</f>
        <v>37710</v>
      </c>
      <c r="W19" s="42">
        <f>'C завтраками| Bed and breakfast'!AR19*0.9</f>
        <v>36810</v>
      </c>
      <c r="X19" s="42">
        <f>'C завтраками| Bed and breakfast'!AS19*0.9</f>
        <v>37710</v>
      </c>
      <c r="Y19" s="42">
        <f>'C завтраками| Bed and breakfast'!AT19*0.9</f>
        <v>36810</v>
      </c>
      <c r="Z19" s="42">
        <f>'C завтраками| Bed and breakfast'!AU19*0.9</f>
        <v>37710</v>
      </c>
      <c r="AA19" s="42">
        <f>'C завтраками| Bed and breakfast'!AV19*0.9</f>
        <v>35730</v>
      </c>
      <c r="AB19" s="42">
        <f>'C завтраками| Bed and breakfast'!AW19*0.9</f>
        <v>33570</v>
      </c>
      <c r="AC19" s="42">
        <f>'C завтраками| Bed and breakfast'!AX19*0.9</f>
        <v>35730</v>
      </c>
      <c r="AD19" s="42">
        <f>'C завтраками| Bed and breakfast'!AY19*0.9</f>
        <v>33570</v>
      </c>
      <c r="AE19" s="42">
        <f>'C завтраками| Bed and breakfast'!AZ19*0.9</f>
        <v>33570</v>
      </c>
      <c r="AF19" s="42">
        <f>'C завтраками| Bed and breakfast'!BA19*0.9</f>
        <v>35730</v>
      </c>
      <c r="AG19" s="42">
        <f>'C завтраками| Bed and breakfast'!BB19*0.9</f>
        <v>33570</v>
      </c>
    </row>
    <row r="20" spans="1:33" s="53" customFormat="1" x14ac:dyDescent="0.2">
      <c r="A20" s="88">
        <f>A8</f>
        <v>2</v>
      </c>
      <c r="B20" s="42">
        <f>'C завтраками| Bed and breakfast'!W20*0.9</f>
        <v>39240</v>
      </c>
      <c r="C20" s="42">
        <f>'C завтраками| Bed and breakfast'!X20*0.9</f>
        <v>39240</v>
      </c>
      <c r="D20" s="42">
        <f>'C завтраками| Bed and breakfast'!Y20*0.9</f>
        <v>33840</v>
      </c>
      <c r="E20" s="42">
        <f>'C завтраками| Bed and breakfast'!Z20*0.9</f>
        <v>36180</v>
      </c>
      <c r="F20" s="42">
        <f>'C завтраками| Bed and breakfast'!AA20*0.9</f>
        <v>37260</v>
      </c>
      <c r="G20" s="42">
        <f>'C завтраками| Bed and breakfast'!AB20*0.9</f>
        <v>35100</v>
      </c>
      <c r="H20" s="42">
        <f>'C завтраками| Bed and breakfast'!AC20*0.9</f>
        <v>36180</v>
      </c>
      <c r="I20" s="42">
        <f>'C завтраками| Bed and breakfast'!AD20*0.9</f>
        <v>40770</v>
      </c>
      <c r="J20" s="42">
        <f>'C завтраками| Bed and breakfast'!AE20*0.9</f>
        <v>39240</v>
      </c>
      <c r="K20" s="42">
        <f>'C завтраками| Bed and breakfast'!AF20*0.9</f>
        <v>35100</v>
      </c>
      <c r="L20" s="42">
        <f>'C завтраками| Bed and breakfast'!AG20*0.9</f>
        <v>40770</v>
      </c>
      <c r="M20" s="42">
        <f>'C завтраками| Bed and breakfast'!AH20*0.9</f>
        <v>35100</v>
      </c>
      <c r="N20" s="42">
        <f>'C завтраками| Bed and breakfast'!AI20*0.9</f>
        <v>36180</v>
      </c>
      <c r="O20" s="42">
        <f>'C завтраками| Bed and breakfast'!AJ20*0.9</f>
        <v>38340</v>
      </c>
      <c r="P20" s="42">
        <f>'C завтраками| Bed and breakfast'!AK20*0.9</f>
        <v>39240</v>
      </c>
      <c r="Q20" s="42">
        <f>'C завтраками| Bed and breakfast'!AL20*0.9</f>
        <v>38340</v>
      </c>
      <c r="R20" s="42">
        <f>'C завтраками| Bed and breakfast'!AM20*0.9</f>
        <v>37260</v>
      </c>
      <c r="S20" s="42">
        <f>'C завтраками| Bed and breakfast'!AN20*0.9</f>
        <v>39240</v>
      </c>
      <c r="T20" s="42">
        <f>'C завтраками| Bed and breakfast'!AO20*0.9</f>
        <v>37260</v>
      </c>
      <c r="U20" s="42">
        <f>'C завтраками| Bed and breakfast'!AP20*0.9</f>
        <v>38340</v>
      </c>
      <c r="V20" s="42">
        <f>'C завтраками| Bed and breakfast'!AQ20*0.9</f>
        <v>39240</v>
      </c>
      <c r="W20" s="42">
        <f>'C завтраками| Bed and breakfast'!AR20*0.9</f>
        <v>38340</v>
      </c>
      <c r="X20" s="42">
        <f>'C завтраками| Bed and breakfast'!AS20*0.9</f>
        <v>39240</v>
      </c>
      <c r="Y20" s="42">
        <f>'C завтраками| Bed and breakfast'!AT20*0.9</f>
        <v>38340</v>
      </c>
      <c r="Z20" s="42">
        <f>'C завтраками| Bed and breakfast'!AU20*0.9</f>
        <v>39240</v>
      </c>
      <c r="AA20" s="42">
        <f>'C завтраками| Bed and breakfast'!AV20*0.9</f>
        <v>37260</v>
      </c>
      <c r="AB20" s="42">
        <f>'C завтраками| Bed and breakfast'!AW20*0.9</f>
        <v>35100</v>
      </c>
      <c r="AC20" s="42">
        <f>'C завтраками| Bed and breakfast'!AX20*0.9</f>
        <v>37260</v>
      </c>
      <c r="AD20" s="42">
        <f>'C завтраками| Bed and breakfast'!AY20*0.9</f>
        <v>35100</v>
      </c>
      <c r="AE20" s="42">
        <f>'C завтраками| Bed and breakfast'!AZ20*0.9</f>
        <v>35100</v>
      </c>
      <c r="AF20" s="42">
        <f>'C завтраками| Bed and breakfast'!BA20*0.9</f>
        <v>37260</v>
      </c>
      <c r="AG20" s="42">
        <f>'C завтраками| Bed and breakfast'!BB20*0.9</f>
        <v>35100</v>
      </c>
    </row>
    <row r="21" spans="1:33"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row>
    <row r="22" spans="1:33" s="53" customFormat="1" x14ac:dyDescent="0.2">
      <c r="A22" s="88" t="s">
        <v>88</v>
      </c>
      <c r="B22" s="42">
        <f>'C завтраками| Bed and breakfast'!W22*0.9</f>
        <v>59310</v>
      </c>
      <c r="C22" s="42">
        <f>'C завтраками| Bed and breakfast'!X22*0.9</f>
        <v>59310</v>
      </c>
      <c r="D22" s="42">
        <f>'C завтраками| Bed and breakfast'!Y22*0.9</f>
        <v>51840</v>
      </c>
      <c r="E22" s="42">
        <f>'C завтраками| Bed and breakfast'!Z22*0.9</f>
        <v>54180</v>
      </c>
      <c r="F22" s="42">
        <f>'C завтраками| Bed and breakfast'!AA22*0.9</f>
        <v>55260</v>
      </c>
      <c r="G22" s="42">
        <f>'C завтраками| Bed and breakfast'!AB22*0.9</f>
        <v>53100</v>
      </c>
      <c r="H22" s="42">
        <f>'C завтраками| Bed and breakfast'!AC22*0.9</f>
        <v>54180</v>
      </c>
      <c r="I22" s="42">
        <f>'C завтраками| Bed and breakfast'!AD22*0.9</f>
        <v>58770</v>
      </c>
      <c r="J22" s="42">
        <f>'C завтраками| Bed and breakfast'!AE22*0.9</f>
        <v>57240</v>
      </c>
      <c r="K22" s="42">
        <f>'C завтраками| Bed and breakfast'!AF22*0.9</f>
        <v>53100</v>
      </c>
      <c r="L22" s="42">
        <f>'C завтраками| Bed and breakfast'!AG22*0.9</f>
        <v>58770</v>
      </c>
      <c r="M22" s="42">
        <f>'C завтраками| Bed and breakfast'!AH22*0.9</f>
        <v>53100</v>
      </c>
      <c r="N22" s="42">
        <f>'C завтраками| Bed and breakfast'!AI22*0.9</f>
        <v>54180</v>
      </c>
      <c r="O22" s="42">
        <f>'C завтраками| Bed and breakfast'!AJ22*0.9</f>
        <v>56340</v>
      </c>
      <c r="P22" s="42">
        <f>'C завтраками| Bed and breakfast'!AK22*0.9</f>
        <v>57240</v>
      </c>
      <c r="Q22" s="42">
        <f>'C завтраками| Bed and breakfast'!AL22*0.9</f>
        <v>56340</v>
      </c>
      <c r="R22" s="42">
        <f>'C завтраками| Bed and breakfast'!AM22*0.9</f>
        <v>55260</v>
      </c>
      <c r="S22" s="42">
        <f>'C завтраками| Bed and breakfast'!AN22*0.9</f>
        <v>57240</v>
      </c>
      <c r="T22" s="42">
        <f>'C завтраками| Bed and breakfast'!AO22*0.9</f>
        <v>55260</v>
      </c>
      <c r="U22" s="42">
        <f>'C завтраками| Bed and breakfast'!AP22*0.9</f>
        <v>56340</v>
      </c>
      <c r="V22" s="42">
        <f>'C завтраками| Bed and breakfast'!AQ22*0.9</f>
        <v>57240</v>
      </c>
      <c r="W22" s="42">
        <f>'C завтраками| Bed and breakfast'!AR22*0.9</f>
        <v>56340</v>
      </c>
      <c r="X22" s="42">
        <f>'C завтраками| Bed and breakfast'!AS22*0.9</f>
        <v>57240</v>
      </c>
      <c r="Y22" s="42">
        <f>'C завтраками| Bed and breakfast'!AT22*0.9</f>
        <v>56340</v>
      </c>
      <c r="Z22" s="42">
        <f>'C завтраками| Bed and breakfast'!AU22*0.9</f>
        <v>57240</v>
      </c>
      <c r="AA22" s="42">
        <f>'C завтраками| Bed and breakfast'!AV22*0.9</f>
        <v>55260</v>
      </c>
      <c r="AB22" s="42">
        <f>'C завтраками| Bed and breakfast'!AW22*0.9</f>
        <v>53100</v>
      </c>
      <c r="AC22" s="42">
        <f>'C завтраками| Bed and breakfast'!AX22*0.9</f>
        <v>55260</v>
      </c>
      <c r="AD22" s="42">
        <f>'C завтраками| Bed and breakfast'!AY22*0.9</f>
        <v>53100</v>
      </c>
      <c r="AE22" s="42">
        <f>'C завтраками| Bed and breakfast'!AZ22*0.9</f>
        <v>53100</v>
      </c>
      <c r="AF22" s="42">
        <f>'C завтраками| Bed and breakfast'!BA22*0.9</f>
        <v>55260</v>
      </c>
      <c r="AG22" s="42">
        <f>'C завтраками| Bed and breakfast'!BB22*0.9</f>
        <v>53100</v>
      </c>
    </row>
    <row r="23" spans="1:33"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row>
    <row r="24" spans="1:33" s="50" customFormat="1" ht="135" x14ac:dyDescent="0.2">
      <c r="A24" s="156" t="s">
        <v>278</v>
      </c>
      <c r="B24" s="4"/>
      <c r="C24" s="4"/>
      <c r="D24" s="4"/>
      <c r="E24" s="4"/>
    </row>
    <row r="25" spans="1:33" s="50" customFormat="1" x14ac:dyDescent="0.2">
      <c r="A25" s="144" t="s">
        <v>71</v>
      </c>
    </row>
    <row r="26" spans="1:33" s="50" customFormat="1" x14ac:dyDescent="0.2">
      <c r="A26" s="57" t="s">
        <v>279</v>
      </c>
    </row>
    <row r="27" spans="1:33" x14ac:dyDescent="0.2">
      <c r="A27" s="57" t="s">
        <v>280</v>
      </c>
    </row>
    <row r="28" spans="1:33" ht="10.7" customHeight="1" thickBot="1" x14ac:dyDescent="0.25">
      <c r="A28" s="41"/>
    </row>
    <row r="29" spans="1:33" ht="12.75" thickBot="1" x14ac:dyDescent="0.25">
      <c r="A29" s="104" t="s">
        <v>66</v>
      </c>
    </row>
    <row r="30" spans="1:33" ht="13.35" customHeight="1" x14ac:dyDescent="0.2">
      <c r="A30" s="63" t="s">
        <v>78</v>
      </c>
    </row>
    <row r="31" spans="1:33" ht="13.35" customHeight="1" x14ac:dyDescent="0.2">
      <c r="A31" s="56" t="s">
        <v>243</v>
      </c>
    </row>
    <row r="32" spans="1:33" ht="12.6" customHeight="1" x14ac:dyDescent="0.2">
      <c r="A32" s="43" t="s">
        <v>67</v>
      </c>
    </row>
    <row r="33" spans="1:1" ht="13.35" customHeight="1" x14ac:dyDescent="0.2">
      <c r="A33" s="43" t="s">
        <v>89</v>
      </c>
    </row>
    <row r="34" spans="1:1" ht="11.45" customHeight="1" x14ac:dyDescent="0.2">
      <c r="A34" s="43" t="s">
        <v>68</v>
      </c>
    </row>
    <row r="35" spans="1:1" x14ac:dyDescent="0.2">
      <c r="A35" s="43" t="s">
        <v>69</v>
      </c>
    </row>
    <row r="36" spans="1:1" x14ac:dyDescent="0.2">
      <c r="A36" s="159" t="s">
        <v>162</v>
      </c>
    </row>
    <row r="37" spans="1:1" ht="31.5" x14ac:dyDescent="0.2">
      <c r="A37" s="145" t="s">
        <v>250</v>
      </c>
    </row>
    <row r="38" spans="1:1" ht="50.25" customHeight="1" x14ac:dyDescent="0.2">
      <c r="A38" s="188" t="s">
        <v>246</v>
      </c>
    </row>
    <row r="39" spans="1:1" ht="25.5" customHeight="1" x14ac:dyDescent="0.2">
      <c r="A39" s="188" t="s">
        <v>247</v>
      </c>
    </row>
    <row r="40" spans="1:1" ht="30" customHeight="1" x14ac:dyDescent="0.2">
      <c r="A40" s="188" t="s">
        <v>281</v>
      </c>
    </row>
    <row r="41" spans="1:1" ht="74.25" customHeight="1" x14ac:dyDescent="0.2">
      <c r="A41" s="188" t="s">
        <v>282</v>
      </c>
    </row>
    <row r="42" spans="1:1" ht="42" x14ac:dyDescent="0.2">
      <c r="A42" s="145" t="s">
        <v>283</v>
      </c>
    </row>
    <row r="43" spans="1:1" ht="36.75" customHeight="1" x14ac:dyDescent="0.2">
      <c r="A43" s="188" t="s">
        <v>284</v>
      </c>
    </row>
    <row r="44" spans="1:1" ht="27" customHeight="1" x14ac:dyDescent="0.2">
      <c r="A44" s="188" t="s">
        <v>285</v>
      </c>
    </row>
    <row r="45" spans="1:1" ht="31.5" x14ac:dyDescent="0.2">
      <c r="A45" s="113" t="s">
        <v>99</v>
      </c>
    </row>
    <row r="46" spans="1:1" ht="63" x14ac:dyDescent="0.2">
      <c r="A46" s="149" t="s">
        <v>248</v>
      </c>
    </row>
    <row r="47" spans="1:1" ht="21" x14ac:dyDescent="0.2">
      <c r="A47" s="140" t="s">
        <v>95</v>
      </c>
    </row>
    <row r="48" spans="1:1" ht="42.75" x14ac:dyDescent="0.2">
      <c r="A48" s="108" t="s">
        <v>245</v>
      </c>
    </row>
    <row r="49" spans="1:1" ht="21" x14ac:dyDescent="0.2">
      <c r="A49" s="66" t="s">
        <v>97</v>
      </c>
    </row>
    <row r="50" spans="1:1" x14ac:dyDescent="0.2">
      <c r="A50" s="68"/>
    </row>
    <row r="51" spans="1:1" x14ac:dyDescent="0.2">
      <c r="A51" s="69" t="s">
        <v>70</v>
      </c>
    </row>
    <row r="52" spans="1:1" ht="24" x14ac:dyDescent="0.2">
      <c r="A52" s="70" t="s">
        <v>287</v>
      </c>
    </row>
    <row r="53" spans="1:1" x14ac:dyDescent="0.2">
      <c r="A53" s="70"/>
    </row>
    <row r="54" spans="1:1" ht="12.75" x14ac:dyDescent="0.2">
      <c r="A54" s="55"/>
    </row>
    <row r="55" spans="1:1" ht="12.75" x14ac:dyDescent="0.2">
      <c r="A55" s="55"/>
    </row>
  </sheetData>
  <mergeCells count="1">
    <mergeCell ref="A1:A2"/>
  </mergeCells>
  <pageMargins left="0.7" right="0.7" top="0.75" bottom="0.75" header="0.3" footer="0.3"/>
  <pageSetup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8"/>
  <sheetViews>
    <sheetView zoomScaleNormal="100" workbookViewId="0">
      <pane xSplit="1" topLeftCell="B1" activePane="topRight" state="frozen"/>
      <selection pane="topRight" activeCell="B4" sqref="B4:AZ43"/>
    </sheetView>
  </sheetViews>
  <sheetFormatPr defaultColWidth="9" defaultRowHeight="12" x14ac:dyDescent="0.2"/>
  <cols>
    <col min="1" max="1" width="84.5703125" style="48" customWidth="1"/>
    <col min="2" max="16384" width="9" style="48"/>
  </cols>
  <sheetData>
    <row r="1" spans="1:52" s="51" customFormat="1" ht="12" customHeight="1" x14ac:dyDescent="0.2">
      <c r="A1" s="207" t="s">
        <v>82</v>
      </c>
    </row>
    <row r="2" spans="1:52" s="51" customFormat="1" ht="12" customHeight="1" x14ac:dyDescent="0.2">
      <c r="A2" s="207"/>
    </row>
    <row r="3" spans="1:52" s="51" customFormat="1" ht="11.1" customHeight="1" x14ac:dyDescent="0.2">
      <c r="A3" s="97" t="s">
        <v>217</v>
      </c>
    </row>
    <row r="4" spans="1:52"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c r="F4" s="136" t="e">
        <f>'C завтраками| Bed and breakfast'!#REF!</f>
        <v>#REF!</v>
      </c>
      <c r="G4" s="136" t="e">
        <f>'C завтраками| Bed and breakfast'!#REF!</f>
        <v>#REF!</v>
      </c>
      <c r="H4" s="136" t="e">
        <f>'C завтраками| Bed and breakfast'!#REF!</f>
        <v>#REF!</v>
      </c>
      <c r="I4" s="136" t="e">
        <f>'C завтраками| Bed and breakfast'!#REF!</f>
        <v>#REF!</v>
      </c>
      <c r="J4" s="136" t="e">
        <f>'C завтраками| Bed and breakfast'!#REF!</f>
        <v>#REF!</v>
      </c>
      <c r="K4" s="136" t="e">
        <f>'C завтраками| Bed and breakfast'!#REF!</f>
        <v>#REF!</v>
      </c>
      <c r="L4" s="136" t="e">
        <f>'C завтраками| Bed and breakfast'!#REF!</f>
        <v>#REF!</v>
      </c>
      <c r="M4" s="136" t="e">
        <f>'C завтраками| Bed and breakfast'!#REF!</f>
        <v>#REF!</v>
      </c>
      <c r="N4" s="136" t="e">
        <f>'C завтраками| Bed and breakfast'!#REF!</f>
        <v>#REF!</v>
      </c>
      <c r="O4" s="136" t="e">
        <f>'C завтраками| Bed and breakfast'!#REF!</f>
        <v>#REF!</v>
      </c>
      <c r="P4" s="136" t="e">
        <f>'C завтраками| Bed and breakfast'!#REF!</f>
        <v>#REF!</v>
      </c>
      <c r="Q4" s="136" t="e">
        <f>'C завтраками| Bed and breakfast'!#REF!</f>
        <v>#REF!</v>
      </c>
      <c r="R4" s="136" t="e">
        <f>'C завтраками| Bed and breakfast'!#REF!</f>
        <v>#REF!</v>
      </c>
      <c r="S4" s="136" t="e">
        <f>'C завтраками| Bed and breakfast'!#REF!</f>
        <v>#REF!</v>
      </c>
      <c r="T4" s="136" t="e">
        <f>'C завтраками| Bed and breakfast'!#REF!</f>
        <v>#REF!</v>
      </c>
      <c r="U4" s="136" t="e">
        <f>'C завтраками| Bed and breakfast'!#REF!</f>
        <v>#REF!</v>
      </c>
      <c r="V4" s="136" t="e">
        <f>'C завтраками| Bed and breakfast'!#REF!</f>
        <v>#REF!</v>
      </c>
      <c r="W4" s="136" t="e">
        <f>'C завтраками| Bed and breakfast'!#REF!</f>
        <v>#REF!</v>
      </c>
      <c r="X4" s="136" t="e">
        <f>'C завтраками| Bed and breakfast'!#REF!</f>
        <v>#REF!</v>
      </c>
      <c r="Y4" s="136" t="e">
        <f>'C завтраками| Bed and breakfast'!#REF!</f>
        <v>#REF!</v>
      </c>
      <c r="Z4" s="136" t="e">
        <f>'C завтраками| Bed and breakfast'!#REF!</f>
        <v>#REF!</v>
      </c>
      <c r="AA4" s="136" t="e">
        <f>'C завтраками| Bed and breakfast'!#REF!</f>
        <v>#REF!</v>
      </c>
      <c r="AB4" s="136" t="e">
        <f>'C завтраками| Bed and breakfast'!#REF!</f>
        <v>#REF!</v>
      </c>
      <c r="AC4" s="136" t="e">
        <f>'C завтраками| Bed and breakfast'!#REF!</f>
        <v>#REF!</v>
      </c>
      <c r="AD4" s="136" t="e">
        <f>'C завтраками| Bed and breakfast'!#REF!</f>
        <v>#REF!</v>
      </c>
      <c r="AE4" s="136" t="e">
        <f>'C завтраками| Bed and breakfast'!#REF!</f>
        <v>#REF!</v>
      </c>
      <c r="AF4" s="136" t="e">
        <f>'C завтраками| Bed and breakfast'!#REF!</f>
        <v>#REF!</v>
      </c>
      <c r="AG4" s="136" t="e">
        <f>'C завтраками| Bed and breakfast'!#REF!</f>
        <v>#REF!</v>
      </c>
      <c r="AH4" s="136" t="e">
        <f>'C завтраками| Bed and breakfast'!#REF!</f>
        <v>#REF!</v>
      </c>
      <c r="AI4" s="136" t="e">
        <f>'C завтраками| Bed and breakfast'!#REF!</f>
        <v>#REF!</v>
      </c>
      <c r="AJ4" s="136" t="e">
        <f>'C завтраками| Bed and breakfast'!#REF!</f>
        <v>#REF!</v>
      </c>
      <c r="AK4" s="136" t="e">
        <f>'C завтраками| Bed and breakfast'!#REF!</f>
        <v>#REF!</v>
      </c>
      <c r="AL4" s="136" t="e">
        <f>'C завтраками| Bed and breakfast'!#REF!</f>
        <v>#REF!</v>
      </c>
      <c r="AM4" s="136" t="e">
        <f>'C завтраками| Bed and breakfast'!#REF!</f>
        <v>#REF!</v>
      </c>
      <c r="AN4" s="136" t="e">
        <f>'C завтраками| Bed and breakfast'!#REF!</f>
        <v>#REF!</v>
      </c>
      <c r="AO4" s="136" t="e">
        <f>'C завтраками| Bed and breakfast'!#REF!</f>
        <v>#REF!</v>
      </c>
      <c r="AP4" s="136" t="e">
        <f>'C завтраками| Bed and breakfast'!#REF!</f>
        <v>#REF!</v>
      </c>
      <c r="AQ4" s="136" t="e">
        <f>'C завтраками| Bed and breakfast'!#REF!</f>
        <v>#REF!</v>
      </c>
      <c r="AR4" s="136" t="e">
        <f>'C завтраками| Bed and breakfast'!#REF!</f>
        <v>#REF!</v>
      </c>
      <c r="AS4" s="136" t="e">
        <f>'C завтраками| Bed and breakfast'!#REF!</f>
        <v>#REF!</v>
      </c>
      <c r="AT4" s="136" t="e">
        <f>'C завтраками| Bed and breakfast'!#REF!</f>
        <v>#REF!</v>
      </c>
      <c r="AU4" s="136" t="e">
        <f>'C завтраками| Bed and breakfast'!#REF!</f>
        <v>#REF!</v>
      </c>
      <c r="AV4" s="136" t="e">
        <f>'C завтраками| Bed and breakfast'!#REF!</f>
        <v>#REF!</v>
      </c>
      <c r="AW4" s="136" t="e">
        <f>'C завтраками| Bed and breakfast'!#REF!</f>
        <v>#REF!</v>
      </c>
      <c r="AX4" s="136" t="e">
        <f>'C завтраками| Bed and breakfast'!#REF!</f>
        <v>#REF!</v>
      </c>
      <c r="AY4" s="136" t="e">
        <f>'C завтраками| Bed and breakfast'!#REF!</f>
        <v>#REF!</v>
      </c>
      <c r="AZ4" s="136" t="e">
        <f>'C завтраками| Bed and breakfast'!#REF!</f>
        <v>#REF!</v>
      </c>
    </row>
    <row r="5" spans="1:52"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c r="F5" s="136" t="e">
        <f>'C завтраками| Bed and breakfast'!#REF!</f>
        <v>#REF!</v>
      </c>
      <c r="G5" s="136" t="e">
        <f>'C завтраками| Bed and breakfast'!#REF!</f>
        <v>#REF!</v>
      </c>
      <c r="H5" s="136" t="e">
        <f>'C завтраками| Bed and breakfast'!#REF!</f>
        <v>#REF!</v>
      </c>
      <c r="I5" s="136" t="e">
        <f>'C завтраками| Bed and breakfast'!#REF!</f>
        <v>#REF!</v>
      </c>
      <c r="J5" s="136" t="e">
        <f>'C завтраками| Bed and breakfast'!#REF!</f>
        <v>#REF!</v>
      </c>
      <c r="K5" s="136" t="e">
        <f>'C завтраками| Bed and breakfast'!#REF!</f>
        <v>#REF!</v>
      </c>
      <c r="L5" s="136" t="e">
        <f>'C завтраками| Bed and breakfast'!#REF!</f>
        <v>#REF!</v>
      </c>
      <c r="M5" s="136" t="e">
        <f>'C завтраками| Bed and breakfast'!#REF!</f>
        <v>#REF!</v>
      </c>
      <c r="N5" s="136" t="e">
        <f>'C завтраками| Bed and breakfast'!#REF!</f>
        <v>#REF!</v>
      </c>
      <c r="O5" s="136" t="e">
        <f>'C завтраками| Bed and breakfast'!#REF!</f>
        <v>#REF!</v>
      </c>
      <c r="P5" s="136" t="e">
        <f>'C завтраками| Bed and breakfast'!#REF!</f>
        <v>#REF!</v>
      </c>
      <c r="Q5" s="136" t="e">
        <f>'C завтраками| Bed and breakfast'!#REF!</f>
        <v>#REF!</v>
      </c>
      <c r="R5" s="136" t="e">
        <f>'C завтраками| Bed and breakfast'!#REF!</f>
        <v>#REF!</v>
      </c>
      <c r="S5" s="136" t="e">
        <f>'C завтраками| Bed and breakfast'!#REF!</f>
        <v>#REF!</v>
      </c>
      <c r="T5" s="136" t="e">
        <f>'C завтраками| Bed and breakfast'!#REF!</f>
        <v>#REF!</v>
      </c>
      <c r="U5" s="136" t="e">
        <f>'C завтраками| Bed and breakfast'!#REF!</f>
        <v>#REF!</v>
      </c>
      <c r="V5" s="136" t="e">
        <f>'C завтраками| Bed and breakfast'!#REF!</f>
        <v>#REF!</v>
      </c>
      <c r="W5" s="136" t="e">
        <f>'C завтраками| Bed and breakfast'!#REF!</f>
        <v>#REF!</v>
      </c>
      <c r="X5" s="136" t="e">
        <f>'C завтраками| Bed and breakfast'!#REF!</f>
        <v>#REF!</v>
      </c>
      <c r="Y5" s="136" t="e">
        <f>'C завтраками| Bed and breakfast'!#REF!</f>
        <v>#REF!</v>
      </c>
      <c r="Z5" s="136" t="e">
        <f>'C завтраками| Bed and breakfast'!#REF!</f>
        <v>#REF!</v>
      </c>
      <c r="AA5" s="136" t="e">
        <f>'C завтраками| Bed and breakfast'!#REF!</f>
        <v>#REF!</v>
      </c>
      <c r="AB5" s="136" t="e">
        <f>'C завтраками| Bed and breakfast'!#REF!</f>
        <v>#REF!</v>
      </c>
      <c r="AC5" s="136" t="e">
        <f>'C завтраками| Bed and breakfast'!#REF!</f>
        <v>#REF!</v>
      </c>
      <c r="AD5" s="136" t="e">
        <f>'C завтраками| Bed and breakfast'!#REF!</f>
        <v>#REF!</v>
      </c>
      <c r="AE5" s="136" t="e">
        <f>'C завтраками| Bed and breakfast'!#REF!</f>
        <v>#REF!</v>
      </c>
      <c r="AF5" s="136" t="e">
        <f>'C завтраками| Bed and breakfast'!#REF!</f>
        <v>#REF!</v>
      </c>
      <c r="AG5" s="136" t="e">
        <f>'C завтраками| Bed and breakfast'!#REF!</f>
        <v>#REF!</v>
      </c>
      <c r="AH5" s="136" t="e">
        <f>'C завтраками| Bed and breakfast'!#REF!</f>
        <v>#REF!</v>
      </c>
      <c r="AI5" s="136" t="e">
        <f>'C завтраками| Bed and breakfast'!#REF!</f>
        <v>#REF!</v>
      </c>
      <c r="AJ5" s="136" t="e">
        <f>'C завтраками| Bed and breakfast'!#REF!</f>
        <v>#REF!</v>
      </c>
      <c r="AK5" s="136" t="e">
        <f>'C завтраками| Bed and breakfast'!#REF!</f>
        <v>#REF!</v>
      </c>
      <c r="AL5" s="136" t="e">
        <f>'C завтраками| Bed and breakfast'!#REF!</f>
        <v>#REF!</v>
      </c>
      <c r="AM5" s="136" t="e">
        <f>'C завтраками| Bed and breakfast'!#REF!</f>
        <v>#REF!</v>
      </c>
      <c r="AN5" s="136" t="e">
        <f>'C завтраками| Bed and breakfast'!#REF!</f>
        <v>#REF!</v>
      </c>
      <c r="AO5" s="136" t="e">
        <f>'C завтраками| Bed and breakfast'!#REF!</f>
        <v>#REF!</v>
      </c>
      <c r="AP5" s="136" t="e">
        <f>'C завтраками| Bed and breakfast'!#REF!</f>
        <v>#REF!</v>
      </c>
      <c r="AQ5" s="136" t="e">
        <f>'C завтраками| Bed and breakfast'!#REF!</f>
        <v>#REF!</v>
      </c>
      <c r="AR5" s="136" t="e">
        <f>'C завтраками| Bed and breakfast'!#REF!</f>
        <v>#REF!</v>
      </c>
      <c r="AS5" s="136" t="e">
        <f>'C завтраками| Bed and breakfast'!#REF!</f>
        <v>#REF!</v>
      </c>
      <c r="AT5" s="136" t="e">
        <f>'C завтраками| Bed and breakfast'!#REF!</f>
        <v>#REF!</v>
      </c>
      <c r="AU5" s="136" t="e">
        <f>'C завтраками| Bed and breakfast'!#REF!</f>
        <v>#REF!</v>
      </c>
      <c r="AV5" s="136" t="e">
        <f>'C завтраками| Bed and breakfast'!#REF!</f>
        <v>#REF!</v>
      </c>
      <c r="AW5" s="136" t="e">
        <f>'C завтраками| Bed and breakfast'!#REF!</f>
        <v>#REF!</v>
      </c>
      <c r="AX5" s="136" t="e">
        <f>'C завтраками| Bed and breakfast'!#REF!</f>
        <v>#REF!</v>
      </c>
      <c r="AY5" s="136" t="e">
        <f>'C завтраками| Bed and breakfast'!#REF!</f>
        <v>#REF!</v>
      </c>
      <c r="AZ5" s="136" t="e">
        <f>'C завтраками| Bed and breakfast'!#REF!</f>
        <v>#REF!</v>
      </c>
    </row>
    <row r="6" spans="1:52"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row>
    <row r="7" spans="1:52" s="53" customFormat="1" x14ac:dyDescent="0.2">
      <c r="A7" s="88">
        <v>1</v>
      </c>
      <c r="B7" s="42" t="e">
        <f>'C завтраками| Bed and breakfast'!#REF!*0.85</f>
        <v>#REF!</v>
      </c>
      <c r="C7" s="42" t="e">
        <f>'C завтраками| Bed and breakfast'!#REF!*0.85</f>
        <v>#REF!</v>
      </c>
      <c r="D7" s="42" t="e">
        <f>'C завтраками| Bed and breakfast'!#REF!*0.85</f>
        <v>#REF!</v>
      </c>
      <c r="E7" s="42" t="e">
        <f>'C завтраками| Bed and breakfast'!#REF!*0.85</f>
        <v>#REF!</v>
      </c>
      <c r="F7" s="42" t="e">
        <f>'C завтраками| Bed and breakfast'!#REF!*0.85</f>
        <v>#REF!</v>
      </c>
      <c r="G7" s="42" t="e">
        <f>'C завтраками| Bed and breakfast'!#REF!*0.85</f>
        <v>#REF!</v>
      </c>
      <c r="H7" s="42" t="e">
        <f>'C завтраками| Bed and breakfast'!#REF!*0.85</f>
        <v>#REF!</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c r="AP7" s="42" t="e">
        <f>'C завтраками| Bed and breakfast'!#REF!*0.85</f>
        <v>#REF!</v>
      </c>
      <c r="AQ7" s="42" t="e">
        <f>'C завтраками| Bed and breakfast'!#REF!*0.85</f>
        <v>#REF!</v>
      </c>
      <c r="AR7" s="42" t="e">
        <f>'C завтраками| Bed and breakfast'!#REF!*0.85</f>
        <v>#REF!</v>
      </c>
      <c r="AS7" s="42" t="e">
        <f>'C завтраками| Bed and breakfast'!#REF!*0.85</f>
        <v>#REF!</v>
      </c>
      <c r="AT7" s="42" t="e">
        <f>'C завтраками| Bed and breakfast'!#REF!*0.85</f>
        <v>#REF!</v>
      </c>
      <c r="AU7" s="42" t="e">
        <f>'C завтраками| Bed and breakfast'!#REF!*0.85</f>
        <v>#REF!</v>
      </c>
      <c r="AV7" s="42" t="e">
        <f>'C завтраками| Bed and breakfast'!#REF!*0.85</f>
        <v>#REF!</v>
      </c>
      <c r="AW7" s="42" t="e">
        <f>'C завтраками| Bed and breakfast'!#REF!*0.85</f>
        <v>#REF!</v>
      </c>
      <c r="AX7" s="42" t="e">
        <f>'C завтраками| Bed and breakfast'!#REF!*0.85</f>
        <v>#REF!</v>
      </c>
      <c r="AY7" s="42" t="e">
        <f>'C завтраками| Bed and breakfast'!#REF!*0.85</f>
        <v>#REF!</v>
      </c>
      <c r="AZ7" s="42" t="e">
        <f>'C завтраками| Bed and breakfast'!#REF!*0.85</f>
        <v>#REF!</v>
      </c>
    </row>
    <row r="8" spans="1:52" s="53" customFormat="1" x14ac:dyDescent="0.2">
      <c r="A8" s="88">
        <v>2</v>
      </c>
      <c r="B8" s="42" t="e">
        <f>'C завтраками| Bed and breakfast'!#REF!*0.85</f>
        <v>#REF!</v>
      </c>
      <c r="C8" s="42" t="e">
        <f>'C завтраками| Bed and breakfast'!#REF!*0.85</f>
        <v>#REF!</v>
      </c>
      <c r="D8" s="42" t="e">
        <f>'C завтраками| Bed and breakfast'!#REF!*0.85</f>
        <v>#REF!</v>
      </c>
      <c r="E8" s="42" t="e">
        <f>'C завтраками| Bed and breakfast'!#REF!*0.85</f>
        <v>#REF!</v>
      </c>
      <c r="F8" s="42" t="e">
        <f>'C завтраками| Bed and breakfast'!#REF!*0.85</f>
        <v>#REF!</v>
      </c>
      <c r="G8" s="42" t="e">
        <f>'C завтраками| Bed and breakfast'!#REF!*0.85</f>
        <v>#REF!</v>
      </c>
      <c r="H8" s="42" t="e">
        <f>'C завтраками| Bed and breakfast'!#REF!*0.85</f>
        <v>#REF!</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c r="AP8" s="42" t="e">
        <f>'C завтраками| Bed and breakfast'!#REF!*0.85</f>
        <v>#REF!</v>
      </c>
      <c r="AQ8" s="42" t="e">
        <f>'C завтраками| Bed and breakfast'!#REF!*0.85</f>
        <v>#REF!</v>
      </c>
      <c r="AR8" s="42" t="e">
        <f>'C завтраками| Bed and breakfast'!#REF!*0.85</f>
        <v>#REF!</v>
      </c>
      <c r="AS8" s="42" t="e">
        <f>'C завтраками| Bed and breakfast'!#REF!*0.85</f>
        <v>#REF!</v>
      </c>
      <c r="AT8" s="42" t="e">
        <f>'C завтраками| Bed and breakfast'!#REF!*0.85</f>
        <v>#REF!</v>
      </c>
      <c r="AU8" s="42" t="e">
        <f>'C завтраками| Bed and breakfast'!#REF!*0.85</f>
        <v>#REF!</v>
      </c>
      <c r="AV8" s="42" t="e">
        <f>'C завтраками| Bed and breakfast'!#REF!*0.85</f>
        <v>#REF!</v>
      </c>
      <c r="AW8" s="42" t="e">
        <f>'C завтраками| Bed and breakfast'!#REF!*0.85</f>
        <v>#REF!</v>
      </c>
      <c r="AX8" s="42" t="e">
        <f>'C завтраками| Bed and breakfast'!#REF!*0.85</f>
        <v>#REF!</v>
      </c>
      <c r="AY8" s="42" t="e">
        <f>'C завтраками| Bed and breakfast'!#REF!*0.85</f>
        <v>#REF!</v>
      </c>
      <c r="AZ8" s="42" t="e">
        <f>'C завтраками| Bed and breakfast'!#REF!*0.85</f>
        <v>#REF!</v>
      </c>
    </row>
    <row r="9" spans="1:52" s="53" customFormat="1" x14ac:dyDescent="0.2">
      <c r="A9" s="42" t="s">
        <v>234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row>
    <row r="10" spans="1:52" s="53" customFormat="1" x14ac:dyDescent="0.2">
      <c r="A10" s="180">
        <v>1</v>
      </c>
      <c r="B10" s="42" t="e">
        <f>'C завтраками| Bed and breakfast'!#REF!*0.85</f>
        <v>#REF!</v>
      </c>
      <c r="C10" s="42" t="e">
        <f>'C завтраками| Bed and breakfast'!#REF!*0.85</f>
        <v>#REF!</v>
      </c>
      <c r="D10" s="42" t="e">
        <f>'C завтраками| Bed and breakfast'!#REF!*0.85</f>
        <v>#REF!</v>
      </c>
      <c r="E10" s="42" t="e">
        <f>'C завтраками| Bed and breakfast'!#REF!*0.85</f>
        <v>#REF!</v>
      </c>
      <c r="F10" s="42" t="e">
        <f>'C завтраками| Bed and breakfast'!#REF!*0.85</f>
        <v>#REF!</v>
      </c>
      <c r="G10" s="42" t="e">
        <f>'C завтраками| Bed and breakfast'!#REF!*0.85</f>
        <v>#REF!</v>
      </c>
      <c r="H10" s="42" t="e">
        <f>'C завтраками| Bed and breakfast'!#REF!*0.85</f>
        <v>#REF!</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c r="AP10" s="42" t="e">
        <f>'C завтраками| Bed and breakfast'!#REF!*0.85</f>
        <v>#REF!</v>
      </c>
      <c r="AQ10" s="42" t="e">
        <f>'C завтраками| Bed and breakfast'!#REF!*0.85</f>
        <v>#REF!</v>
      </c>
      <c r="AR10" s="42" t="e">
        <f>'C завтраками| Bed and breakfast'!#REF!*0.85</f>
        <v>#REF!</v>
      </c>
      <c r="AS10" s="42" t="e">
        <f>'C завтраками| Bed and breakfast'!#REF!*0.85</f>
        <v>#REF!</v>
      </c>
      <c r="AT10" s="42" t="e">
        <f>'C завтраками| Bed and breakfast'!#REF!*0.85</f>
        <v>#REF!</v>
      </c>
      <c r="AU10" s="42" t="e">
        <f>'C завтраками| Bed and breakfast'!#REF!*0.85</f>
        <v>#REF!</v>
      </c>
      <c r="AV10" s="42" t="e">
        <f>'C завтраками| Bed and breakfast'!#REF!*0.85</f>
        <v>#REF!</v>
      </c>
      <c r="AW10" s="42" t="e">
        <f>'C завтраками| Bed and breakfast'!#REF!*0.85</f>
        <v>#REF!</v>
      </c>
      <c r="AX10" s="42" t="e">
        <f>'C завтраками| Bed and breakfast'!#REF!*0.85</f>
        <v>#REF!</v>
      </c>
      <c r="AY10" s="42" t="e">
        <f>'C завтраками| Bed and breakfast'!#REF!*0.85</f>
        <v>#REF!</v>
      </c>
      <c r="AZ10" s="42" t="e">
        <f>'C завтраками| Bed and breakfast'!#REF!*0.85</f>
        <v>#REF!</v>
      </c>
    </row>
    <row r="11" spans="1:52" s="53" customFormat="1" x14ac:dyDescent="0.2">
      <c r="A11" s="180">
        <v>2</v>
      </c>
      <c r="B11" s="42" t="e">
        <f>'C завтраками| Bed and breakfast'!#REF!*0.85</f>
        <v>#REF!</v>
      </c>
      <c r="C11" s="42" t="e">
        <f>'C завтраками| Bed and breakfast'!#REF!*0.85</f>
        <v>#REF!</v>
      </c>
      <c r="D11" s="42" t="e">
        <f>'C завтраками| Bed and breakfast'!#REF!*0.85</f>
        <v>#REF!</v>
      </c>
      <c r="E11" s="42" t="e">
        <f>'C завтраками| Bed and breakfast'!#REF!*0.85</f>
        <v>#REF!</v>
      </c>
      <c r="F11" s="42" t="e">
        <f>'C завтраками| Bed and breakfast'!#REF!*0.85</f>
        <v>#REF!</v>
      </c>
      <c r="G11" s="42" t="e">
        <f>'C завтраками| Bed and breakfast'!#REF!*0.85</f>
        <v>#REF!</v>
      </c>
      <c r="H11" s="42" t="e">
        <f>'C завтраками| Bed and breakfast'!#REF!*0.85</f>
        <v>#REF!</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c r="AP11" s="42" t="e">
        <f>'C завтраками| Bed and breakfast'!#REF!*0.85</f>
        <v>#REF!</v>
      </c>
      <c r="AQ11" s="42" t="e">
        <f>'C завтраками| Bed and breakfast'!#REF!*0.85</f>
        <v>#REF!</v>
      </c>
      <c r="AR11" s="42" t="e">
        <f>'C завтраками| Bed and breakfast'!#REF!*0.85</f>
        <v>#REF!</v>
      </c>
      <c r="AS11" s="42" t="e">
        <f>'C завтраками| Bed and breakfast'!#REF!*0.85</f>
        <v>#REF!</v>
      </c>
      <c r="AT11" s="42" t="e">
        <f>'C завтраками| Bed and breakfast'!#REF!*0.85</f>
        <v>#REF!</v>
      </c>
      <c r="AU11" s="42" t="e">
        <f>'C завтраками| Bed and breakfast'!#REF!*0.85</f>
        <v>#REF!</v>
      </c>
      <c r="AV11" s="42" t="e">
        <f>'C завтраками| Bed and breakfast'!#REF!*0.85</f>
        <v>#REF!</v>
      </c>
      <c r="AW11" s="42" t="e">
        <f>'C завтраками| Bed and breakfast'!#REF!*0.85</f>
        <v>#REF!</v>
      </c>
      <c r="AX11" s="42" t="e">
        <f>'C завтраками| Bed and breakfast'!#REF!*0.85</f>
        <v>#REF!</v>
      </c>
      <c r="AY11" s="42" t="e">
        <f>'C завтраками| Bed and breakfast'!#REF!*0.85</f>
        <v>#REF!</v>
      </c>
      <c r="AZ11" s="42" t="e">
        <f>'C завтраками| Bed and breakfast'!#REF!*0.85</f>
        <v>#REF!</v>
      </c>
    </row>
    <row r="12" spans="1:52"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row>
    <row r="13" spans="1:52" s="53" customFormat="1" x14ac:dyDescent="0.2">
      <c r="A13" s="88">
        <f>A7</f>
        <v>1</v>
      </c>
      <c r="B13" s="42" t="e">
        <f>'C завтраками| Bed and breakfast'!#REF!*0.85</f>
        <v>#REF!</v>
      </c>
      <c r="C13" s="42" t="e">
        <f>'C завтраками| Bed and breakfast'!#REF!*0.85</f>
        <v>#REF!</v>
      </c>
      <c r="D13" s="42" t="e">
        <f>'C завтраками| Bed and breakfast'!#REF!*0.85</f>
        <v>#REF!</v>
      </c>
      <c r="E13" s="42" t="e">
        <f>'C завтраками| Bed and breakfast'!#REF!*0.85</f>
        <v>#REF!</v>
      </c>
      <c r="F13" s="42" t="e">
        <f>'C завтраками| Bed and breakfast'!#REF!*0.85</f>
        <v>#REF!</v>
      </c>
      <c r="G13" s="42" t="e">
        <f>'C завтраками| Bed and breakfast'!#REF!*0.85</f>
        <v>#REF!</v>
      </c>
      <c r="H13" s="42" t="e">
        <f>'C завтраками| Bed and breakfast'!#REF!*0.85</f>
        <v>#REF!</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c r="AP13" s="42" t="e">
        <f>'C завтраками| Bed and breakfast'!#REF!*0.85</f>
        <v>#REF!</v>
      </c>
      <c r="AQ13" s="42" t="e">
        <f>'C завтраками| Bed and breakfast'!#REF!*0.85</f>
        <v>#REF!</v>
      </c>
      <c r="AR13" s="42" t="e">
        <f>'C завтраками| Bed and breakfast'!#REF!*0.85</f>
        <v>#REF!</v>
      </c>
      <c r="AS13" s="42" t="e">
        <f>'C завтраками| Bed and breakfast'!#REF!*0.85</f>
        <v>#REF!</v>
      </c>
      <c r="AT13" s="42" t="e">
        <f>'C завтраками| Bed and breakfast'!#REF!*0.85</f>
        <v>#REF!</v>
      </c>
      <c r="AU13" s="42" t="e">
        <f>'C завтраками| Bed and breakfast'!#REF!*0.85</f>
        <v>#REF!</v>
      </c>
      <c r="AV13" s="42" t="e">
        <f>'C завтраками| Bed and breakfast'!#REF!*0.85</f>
        <v>#REF!</v>
      </c>
      <c r="AW13" s="42" t="e">
        <f>'C завтраками| Bed and breakfast'!#REF!*0.85</f>
        <v>#REF!</v>
      </c>
      <c r="AX13" s="42" t="e">
        <f>'C завтраками| Bed and breakfast'!#REF!*0.85</f>
        <v>#REF!</v>
      </c>
      <c r="AY13" s="42" t="e">
        <f>'C завтраками| Bed and breakfast'!#REF!*0.85</f>
        <v>#REF!</v>
      </c>
      <c r="AZ13" s="42" t="e">
        <f>'C завтраками| Bed and breakfast'!#REF!*0.85</f>
        <v>#REF!</v>
      </c>
    </row>
    <row r="14" spans="1:52" s="53" customFormat="1" x14ac:dyDescent="0.2">
      <c r="A14" s="88">
        <f>A8</f>
        <v>2</v>
      </c>
      <c r="B14" s="42" t="e">
        <f>'C завтраками| Bed and breakfast'!#REF!*0.85</f>
        <v>#REF!</v>
      </c>
      <c r="C14" s="42" t="e">
        <f>'C завтраками| Bed and breakfast'!#REF!*0.85</f>
        <v>#REF!</v>
      </c>
      <c r="D14" s="42" t="e">
        <f>'C завтраками| Bed and breakfast'!#REF!*0.85</f>
        <v>#REF!</v>
      </c>
      <c r="E14" s="42" t="e">
        <f>'C завтраками| Bed and breakfast'!#REF!*0.85</f>
        <v>#REF!</v>
      </c>
      <c r="F14" s="42" t="e">
        <f>'C завтраками| Bed and breakfast'!#REF!*0.85</f>
        <v>#REF!</v>
      </c>
      <c r="G14" s="42" t="e">
        <f>'C завтраками| Bed and breakfast'!#REF!*0.85</f>
        <v>#REF!</v>
      </c>
      <c r="H14" s="42" t="e">
        <f>'C завтраками| Bed and breakfast'!#REF!*0.85</f>
        <v>#REF!</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c r="AP14" s="42" t="e">
        <f>'C завтраками| Bed and breakfast'!#REF!*0.85</f>
        <v>#REF!</v>
      </c>
      <c r="AQ14" s="42" t="e">
        <f>'C завтраками| Bed and breakfast'!#REF!*0.85</f>
        <v>#REF!</v>
      </c>
      <c r="AR14" s="42" t="e">
        <f>'C завтраками| Bed and breakfast'!#REF!*0.85</f>
        <v>#REF!</v>
      </c>
      <c r="AS14" s="42" t="e">
        <f>'C завтраками| Bed and breakfast'!#REF!*0.85</f>
        <v>#REF!</v>
      </c>
      <c r="AT14" s="42" t="e">
        <f>'C завтраками| Bed and breakfast'!#REF!*0.85</f>
        <v>#REF!</v>
      </c>
      <c r="AU14" s="42" t="e">
        <f>'C завтраками| Bed and breakfast'!#REF!*0.85</f>
        <v>#REF!</v>
      </c>
      <c r="AV14" s="42" t="e">
        <f>'C завтраками| Bed and breakfast'!#REF!*0.85</f>
        <v>#REF!</v>
      </c>
      <c r="AW14" s="42" t="e">
        <f>'C завтраками| Bed and breakfast'!#REF!*0.85</f>
        <v>#REF!</v>
      </c>
      <c r="AX14" s="42" t="e">
        <f>'C завтраками| Bed and breakfast'!#REF!*0.85</f>
        <v>#REF!</v>
      </c>
      <c r="AY14" s="42" t="e">
        <f>'C завтраками| Bed and breakfast'!#REF!*0.85</f>
        <v>#REF!</v>
      </c>
      <c r="AZ14" s="42" t="e">
        <f>'C завтраками| Bed and breakfast'!#REF!*0.85</f>
        <v>#REF!</v>
      </c>
    </row>
    <row r="15" spans="1:52"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row>
    <row r="16" spans="1:52" s="53" customFormat="1" x14ac:dyDescent="0.2">
      <c r="A16" s="88">
        <f>A7</f>
        <v>1</v>
      </c>
      <c r="B16" s="42" t="e">
        <f>'C завтраками| Bed and breakfast'!#REF!*0.85</f>
        <v>#REF!</v>
      </c>
      <c r="C16" s="42" t="e">
        <f>'C завтраками| Bed and breakfast'!#REF!*0.85</f>
        <v>#REF!</v>
      </c>
      <c r="D16" s="42" t="e">
        <f>'C завтраками| Bed and breakfast'!#REF!*0.85</f>
        <v>#REF!</v>
      </c>
      <c r="E16" s="42" t="e">
        <f>'C завтраками| Bed and breakfast'!#REF!*0.85</f>
        <v>#REF!</v>
      </c>
      <c r="F16" s="42" t="e">
        <f>'C завтраками| Bed and breakfast'!#REF!*0.85</f>
        <v>#REF!</v>
      </c>
      <c r="G16" s="42" t="e">
        <f>'C завтраками| Bed and breakfast'!#REF!*0.85</f>
        <v>#REF!</v>
      </c>
      <c r="H16" s="42" t="e">
        <f>'C завтраками| Bed and breakfast'!#REF!*0.85</f>
        <v>#REF!</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c r="AP16" s="42" t="e">
        <f>'C завтраками| Bed and breakfast'!#REF!*0.85</f>
        <v>#REF!</v>
      </c>
      <c r="AQ16" s="42" t="e">
        <f>'C завтраками| Bed and breakfast'!#REF!*0.85</f>
        <v>#REF!</v>
      </c>
      <c r="AR16" s="42" t="e">
        <f>'C завтраками| Bed and breakfast'!#REF!*0.85</f>
        <v>#REF!</v>
      </c>
      <c r="AS16" s="42" t="e">
        <f>'C завтраками| Bed and breakfast'!#REF!*0.85</f>
        <v>#REF!</v>
      </c>
      <c r="AT16" s="42" t="e">
        <f>'C завтраками| Bed and breakfast'!#REF!*0.85</f>
        <v>#REF!</v>
      </c>
      <c r="AU16" s="42" t="e">
        <f>'C завтраками| Bed and breakfast'!#REF!*0.85</f>
        <v>#REF!</v>
      </c>
      <c r="AV16" s="42" t="e">
        <f>'C завтраками| Bed and breakfast'!#REF!*0.85</f>
        <v>#REF!</v>
      </c>
      <c r="AW16" s="42" t="e">
        <f>'C завтраками| Bed and breakfast'!#REF!*0.85</f>
        <v>#REF!</v>
      </c>
      <c r="AX16" s="42" t="e">
        <f>'C завтраками| Bed and breakfast'!#REF!*0.85</f>
        <v>#REF!</v>
      </c>
      <c r="AY16" s="42" t="e">
        <f>'C завтраками| Bed and breakfast'!#REF!*0.85</f>
        <v>#REF!</v>
      </c>
      <c r="AZ16" s="42" t="e">
        <f>'C завтраками| Bed and breakfast'!#REF!*0.85</f>
        <v>#REF!</v>
      </c>
    </row>
    <row r="17" spans="1:52" s="53" customFormat="1" x14ac:dyDescent="0.2">
      <c r="A17" s="88">
        <f>A8</f>
        <v>2</v>
      </c>
      <c r="B17" s="42" t="e">
        <f>'C завтраками| Bed and breakfast'!#REF!*0.85</f>
        <v>#REF!</v>
      </c>
      <c r="C17" s="42" t="e">
        <f>'C завтраками| Bed and breakfast'!#REF!*0.85</f>
        <v>#REF!</v>
      </c>
      <c r="D17" s="42" t="e">
        <f>'C завтраками| Bed and breakfast'!#REF!*0.85</f>
        <v>#REF!</v>
      </c>
      <c r="E17" s="42" t="e">
        <f>'C завтраками| Bed and breakfast'!#REF!*0.85</f>
        <v>#REF!</v>
      </c>
      <c r="F17" s="42" t="e">
        <f>'C завтраками| Bed and breakfast'!#REF!*0.85</f>
        <v>#REF!</v>
      </c>
      <c r="G17" s="42" t="e">
        <f>'C завтраками| Bed and breakfast'!#REF!*0.85</f>
        <v>#REF!</v>
      </c>
      <c r="H17" s="42" t="e">
        <f>'C завтраками| Bed and breakfast'!#REF!*0.85</f>
        <v>#REF!</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c r="AP17" s="42" t="e">
        <f>'C завтраками| Bed and breakfast'!#REF!*0.85</f>
        <v>#REF!</v>
      </c>
      <c r="AQ17" s="42" t="e">
        <f>'C завтраками| Bed and breakfast'!#REF!*0.85</f>
        <v>#REF!</v>
      </c>
      <c r="AR17" s="42" t="e">
        <f>'C завтраками| Bed and breakfast'!#REF!*0.85</f>
        <v>#REF!</v>
      </c>
      <c r="AS17" s="42" t="e">
        <f>'C завтраками| Bed and breakfast'!#REF!*0.85</f>
        <v>#REF!</v>
      </c>
      <c r="AT17" s="42" t="e">
        <f>'C завтраками| Bed and breakfast'!#REF!*0.85</f>
        <v>#REF!</v>
      </c>
      <c r="AU17" s="42" t="e">
        <f>'C завтраками| Bed and breakfast'!#REF!*0.85</f>
        <v>#REF!</v>
      </c>
      <c r="AV17" s="42" t="e">
        <f>'C завтраками| Bed and breakfast'!#REF!*0.85</f>
        <v>#REF!</v>
      </c>
      <c r="AW17" s="42" t="e">
        <f>'C завтраками| Bed and breakfast'!#REF!*0.85</f>
        <v>#REF!</v>
      </c>
      <c r="AX17" s="42" t="e">
        <f>'C завтраками| Bed and breakfast'!#REF!*0.85</f>
        <v>#REF!</v>
      </c>
      <c r="AY17" s="42" t="e">
        <f>'C завтраками| Bed and breakfast'!#REF!*0.85</f>
        <v>#REF!</v>
      </c>
      <c r="AZ17" s="42" t="e">
        <f>'C завтраками| Bed and breakfast'!#REF!*0.85</f>
        <v>#REF!</v>
      </c>
    </row>
    <row r="18" spans="1:52"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row>
    <row r="19" spans="1:52" s="53" customFormat="1" x14ac:dyDescent="0.2">
      <c r="A19" s="88">
        <f>A7</f>
        <v>1</v>
      </c>
      <c r="B19" s="42" t="e">
        <f>'C завтраками| Bed and breakfast'!#REF!*0.85</f>
        <v>#REF!</v>
      </c>
      <c r="C19" s="42" t="e">
        <f>'C завтраками| Bed and breakfast'!#REF!*0.85</f>
        <v>#REF!</v>
      </c>
      <c r="D19" s="42" t="e">
        <f>'C завтраками| Bed and breakfast'!#REF!*0.85</f>
        <v>#REF!</v>
      </c>
      <c r="E19" s="42" t="e">
        <f>'C завтраками| Bed and breakfast'!#REF!*0.85</f>
        <v>#REF!</v>
      </c>
      <c r="F19" s="42" t="e">
        <f>'C завтраками| Bed and breakfast'!#REF!*0.85</f>
        <v>#REF!</v>
      </c>
      <c r="G19" s="42" t="e">
        <f>'C завтраками| Bed and breakfast'!#REF!*0.85</f>
        <v>#REF!</v>
      </c>
      <c r="H19" s="42" t="e">
        <f>'C завтраками| Bed and breakfast'!#REF!*0.85</f>
        <v>#REF!</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42" t="e">
        <f>'C завтраками| Bed and breakfast'!#REF!*0.85</f>
        <v>#REF!</v>
      </c>
      <c r="P19" s="42" t="e">
        <f>'C завтраками| Bed and breakfast'!#REF!*0.85</f>
        <v>#REF!</v>
      </c>
      <c r="Q19" s="42"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c r="AP19" s="42" t="e">
        <f>'C завтраками| Bed and breakfast'!#REF!*0.85</f>
        <v>#REF!</v>
      </c>
      <c r="AQ19" s="42" t="e">
        <f>'C завтраками| Bed and breakfast'!#REF!*0.85</f>
        <v>#REF!</v>
      </c>
      <c r="AR19" s="42" t="e">
        <f>'C завтраками| Bed and breakfast'!#REF!*0.85</f>
        <v>#REF!</v>
      </c>
      <c r="AS19" s="42" t="e">
        <f>'C завтраками| Bed and breakfast'!#REF!*0.85</f>
        <v>#REF!</v>
      </c>
      <c r="AT19" s="42" t="e">
        <f>'C завтраками| Bed and breakfast'!#REF!*0.85</f>
        <v>#REF!</v>
      </c>
      <c r="AU19" s="42" t="e">
        <f>'C завтраками| Bed and breakfast'!#REF!*0.85</f>
        <v>#REF!</v>
      </c>
      <c r="AV19" s="42" t="e">
        <f>'C завтраками| Bed and breakfast'!#REF!*0.85</f>
        <v>#REF!</v>
      </c>
      <c r="AW19" s="42" t="e">
        <f>'C завтраками| Bed and breakfast'!#REF!*0.85</f>
        <v>#REF!</v>
      </c>
      <c r="AX19" s="42" t="e">
        <f>'C завтраками| Bed and breakfast'!#REF!*0.85</f>
        <v>#REF!</v>
      </c>
      <c r="AY19" s="42" t="e">
        <f>'C завтраками| Bed and breakfast'!#REF!*0.85</f>
        <v>#REF!</v>
      </c>
      <c r="AZ19" s="42" t="e">
        <f>'C завтраками| Bed and breakfast'!#REF!*0.85</f>
        <v>#REF!</v>
      </c>
    </row>
    <row r="20" spans="1:52" s="53" customFormat="1" x14ac:dyDescent="0.2">
      <c r="A20" s="88">
        <f>A8</f>
        <v>2</v>
      </c>
      <c r="B20" s="42" t="e">
        <f>'C завтраками| Bed and breakfast'!#REF!*0.85</f>
        <v>#REF!</v>
      </c>
      <c r="C20" s="42" t="e">
        <f>'C завтраками| Bed and breakfast'!#REF!*0.85</f>
        <v>#REF!</v>
      </c>
      <c r="D20" s="42" t="e">
        <f>'C завтраками| Bed and breakfast'!#REF!*0.85</f>
        <v>#REF!</v>
      </c>
      <c r="E20" s="42" t="e">
        <f>'C завтраками| Bed and breakfast'!#REF!*0.85</f>
        <v>#REF!</v>
      </c>
      <c r="F20" s="42" t="e">
        <f>'C завтраками| Bed and breakfast'!#REF!*0.85</f>
        <v>#REF!</v>
      </c>
      <c r="G20" s="42" t="e">
        <f>'C завтраками| Bed and breakfast'!#REF!*0.85</f>
        <v>#REF!</v>
      </c>
      <c r="H20" s="42" t="e">
        <f>'C завтраками| Bed and breakfast'!#REF!*0.85</f>
        <v>#REF!</v>
      </c>
      <c r="I20" s="42" t="e">
        <f>'C завтраками| Bed and breakfast'!#REF!*0.85</f>
        <v>#REF!</v>
      </c>
      <c r="J20" s="42" t="e">
        <f>'C завтраками| Bed and breakfast'!#REF!*0.85</f>
        <v>#REF!</v>
      </c>
      <c r="K20" s="42" t="e">
        <f>'C завтраками| Bed and breakfast'!#REF!*0.85</f>
        <v>#REF!</v>
      </c>
      <c r="L20" s="42" t="e">
        <f>'C завтраками| Bed and breakfast'!#REF!*0.85</f>
        <v>#REF!</v>
      </c>
      <c r="M20" s="42" t="e">
        <f>'C завтраками| Bed and breakfast'!#REF!*0.85</f>
        <v>#REF!</v>
      </c>
      <c r="N20" s="42" t="e">
        <f>'C завтраками| Bed and breakfast'!#REF!*0.85</f>
        <v>#REF!</v>
      </c>
      <c r="O20" s="42" t="e">
        <f>'C завтраками| Bed and breakfast'!#REF!*0.85</f>
        <v>#REF!</v>
      </c>
      <c r="P20" s="42" t="e">
        <f>'C завтраками| Bed and breakfast'!#REF!*0.85</f>
        <v>#REF!</v>
      </c>
      <c r="Q20" s="42" t="e">
        <f>'C завтраками| Bed and breakfast'!#REF!*0.85</f>
        <v>#REF!</v>
      </c>
      <c r="R20" s="42" t="e">
        <f>'C завтраками| Bed and breakfast'!#REF!*0.85</f>
        <v>#REF!</v>
      </c>
      <c r="S20" s="42" t="e">
        <f>'C завтраками| Bed and breakfast'!#REF!*0.85</f>
        <v>#REF!</v>
      </c>
      <c r="T20" s="42" t="e">
        <f>'C завтраками| Bed and breakfast'!#REF!*0.85</f>
        <v>#REF!</v>
      </c>
      <c r="U20" s="42" t="e">
        <f>'C завтраками| Bed and breakfast'!#REF!*0.85</f>
        <v>#REF!</v>
      </c>
      <c r="V20" s="42" t="e">
        <f>'C завтраками| Bed and breakfast'!#REF!*0.85</f>
        <v>#REF!</v>
      </c>
      <c r="W20" s="42" t="e">
        <f>'C завтраками| Bed and breakfast'!#REF!*0.85</f>
        <v>#REF!</v>
      </c>
      <c r="X20" s="42" t="e">
        <f>'C завтраками| Bed and breakfast'!#REF!*0.85</f>
        <v>#REF!</v>
      </c>
      <c r="Y20" s="42" t="e">
        <f>'C завтраками| Bed and breakfast'!#REF!*0.85</f>
        <v>#REF!</v>
      </c>
      <c r="Z20" s="42" t="e">
        <f>'C завтраками| Bed and breakfast'!#REF!*0.85</f>
        <v>#REF!</v>
      </c>
      <c r="AA20" s="42" t="e">
        <f>'C завтраками| Bed and breakfast'!#REF!*0.85</f>
        <v>#REF!</v>
      </c>
      <c r="AB20" s="42" t="e">
        <f>'C завтраками| Bed and breakfast'!#REF!*0.85</f>
        <v>#REF!</v>
      </c>
      <c r="AC20" s="42" t="e">
        <f>'C завтраками| Bed and breakfast'!#REF!*0.85</f>
        <v>#REF!</v>
      </c>
      <c r="AD20" s="42" t="e">
        <f>'C завтраками| Bed and breakfast'!#REF!*0.85</f>
        <v>#REF!</v>
      </c>
      <c r="AE20" s="42" t="e">
        <f>'C завтраками| Bed and breakfast'!#REF!*0.85</f>
        <v>#REF!</v>
      </c>
      <c r="AF20" s="42" t="e">
        <f>'C завтраками| Bed and breakfast'!#REF!*0.85</f>
        <v>#REF!</v>
      </c>
      <c r="AG20" s="42" t="e">
        <f>'C завтраками| Bed and breakfast'!#REF!*0.85</f>
        <v>#REF!</v>
      </c>
      <c r="AH20" s="42" t="e">
        <f>'C завтраками| Bed and breakfast'!#REF!*0.85</f>
        <v>#REF!</v>
      </c>
      <c r="AI20" s="42" t="e">
        <f>'C завтраками| Bed and breakfast'!#REF!*0.85</f>
        <v>#REF!</v>
      </c>
      <c r="AJ20" s="42" t="e">
        <f>'C завтраками| Bed and breakfast'!#REF!*0.85</f>
        <v>#REF!</v>
      </c>
      <c r="AK20" s="42" t="e">
        <f>'C завтраками| Bed and breakfast'!#REF!*0.85</f>
        <v>#REF!</v>
      </c>
      <c r="AL20" s="42" t="e">
        <f>'C завтраками| Bed and breakfast'!#REF!*0.85</f>
        <v>#REF!</v>
      </c>
      <c r="AM20" s="42" t="e">
        <f>'C завтраками| Bed and breakfast'!#REF!*0.85</f>
        <v>#REF!</v>
      </c>
      <c r="AN20" s="42" t="e">
        <f>'C завтраками| Bed and breakfast'!#REF!*0.85</f>
        <v>#REF!</v>
      </c>
      <c r="AO20" s="42" t="e">
        <f>'C завтраками| Bed and breakfast'!#REF!*0.85</f>
        <v>#REF!</v>
      </c>
      <c r="AP20" s="42" t="e">
        <f>'C завтраками| Bed and breakfast'!#REF!*0.85</f>
        <v>#REF!</v>
      </c>
      <c r="AQ20" s="42" t="e">
        <f>'C завтраками| Bed and breakfast'!#REF!*0.85</f>
        <v>#REF!</v>
      </c>
      <c r="AR20" s="42" t="e">
        <f>'C завтраками| Bed and breakfast'!#REF!*0.85</f>
        <v>#REF!</v>
      </c>
      <c r="AS20" s="42" t="e">
        <f>'C завтраками| Bed and breakfast'!#REF!*0.85</f>
        <v>#REF!</v>
      </c>
      <c r="AT20" s="42" t="e">
        <f>'C завтраками| Bed and breakfast'!#REF!*0.85</f>
        <v>#REF!</v>
      </c>
      <c r="AU20" s="42" t="e">
        <f>'C завтраками| Bed and breakfast'!#REF!*0.85</f>
        <v>#REF!</v>
      </c>
      <c r="AV20" s="42" t="e">
        <f>'C завтраками| Bed and breakfast'!#REF!*0.85</f>
        <v>#REF!</v>
      </c>
      <c r="AW20" s="42" t="e">
        <f>'C завтраками| Bed and breakfast'!#REF!*0.85</f>
        <v>#REF!</v>
      </c>
      <c r="AX20" s="42" t="e">
        <f>'C завтраками| Bed and breakfast'!#REF!*0.85</f>
        <v>#REF!</v>
      </c>
      <c r="AY20" s="42" t="e">
        <f>'C завтраками| Bed and breakfast'!#REF!*0.85</f>
        <v>#REF!</v>
      </c>
      <c r="AZ20" s="42" t="e">
        <f>'C завтраками| Bed and breakfast'!#REF!*0.85</f>
        <v>#REF!</v>
      </c>
    </row>
    <row r="21" spans="1:52"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row>
    <row r="22" spans="1:52" s="53" customFormat="1" x14ac:dyDescent="0.2">
      <c r="A22" s="88" t="s">
        <v>88</v>
      </c>
      <c r="B22" s="42" t="e">
        <f>'C завтраками| Bed and breakfast'!#REF!*0.85</f>
        <v>#REF!</v>
      </c>
      <c r="C22" s="42" t="e">
        <f>'C завтраками| Bed and breakfast'!#REF!*0.85</f>
        <v>#REF!</v>
      </c>
      <c r="D22" s="42" t="e">
        <f>'C завтраками| Bed and breakfast'!#REF!*0.85</f>
        <v>#REF!</v>
      </c>
      <c r="E22" s="42" t="e">
        <f>'C завтраками| Bed and breakfast'!#REF!*0.85</f>
        <v>#REF!</v>
      </c>
      <c r="F22" s="42" t="e">
        <f>'C завтраками| Bed and breakfast'!#REF!*0.85</f>
        <v>#REF!</v>
      </c>
      <c r="G22" s="42" t="e">
        <f>'C завтраками| Bed and breakfast'!#REF!*0.85</f>
        <v>#REF!</v>
      </c>
      <c r="H22" s="42" t="e">
        <f>'C завтраками| Bed and breakfast'!#REF!*0.85</f>
        <v>#REF!</v>
      </c>
      <c r="I22" s="42" t="e">
        <f>'C завтраками| Bed and breakfast'!#REF!*0.85</f>
        <v>#REF!</v>
      </c>
      <c r="J22" s="42" t="e">
        <f>'C завтраками| Bed and breakfast'!#REF!*0.85</f>
        <v>#REF!</v>
      </c>
      <c r="K22" s="42" t="e">
        <f>'C завтраками| Bed and breakfast'!#REF!*0.85</f>
        <v>#REF!</v>
      </c>
      <c r="L22" s="42" t="e">
        <f>'C завтраками| Bed and breakfast'!#REF!*0.85</f>
        <v>#REF!</v>
      </c>
      <c r="M22" s="42" t="e">
        <f>'C завтраками| Bed and breakfast'!#REF!*0.85</f>
        <v>#REF!</v>
      </c>
      <c r="N22" s="42" t="e">
        <f>'C завтраками| Bed and breakfast'!#REF!*0.85</f>
        <v>#REF!</v>
      </c>
      <c r="O22" s="42" t="e">
        <f>'C завтраками| Bed and breakfast'!#REF!*0.85</f>
        <v>#REF!</v>
      </c>
      <c r="P22" s="42" t="e">
        <f>'C завтраками| Bed and breakfast'!#REF!*0.85</f>
        <v>#REF!</v>
      </c>
      <c r="Q22" s="42" t="e">
        <f>'C завтраками| Bed and breakfast'!#REF!*0.85</f>
        <v>#REF!</v>
      </c>
      <c r="R22" s="42" t="e">
        <f>'C завтраками| Bed and breakfast'!#REF!*0.85</f>
        <v>#REF!</v>
      </c>
      <c r="S22" s="42" t="e">
        <f>'C завтраками| Bed and breakfast'!#REF!*0.85</f>
        <v>#REF!</v>
      </c>
      <c r="T22" s="42" t="e">
        <f>'C завтраками| Bed and breakfast'!#REF!*0.85</f>
        <v>#REF!</v>
      </c>
      <c r="U22" s="42" t="e">
        <f>'C завтраками| Bed and breakfast'!#REF!*0.85</f>
        <v>#REF!</v>
      </c>
      <c r="V22" s="42" t="e">
        <f>'C завтраками| Bed and breakfast'!#REF!*0.85</f>
        <v>#REF!</v>
      </c>
      <c r="W22" s="42" t="e">
        <f>'C завтраками| Bed and breakfast'!#REF!*0.85</f>
        <v>#REF!</v>
      </c>
      <c r="X22" s="42" t="e">
        <f>'C завтраками| Bed and breakfast'!#REF!*0.85</f>
        <v>#REF!</v>
      </c>
      <c r="Y22" s="42" t="e">
        <f>'C завтраками| Bed and breakfast'!#REF!*0.85</f>
        <v>#REF!</v>
      </c>
      <c r="Z22" s="42" t="e">
        <f>'C завтраками| Bed and breakfast'!#REF!*0.85</f>
        <v>#REF!</v>
      </c>
      <c r="AA22" s="42" t="e">
        <f>'C завтраками| Bed and breakfast'!#REF!*0.85</f>
        <v>#REF!</v>
      </c>
      <c r="AB22" s="42" t="e">
        <f>'C завтраками| Bed and breakfast'!#REF!*0.85</f>
        <v>#REF!</v>
      </c>
      <c r="AC22" s="42" t="e">
        <f>'C завтраками| Bed and breakfast'!#REF!*0.85</f>
        <v>#REF!</v>
      </c>
      <c r="AD22" s="42" t="e">
        <f>'C завтраками| Bed and breakfast'!#REF!*0.85</f>
        <v>#REF!</v>
      </c>
      <c r="AE22" s="42" t="e">
        <f>'C завтраками| Bed and breakfast'!#REF!*0.85</f>
        <v>#REF!</v>
      </c>
      <c r="AF22" s="42" t="e">
        <f>'C завтраками| Bed and breakfast'!#REF!*0.85</f>
        <v>#REF!</v>
      </c>
      <c r="AG22" s="42" t="e">
        <f>'C завтраками| Bed and breakfast'!#REF!*0.85</f>
        <v>#REF!</v>
      </c>
      <c r="AH22" s="42" t="e">
        <f>'C завтраками| Bed and breakfast'!#REF!*0.85</f>
        <v>#REF!</v>
      </c>
      <c r="AI22" s="42" t="e">
        <f>'C завтраками| Bed and breakfast'!#REF!*0.85</f>
        <v>#REF!</v>
      </c>
      <c r="AJ22" s="42" t="e">
        <f>'C завтраками| Bed and breakfast'!#REF!*0.85</f>
        <v>#REF!</v>
      </c>
      <c r="AK22" s="42" t="e">
        <f>'C завтраками| Bed and breakfast'!#REF!*0.85</f>
        <v>#REF!</v>
      </c>
      <c r="AL22" s="42" t="e">
        <f>'C завтраками| Bed and breakfast'!#REF!*0.85</f>
        <v>#REF!</v>
      </c>
      <c r="AM22" s="42" t="e">
        <f>'C завтраками| Bed and breakfast'!#REF!*0.85</f>
        <v>#REF!</v>
      </c>
      <c r="AN22" s="42" t="e">
        <f>'C завтраками| Bed and breakfast'!#REF!*0.85</f>
        <v>#REF!</v>
      </c>
      <c r="AO22" s="42" t="e">
        <f>'C завтраками| Bed and breakfast'!#REF!*0.85</f>
        <v>#REF!</v>
      </c>
      <c r="AP22" s="42" t="e">
        <f>'C завтраками| Bed and breakfast'!#REF!*0.85</f>
        <v>#REF!</v>
      </c>
      <c r="AQ22" s="42" t="e">
        <f>'C завтраками| Bed and breakfast'!#REF!*0.85</f>
        <v>#REF!</v>
      </c>
      <c r="AR22" s="42" t="e">
        <f>'C завтраками| Bed and breakfast'!#REF!*0.85</f>
        <v>#REF!</v>
      </c>
      <c r="AS22" s="42" t="e">
        <f>'C завтраками| Bed and breakfast'!#REF!*0.85</f>
        <v>#REF!</v>
      </c>
      <c r="AT22" s="42" t="e">
        <f>'C завтраками| Bed and breakfast'!#REF!*0.85</f>
        <v>#REF!</v>
      </c>
      <c r="AU22" s="42" t="e">
        <f>'C завтраками| Bed and breakfast'!#REF!*0.85</f>
        <v>#REF!</v>
      </c>
      <c r="AV22" s="42" t="e">
        <f>'C завтраками| Bed and breakfast'!#REF!*0.85</f>
        <v>#REF!</v>
      </c>
      <c r="AW22" s="42" t="e">
        <f>'C завтраками| Bed and breakfast'!#REF!*0.85</f>
        <v>#REF!</v>
      </c>
      <c r="AX22" s="42" t="e">
        <f>'C завтраками| Bed and breakfast'!#REF!*0.85</f>
        <v>#REF!</v>
      </c>
      <c r="AY22" s="42" t="e">
        <f>'C завтраками| Bed and breakfast'!#REF!*0.85</f>
        <v>#REF!</v>
      </c>
      <c r="AZ22" s="42" t="e">
        <f>'C завтраками| Bed and breakfast'!#REF!*0.85</f>
        <v>#REF!</v>
      </c>
    </row>
    <row r="23" spans="1:52"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row>
    <row r="24" spans="1:52" ht="18" customHeight="1" x14ac:dyDescent="0.2">
      <c r="A24" s="111" t="s">
        <v>100</v>
      </c>
      <c r="B24" s="136" t="e">
        <f t="shared" ref="B24:B25" si="0">B4</f>
        <v>#REF!</v>
      </c>
      <c r="C24" s="136" t="e">
        <f t="shared" ref="C24:AZ24" si="1">C4</f>
        <v>#REF!</v>
      </c>
      <c r="D24" s="136" t="e">
        <f t="shared" si="1"/>
        <v>#REF!</v>
      </c>
      <c r="E24" s="136" t="e">
        <f t="shared" si="1"/>
        <v>#REF!</v>
      </c>
      <c r="F24" s="136" t="e">
        <f t="shared" si="1"/>
        <v>#REF!</v>
      </c>
      <c r="G24" s="136" t="e">
        <f t="shared" si="1"/>
        <v>#REF!</v>
      </c>
      <c r="H24" s="136" t="e">
        <f t="shared" si="1"/>
        <v>#REF!</v>
      </c>
      <c r="I24" s="136" t="e">
        <f t="shared" si="1"/>
        <v>#REF!</v>
      </c>
      <c r="J24" s="136" t="e">
        <f t="shared" si="1"/>
        <v>#REF!</v>
      </c>
      <c r="K24" s="136" t="e">
        <f t="shared" si="1"/>
        <v>#REF!</v>
      </c>
      <c r="L24" s="136" t="e">
        <f t="shared" si="1"/>
        <v>#REF!</v>
      </c>
      <c r="M24" s="136" t="e">
        <f t="shared" si="1"/>
        <v>#REF!</v>
      </c>
      <c r="N24" s="136" t="e">
        <f t="shared" si="1"/>
        <v>#REF!</v>
      </c>
      <c r="O24" s="136" t="e">
        <f t="shared" si="1"/>
        <v>#REF!</v>
      </c>
      <c r="P24" s="136" t="e">
        <f t="shared" si="1"/>
        <v>#REF!</v>
      </c>
      <c r="Q24" s="136" t="e">
        <f t="shared" si="1"/>
        <v>#REF!</v>
      </c>
      <c r="R24" s="136" t="e">
        <f t="shared" si="1"/>
        <v>#REF!</v>
      </c>
      <c r="S24" s="136" t="e">
        <f t="shared" si="1"/>
        <v>#REF!</v>
      </c>
      <c r="T24" s="136" t="e">
        <f t="shared" si="1"/>
        <v>#REF!</v>
      </c>
      <c r="U24" s="136" t="e">
        <f t="shared" si="1"/>
        <v>#REF!</v>
      </c>
      <c r="V24" s="136" t="e">
        <f t="shared" si="1"/>
        <v>#REF!</v>
      </c>
      <c r="W24" s="136" t="e">
        <f t="shared" si="1"/>
        <v>#REF!</v>
      </c>
      <c r="X24" s="136" t="e">
        <f t="shared" si="1"/>
        <v>#REF!</v>
      </c>
      <c r="Y24" s="136" t="e">
        <f t="shared" si="1"/>
        <v>#REF!</v>
      </c>
      <c r="Z24" s="136" t="e">
        <f t="shared" si="1"/>
        <v>#REF!</v>
      </c>
      <c r="AA24" s="136" t="e">
        <f t="shared" si="1"/>
        <v>#REF!</v>
      </c>
      <c r="AB24" s="136" t="e">
        <f t="shared" si="1"/>
        <v>#REF!</v>
      </c>
      <c r="AC24" s="136" t="e">
        <f t="shared" si="1"/>
        <v>#REF!</v>
      </c>
      <c r="AD24" s="136" t="e">
        <f t="shared" si="1"/>
        <v>#REF!</v>
      </c>
      <c r="AE24" s="136" t="e">
        <f t="shared" si="1"/>
        <v>#REF!</v>
      </c>
      <c r="AF24" s="136" t="e">
        <f t="shared" si="1"/>
        <v>#REF!</v>
      </c>
      <c r="AG24" s="136" t="e">
        <f t="shared" si="1"/>
        <v>#REF!</v>
      </c>
      <c r="AH24" s="136" t="e">
        <f t="shared" si="1"/>
        <v>#REF!</v>
      </c>
      <c r="AI24" s="136" t="e">
        <f t="shared" si="1"/>
        <v>#REF!</v>
      </c>
      <c r="AJ24" s="136" t="e">
        <f t="shared" si="1"/>
        <v>#REF!</v>
      </c>
      <c r="AK24" s="136" t="e">
        <f t="shared" si="1"/>
        <v>#REF!</v>
      </c>
      <c r="AL24" s="136" t="e">
        <f t="shared" si="1"/>
        <v>#REF!</v>
      </c>
      <c r="AM24" s="136" t="e">
        <f t="shared" si="1"/>
        <v>#REF!</v>
      </c>
      <c r="AN24" s="136" t="e">
        <f t="shared" si="1"/>
        <v>#REF!</v>
      </c>
      <c r="AO24" s="136" t="e">
        <f t="shared" si="1"/>
        <v>#REF!</v>
      </c>
      <c r="AP24" s="136" t="e">
        <f t="shared" si="1"/>
        <v>#REF!</v>
      </c>
      <c r="AQ24" s="136" t="e">
        <f t="shared" si="1"/>
        <v>#REF!</v>
      </c>
      <c r="AR24" s="136" t="e">
        <f t="shared" si="1"/>
        <v>#REF!</v>
      </c>
      <c r="AS24" s="136" t="e">
        <f t="shared" si="1"/>
        <v>#REF!</v>
      </c>
      <c r="AT24" s="136" t="e">
        <f t="shared" si="1"/>
        <v>#REF!</v>
      </c>
      <c r="AU24" s="136" t="e">
        <f t="shared" si="1"/>
        <v>#REF!</v>
      </c>
      <c r="AV24" s="136" t="e">
        <f t="shared" si="1"/>
        <v>#REF!</v>
      </c>
      <c r="AW24" s="136" t="e">
        <f t="shared" si="1"/>
        <v>#REF!</v>
      </c>
      <c r="AX24" s="136" t="e">
        <f t="shared" si="1"/>
        <v>#REF!</v>
      </c>
      <c r="AY24" s="136" t="e">
        <f t="shared" si="1"/>
        <v>#REF!</v>
      </c>
      <c r="AZ24" s="136" t="e">
        <f t="shared" si="1"/>
        <v>#REF!</v>
      </c>
    </row>
    <row r="25" spans="1:52" ht="20.25" customHeight="1" x14ac:dyDescent="0.2">
      <c r="A25" s="90" t="s">
        <v>64</v>
      </c>
      <c r="B25" s="136" t="e">
        <f t="shared" si="0"/>
        <v>#REF!</v>
      </c>
      <c r="C25" s="136" t="e">
        <f t="shared" ref="C25:AZ25" si="2">C5</f>
        <v>#REF!</v>
      </c>
      <c r="D25" s="136" t="e">
        <f t="shared" si="2"/>
        <v>#REF!</v>
      </c>
      <c r="E25" s="136" t="e">
        <f t="shared" si="2"/>
        <v>#REF!</v>
      </c>
      <c r="F25" s="136" t="e">
        <f t="shared" si="2"/>
        <v>#REF!</v>
      </c>
      <c r="G25" s="136" t="e">
        <f t="shared" si="2"/>
        <v>#REF!</v>
      </c>
      <c r="H25" s="136" t="e">
        <f t="shared" si="2"/>
        <v>#REF!</v>
      </c>
      <c r="I25" s="136" t="e">
        <f t="shared" si="2"/>
        <v>#REF!</v>
      </c>
      <c r="J25" s="136" t="e">
        <f t="shared" si="2"/>
        <v>#REF!</v>
      </c>
      <c r="K25" s="136" t="e">
        <f t="shared" si="2"/>
        <v>#REF!</v>
      </c>
      <c r="L25" s="136" t="e">
        <f t="shared" si="2"/>
        <v>#REF!</v>
      </c>
      <c r="M25" s="136" t="e">
        <f t="shared" si="2"/>
        <v>#REF!</v>
      </c>
      <c r="N25" s="136" t="e">
        <f t="shared" si="2"/>
        <v>#REF!</v>
      </c>
      <c r="O25" s="136" t="e">
        <f t="shared" si="2"/>
        <v>#REF!</v>
      </c>
      <c r="P25" s="136" t="e">
        <f t="shared" si="2"/>
        <v>#REF!</v>
      </c>
      <c r="Q25" s="136" t="e">
        <f t="shared" si="2"/>
        <v>#REF!</v>
      </c>
      <c r="R25" s="136" t="e">
        <f t="shared" si="2"/>
        <v>#REF!</v>
      </c>
      <c r="S25" s="136" t="e">
        <f t="shared" si="2"/>
        <v>#REF!</v>
      </c>
      <c r="T25" s="136" t="e">
        <f t="shared" si="2"/>
        <v>#REF!</v>
      </c>
      <c r="U25" s="136" t="e">
        <f t="shared" si="2"/>
        <v>#REF!</v>
      </c>
      <c r="V25" s="136" t="e">
        <f t="shared" si="2"/>
        <v>#REF!</v>
      </c>
      <c r="W25" s="136" t="e">
        <f t="shared" si="2"/>
        <v>#REF!</v>
      </c>
      <c r="X25" s="136" t="e">
        <f t="shared" si="2"/>
        <v>#REF!</v>
      </c>
      <c r="Y25" s="136" t="e">
        <f t="shared" si="2"/>
        <v>#REF!</v>
      </c>
      <c r="Z25" s="136" t="e">
        <f t="shared" si="2"/>
        <v>#REF!</v>
      </c>
      <c r="AA25" s="136" t="e">
        <f t="shared" si="2"/>
        <v>#REF!</v>
      </c>
      <c r="AB25" s="136" t="e">
        <f t="shared" si="2"/>
        <v>#REF!</v>
      </c>
      <c r="AC25" s="136" t="e">
        <f t="shared" si="2"/>
        <v>#REF!</v>
      </c>
      <c r="AD25" s="136" t="e">
        <f t="shared" si="2"/>
        <v>#REF!</v>
      </c>
      <c r="AE25" s="136" t="e">
        <f t="shared" si="2"/>
        <v>#REF!</v>
      </c>
      <c r="AF25" s="136" t="e">
        <f t="shared" si="2"/>
        <v>#REF!</v>
      </c>
      <c r="AG25" s="136" t="e">
        <f t="shared" si="2"/>
        <v>#REF!</v>
      </c>
      <c r="AH25" s="136" t="e">
        <f t="shared" si="2"/>
        <v>#REF!</v>
      </c>
      <c r="AI25" s="136" t="e">
        <f t="shared" si="2"/>
        <v>#REF!</v>
      </c>
      <c r="AJ25" s="136" t="e">
        <f t="shared" si="2"/>
        <v>#REF!</v>
      </c>
      <c r="AK25" s="136" t="e">
        <f t="shared" si="2"/>
        <v>#REF!</v>
      </c>
      <c r="AL25" s="136" t="e">
        <f t="shared" si="2"/>
        <v>#REF!</v>
      </c>
      <c r="AM25" s="136" t="e">
        <f t="shared" si="2"/>
        <v>#REF!</v>
      </c>
      <c r="AN25" s="136" t="e">
        <f t="shared" si="2"/>
        <v>#REF!</v>
      </c>
      <c r="AO25" s="136" t="e">
        <f t="shared" si="2"/>
        <v>#REF!</v>
      </c>
      <c r="AP25" s="136" t="e">
        <f t="shared" si="2"/>
        <v>#REF!</v>
      </c>
      <c r="AQ25" s="136" t="e">
        <f t="shared" si="2"/>
        <v>#REF!</v>
      </c>
      <c r="AR25" s="136" t="e">
        <f t="shared" si="2"/>
        <v>#REF!</v>
      </c>
      <c r="AS25" s="136" t="e">
        <f t="shared" si="2"/>
        <v>#REF!</v>
      </c>
      <c r="AT25" s="136" t="e">
        <f t="shared" si="2"/>
        <v>#REF!</v>
      </c>
      <c r="AU25" s="136" t="e">
        <f t="shared" si="2"/>
        <v>#REF!</v>
      </c>
      <c r="AV25" s="136" t="e">
        <f t="shared" si="2"/>
        <v>#REF!</v>
      </c>
      <c r="AW25" s="136" t="e">
        <f t="shared" si="2"/>
        <v>#REF!</v>
      </c>
      <c r="AX25" s="136" t="e">
        <f t="shared" si="2"/>
        <v>#REF!</v>
      </c>
      <c r="AY25" s="136" t="e">
        <f t="shared" si="2"/>
        <v>#REF!</v>
      </c>
      <c r="AZ25" s="136" t="e">
        <f t="shared" si="2"/>
        <v>#REF!</v>
      </c>
    </row>
    <row r="26" spans="1:52"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row>
    <row r="27" spans="1:52" s="50" customFormat="1" x14ac:dyDescent="0.2">
      <c r="A27" s="88">
        <v>1</v>
      </c>
      <c r="B27" s="94" t="e">
        <f t="shared" ref="B27:B28" si="3">ROUNDUP(B7*0.9,)</f>
        <v>#REF!</v>
      </c>
      <c r="C27" s="94" t="e">
        <f t="shared" ref="C27:AZ27" si="4">ROUNDUP(C7*0.9,)</f>
        <v>#REF!</v>
      </c>
      <c r="D27" s="94" t="e">
        <f t="shared" si="4"/>
        <v>#REF!</v>
      </c>
      <c r="E27" s="94" t="e">
        <f t="shared" si="4"/>
        <v>#REF!</v>
      </c>
      <c r="F27" s="94" t="e">
        <f t="shared" si="4"/>
        <v>#REF!</v>
      </c>
      <c r="G27" s="94" t="e">
        <f t="shared" si="4"/>
        <v>#REF!</v>
      </c>
      <c r="H27" s="94" t="e">
        <f t="shared" si="4"/>
        <v>#REF!</v>
      </c>
      <c r="I27" s="94" t="e">
        <f t="shared" si="4"/>
        <v>#REF!</v>
      </c>
      <c r="J27" s="94" t="e">
        <f t="shared" si="4"/>
        <v>#REF!</v>
      </c>
      <c r="K27" s="94" t="e">
        <f t="shared" si="4"/>
        <v>#REF!</v>
      </c>
      <c r="L27" s="94" t="e">
        <f t="shared" si="4"/>
        <v>#REF!</v>
      </c>
      <c r="M27" s="94" t="e">
        <f t="shared" si="4"/>
        <v>#REF!</v>
      </c>
      <c r="N27" s="94" t="e">
        <f t="shared" si="4"/>
        <v>#REF!</v>
      </c>
      <c r="O27" s="94" t="e">
        <f t="shared" si="4"/>
        <v>#REF!</v>
      </c>
      <c r="P27" s="94" t="e">
        <f t="shared" si="4"/>
        <v>#REF!</v>
      </c>
      <c r="Q27" s="94" t="e">
        <f t="shared" si="4"/>
        <v>#REF!</v>
      </c>
      <c r="R27" s="94" t="e">
        <f t="shared" si="4"/>
        <v>#REF!</v>
      </c>
      <c r="S27" s="94" t="e">
        <f t="shared" si="4"/>
        <v>#REF!</v>
      </c>
      <c r="T27" s="94" t="e">
        <f t="shared" si="4"/>
        <v>#REF!</v>
      </c>
      <c r="U27" s="94" t="e">
        <f t="shared" si="4"/>
        <v>#REF!</v>
      </c>
      <c r="V27" s="94" t="e">
        <f t="shared" si="4"/>
        <v>#REF!</v>
      </c>
      <c r="W27" s="94" t="e">
        <f t="shared" si="4"/>
        <v>#REF!</v>
      </c>
      <c r="X27" s="94" t="e">
        <f t="shared" si="4"/>
        <v>#REF!</v>
      </c>
      <c r="Y27" s="94" t="e">
        <f t="shared" si="4"/>
        <v>#REF!</v>
      </c>
      <c r="Z27" s="94" t="e">
        <f t="shared" si="4"/>
        <v>#REF!</v>
      </c>
      <c r="AA27" s="94" t="e">
        <f t="shared" si="4"/>
        <v>#REF!</v>
      </c>
      <c r="AB27" s="94" t="e">
        <f t="shared" si="4"/>
        <v>#REF!</v>
      </c>
      <c r="AC27" s="94" t="e">
        <f t="shared" si="4"/>
        <v>#REF!</v>
      </c>
      <c r="AD27" s="94" t="e">
        <f t="shared" si="4"/>
        <v>#REF!</v>
      </c>
      <c r="AE27" s="94" t="e">
        <f t="shared" si="4"/>
        <v>#REF!</v>
      </c>
      <c r="AF27" s="94" t="e">
        <f t="shared" si="4"/>
        <v>#REF!</v>
      </c>
      <c r="AG27" s="94" t="e">
        <f t="shared" si="4"/>
        <v>#REF!</v>
      </c>
      <c r="AH27" s="94" t="e">
        <f t="shared" si="4"/>
        <v>#REF!</v>
      </c>
      <c r="AI27" s="94" t="e">
        <f t="shared" si="4"/>
        <v>#REF!</v>
      </c>
      <c r="AJ27" s="94" t="e">
        <f t="shared" si="4"/>
        <v>#REF!</v>
      </c>
      <c r="AK27" s="94" t="e">
        <f t="shared" si="4"/>
        <v>#REF!</v>
      </c>
      <c r="AL27" s="94" t="e">
        <f t="shared" si="4"/>
        <v>#REF!</v>
      </c>
      <c r="AM27" s="94" t="e">
        <f t="shared" si="4"/>
        <v>#REF!</v>
      </c>
      <c r="AN27" s="94" t="e">
        <f t="shared" si="4"/>
        <v>#REF!</v>
      </c>
      <c r="AO27" s="94" t="e">
        <f t="shared" si="4"/>
        <v>#REF!</v>
      </c>
      <c r="AP27" s="94" t="e">
        <f t="shared" si="4"/>
        <v>#REF!</v>
      </c>
      <c r="AQ27" s="94" t="e">
        <f t="shared" si="4"/>
        <v>#REF!</v>
      </c>
      <c r="AR27" s="94" t="e">
        <f t="shared" si="4"/>
        <v>#REF!</v>
      </c>
      <c r="AS27" s="94" t="e">
        <f t="shared" si="4"/>
        <v>#REF!</v>
      </c>
      <c r="AT27" s="94" t="e">
        <f t="shared" si="4"/>
        <v>#REF!</v>
      </c>
      <c r="AU27" s="94" t="e">
        <f t="shared" si="4"/>
        <v>#REF!</v>
      </c>
      <c r="AV27" s="94" t="e">
        <f t="shared" si="4"/>
        <v>#REF!</v>
      </c>
      <c r="AW27" s="94" t="e">
        <f t="shared" si="4"/>
        <v>#REF!</v>
      </c>
      <c r="AX27" s="94" t="e">
        <f t="shared" si="4"/>
        <v>#REF!</v>
      </c>
      <c r="AY27" s="94" t="e">
        <f t="shared" si="4"/>
        <v>#REF!</v>
      </c>
      <c r="AZ27" s="94" t="e">
        <f t="shared" si="4"/>
        <v>#REF!</v>
      </c>
    </row>
    <row r="28" spans="1:52" s="50" customFormat="1" x14ac:dyDescent="0.2">
      <c r="A28" s="88">
        <v>2</v>
      </c>
      <c r="B28" s="94" t="e">
        <f t="shared" si="3"/>
        <v>#REF!</v>
      </c>
      <c r="C28" s="94" t="e">
        <f t="shared" ref="C28:AZ28" si="5">ROUNDUP(C8*0.9,)</f>
        <v>#REF!</v>
      </c>
      <c r="D28" s="94" t="e">
        <f t="shared" si="5"/>
        <v>#REF!</v>
      </c>
      <c r="E28" s="94" t="e">
        <f t="shared" si="5"/>
        <v>#REF!</v>
      </c>
      <c r="F28" s="94" t="e">
        <f t="shared" si="5"/>
        <v>#REF!</v>
      </c>
      <c r="G28" s="94" t="e">
        <f t="shared" si="5"/>
        <v>#REF!</v>
      </c>
      <c r="H28" s="94" t="e">
        <f t="shared" si="5"/>
        <v>#REF!</v>
      </c>
      <c r="I28" s="94" t="e">
        <f t="shared" si="5"/>
        <v>#REF!</v>
      </c>
      <c r="J28" s="94" t="e">
        <f t="shared" si="5"/>
        <v>#REF!</v>
      </c>
      <c r="K28" s="94" t="e">
        <f t="shared" si="5"/>
        <v>#REF!</v>
      </c>
      <c r="L28" s="94" t="e">
        <f t="shared" si="5"/>
        <v>#REF!</v>
      </c>
      <c r="M28" s="94" t="e">
        <f t="shared" si="5"/>
        <v>#REF!</v>
      </c>
      <c r="N28" s="94" t="e">
        <f t="shared" si="5"/>
        <v>#REF!</v>
      </c>
      <c r="O28" s="94" t="e">
        <f t="shared" si="5"/>
        <v>#REF!</v>
      </c>
      <c r="P28" s="94" t="e">
        <f t="shared" si="5"/>
        <v>#REF!</v>
      </c>
      <c r="Q28" s="94" t="e">
        <f t="shared" si="5"/>
        <v>#REF!</v>
      </c>
      <c r="R28" s="94" t="e">
        <f t="shared" si="5"/>
        <v>#REF!</v>
      </c>
      <c r="S28" s="94" t="e">
        <f t="shared" si="5"/>
        <v>#REF!</v>
      </c>
      <c r="T28" s="94" t="e">
        <f t="shared" si="5"/>
        <v>#REF!</v>
      </c>
      <c r="U28" s="94" t="e">
        <f t="shared" si="5"/>
        <v>#REF!</v>
      </c>
      <c r="V28" s="94" t="e">
        <f t="shared" si="5"/>
        <v>#REF!</v>
      </c>
      <c r="W28" s="94" t="e">
        <f t="shared" si="5"/>
        <v>#REF!</v>
      </c>
      <c r="X28" s="94" t="e">
        <f t="shared" si="5"/>
        <v>#REF!</v>
      </c>
      <c r="Y28" s="94" t="e">
        <f t="shared" si="5"/>
        <v>#REF!</v>
      </c>
      <c r="Z28" s="94" t="e">
        <f t="shared" si="5"/>
        <v>#REF!</v>
      </c>
      <c r="AA28" s="94" t="e">
        <f t="shared" si="5"/>
        <v>#REF!</v>
      </c>
      <c r="AB28" s="94" t="e">
        <f t="shared" si="5"/>
        <v>#REF!</v>
      </c>
      <c r="AC28" s="94" t="e">
        <f t="shared" si="5"/>
        <v>#REF!</v>
      </c>
      <c r="AD28" s="94" t="e">
        <f t="shared" si="5"/>
        <v>#REF!</v>
      </c>
      <c r="AE28" s="94" t="e">
        <f t="shared" si="5"/>
        <v>#REF!</v>
      </c>
      <c r="AF28" s="94" t="e">
        <f t="shared" si="5"/>
        <v>#REF!</v>
      </c>
      <c r="AG28" s="94" t="e">
        <f t="shared" si="5"/>
        <v>#REF!</v>
      </c>
      <c r="AH28" s="94" t="e">
        <f t="shared" si="5"/>
        <v>#REF!</v>
      </c>
      <c r="AI28" s="94" t="e">
        <f t="shared" si="5"/>
        <v>#REF!</v>
      </c>
      <c r="AJ28" s="94" t="e">
        <f t="shared" si="5"/>
        <v>#REF!</v>
      </c>
      <c r="AK28" s="94" t="e">
        <f t="shared" si="5"/>
        <v>#REF!</v>
      </c>
      <c r="AL28" s="94" t="e">
        <f t="shared" si="5"/>
        <v>#REF!</v>
      </c>
      <c r="AM28" s="94" t="e">
        <f t="shared" si="5"/>
        <v>#REF!</v>
      </c>
      <c r="AN28" s="94" t="e">
        <f t="shared" si="5"/>
        <v>#REF!</v>
      </c>
      <c r="AO28" s="94" t="e">
        <f t="shared" si="5"/>
        <v>#REF!</v>
      </c>
      <c r="AP28" s="94" t="e">
        <f t="shared" si="5"/>
        <v>#REF!</v>
      </c>
      <c r="AQ28" s="94" t="e">
        <f t="shared" si="5"/>
        <v>#REF!</v>
      </c>
      <c r="AR28" s="94" t="e">
        <f t="shared" si="5"/>
        <v>#REF!</v>
      </c>
      <c r="AS28" s="94" t="e">
        <f t="shared" si="5"/>
        <v>#REF!</v>
      </c>
      <c r="AT28" s="94" t="e">
        <f t="shared" si="5"/>
        <v>#REF!</v>
      </c>
      <c r="AU28" s="94" t="e">
        <f t="shared" si="5"/>
        <v>#REF!</v>
      </c>
      <c r="AV28" s="94" t="e">
        <f t="shared" si="5"/>
        <v>#REF!</v>
      </c>
      <c r="AW28" s="94" t="e">
        <f t="shared" si="5"/>
        <v>#REF!</v>
      </c>
      <c r="AX28" s="94" t="e">
        <f t="shared" si="5"/>
        <v>#REF!</v>
      </c>
      <c r="AY28" s="94" t="e">
        <f t="shared" si="5"/>
        <v>#REF!</v>
      </c>
      <c r="AZ28" s="94" t="e">
        <f t="shared" si="5"/>
        <v>#REF!</v>
      </c>
    </row>
    <row r="29" spans="1:52" s="50" customFormat="1" x14ac:dyDescent="0.2">
      <c r="A29" s="42" t="s">
        <v>234</v>
      </c>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row>
    <row r="30" spans="1:52" s="50" customFormat="1" x14ac:dyDescent="0.2">
      <c r="A30" s="180">
        <v>1</v>
      </c>
      <c r="B30" s="94" t="e">
        <f t="shared" ref="B30:B31" si="6">ROUNDUP(B10*0.9,)</f>
        <v>#REF!</v>
      </c>
      <c r="C30" s="94" t="e">
        <f t="shared" ref="C30:AZ30" si="7">ROUNDUP(C10*0.9,)</f>
        <v>#REF!</v>
      </c>
      <c r="D30" s="94" t="e">
        <f t="shared" si="7"/>
        <v>#REF!</v>
      </c>
      <c r="E30" s="94" t="e">
        <f t="shared" si="7"/>
        <v>#REF!</v>
      </c>
      <c r="F30" s="94" t="e">
        <f t="shared" si="7"/>
        <v>#REF!</v>
      </c>
      <c r="G30" s="94" t="e">
        <f t="shared" si="7"/>
        <v>#REF!</v>
      </c>
      <c r="H30" s="94" t="e">
        <f t="shared" si="7"/>
        <v>#REF!</v>
      </c>
      <c r="I30" s="94" t="e">
        <f t="shared" si="7"/>
        <v>#REF!</v>
      </c>
      <c r="J30" s="94" t="e">
        <f t="shared" si="7"/>
        <v>#REF!</v>
      </c>
      <c r="K30" s="94" t="e">
        <f t="shared" si="7"/>
        <v>#REF!</v>
      </c>
      <c r="L30" s="94" t="e">
        <f t="shared" si="7"/>
        <v>#REF!</v>
      </c>
      <c r="M30" s="94" t="e">
        <f t="shared" si="7"/>
        <v>#REF!</v>
      </c>
      <c r="N30" s="94" t="e">
        <f t="shared" si="7"/>
        <v>#REF!</v>
      </c>
      <c r="O30" s="94" t="e">
        <f t="shared" si="7"/>
        <v>#REF!</v>
      </c>
      <c r="P30" s="94" t="e">
        <f t="shared" si="7"/>
        <v>#REF!</v>
      </c>
      <c r="Q30" s="94" t="e">
        <f t="shared" si="7"/>
        <v>#REF!</v>
      </c>
      <c r="R30" s="94" t="e">
        <f t="shared" si="7"/>
        <v>#REF!</v>
      </c>
      <c r="S30" s="94" t="e">
        <f t="shared" si="7"/>
        <v>#REF!</v>
      </c>
      <c r="T30" s="94" t="e">
        <f t="shared" si="7"/>
        <v>#REF!</v>
      </c>
      <c r="U30" s="94" t="e">
        <f t="shared" si="7"/>
        <v>#REF!</v>
      </c>
      <c r="V30" s="94" t="e">
        <f t="shared" si="7"/>
        <v>#REF!</v>
      </c>
      <c r="W30" s="94" t="e">
        <f t="shared" si="7"/>
        <v>#REF!</v>
      </c>
      <c r="X30" s="94" t="e">
        <f t="shared" si="7"/>
        <v>#REF!</v>
      </c>
      <c r="Y30" s="94" t="e">
        <f t="shared" si="7"/>
        <v>#REF!</v>
      </c>
      <c r="Z30" s="94" t="e">
        <f t="shared" si="7"/>
        <v>#REF!</v>
      </c>
      <c r="AA30" s="94" t="e">
        <f t="shared" si="7"/>
        <v>#REF!</v>
      </c>
      <c r="AB30" s="94" t="e">
        <f t="shared" si="7"/>
        <v>#REF!</v>
      </c>
      <c r="AC30" s="94" t="e">
        <f t="shared" si="7"/>
        <v>#REF!</v>
      </c>
      <c r="AD30" s="94" t="e">
        <f t="shared" si="7"/>
        <v>#REF!</v>
      </c>
      <c r="AE30" s="94" t="e">
        <f t="shared" si="7"/>
        <v>#REF!</v>
      </c>
      <c r="AF30" s="94" t="e">
        <f t="shared" si="7"/>
        <v>#REF!</v>
      </c>
      <c r="AG30" s="94" t="e">
        <f t="shared" si="7"/>
        <v>#REF!</v>
      </c>
      <c r="AH30" s="94" t="e">
        <f t="shared" si="7"/>
        <v>#REF!</v>
      </c>
      <c r="AI30" s="94" t="e">
        <f t="shared" si="7"/>
        <v>#REF!</v>
      </c>
      <c r="AJ30" s="94" t="e">
        <f t="shared" si="7"/>
        <v>#REF!</v>
      </c>
      <c r="AK30" s="94" t="e">
        <f t="shared" si="7"/>
        <v>#REF!</v>
      </c>
      <c r="AL30" s="94" t="e">
        <f t="shared" si="7"/>
        <v>#REF!</v>
      </c>
      <c r="AM30" s="94" t="e">
        <f t="shared" si="7"/>
        <v>#REF!</v>
      </c>
      <c r="AN30" s="94" t="e">
        <f t="shared" si="7"/>
        <v>#REF!</v>
      </c>
      <c r="AO30" s="94" t="e">
        <f t="shared" si="7"/>
        <v>#REF!</v>
      </c>
      <c r="AP30" s="94" t="e">
        <f t="shared" si="7"/>
        <v>#REF!</v>
      </c>
      <c r="AQ30" s="94" t="e">
        <f t="shared" si="7"/>
        <v>#REF!</v>
      </c>
      <c r="AR30" s="94" t="e">
        <f t="shared" si="7"/>
        <v>#REF!</v>
      </c>
      <c r="AS30" s="94" t="e">
        <f t="shared" si="7"/>
        <v>#REF!</v>
      </c>
      <c r="AT30" s="94" t="e">
        <f t="shared" si="7"/>
        <v>#REF!</v>
      </c>
      <c r="AU30" s="94" t="e">
        <f t="shared" si="7"/>
        <v>#REF!</v>
      </c>
      <c r="AV30" s="94" t="e">
        <f t="shared" si="7"/>
        <v>#REF!</v>
      </c>
      <c r="AW30" s="94" t="e">
        <f t="shared" si="7"/>
        <v>#REF!</v>
      </c>
      <c r="AX30" s="94" t="e">
        <f t="shared" si="7"/>
        <v>#REF!</v>
      </c>
      <c r="AY30" s="94" t="e">
        <f t="shared" si="7"/>
        <v>#REF!</v>
      </c>
      <c r="AZ30" s="94" t="e">
        <f t="shared" si="7"/>
        <v>#REF!</v>
      </c>
    </row>
    <row r="31" spans="1:52" s="50" customFormat="1" x14ac:dyDescent="0.2">
      <c r="A31" s="180">
        <v>2</v>
      </c>
      <c r="B31" s="94" t="e">
        <f t="shared" si="6"/>
        <v>#REF!</v>
      </c>
      <c r="C31" s="94" t="e">
        <f t="shared" ref="C31:AZ31" si="8">ROUNDUP(C11*0.9,)</f>
        <v>#REF!</v>
      </c>
      <c r="D31" s="94" t="e">
        <f t="shared" si="8"/>
        <v>#REF!</v>
      </c>
      <c r="E31" s="94" t="e">
        <f t="shared" si="8"/>
        <v>#REF!</v>
      </c>
      <c r="F31" s="94" t="e">
        <f t="shared" si="8"/>
        <v>#REF!</v>
      </c>
      <c r="G31" s="94" t="e">
        <f t="shared" si="8"/>
        <v>#REF!</v>
      </c>
      <c r="H31" s="94" t="e">
        <f t="shared" si="8"/>
        <v>#REF!</v>
      </c>
      <c r="I31" s="94" t="e">
        <f t="shared" si="8"/>
        <v>#REF!</v>
      </c>
      <c r="J31" s="94" t="e">
        <f t="shared" si="8"/>
        <v>#REF!</v>
      </c>
      <c r="K31" s="94" t="e">
        <f t="shared" si="8"/>
        <v>#REF!</v>
      </c>
      <c r="L31" s="94" t="e">
        <f t="shared" si="8"/>
        <v>#REF!</v>
      </c>
      <c r="M31" s="94" t="e">
        <f t="shared" si="8"/>
        <v>#REF!</v>
      </c>
      <c r="N31" s="94" t="e">
        <f t="shared" si="8"/>
        <v>#REF!</v>
      </c>
      <c r="O31" s="94" t="e">
        <f t="shared" si="8"/>
        <v>#REF!</v>
      </c>
      <c r="P31" s="94" t="e">
        <f t="shared" si="8"/>
        <v>#REF!</v>
      </c>
      <c r="Q31" s="94" t="e">
        <f t="shared" si="8"/>
        <v>#REF!</v>
      </c>
      <c r="R31" s="94" t="e">
        <f t="shared" si="8"/>
        <v>#REF!</v>
      </c>
      <c r="S31" s="94" t="e">
        <f t="shared" si="8"/>
        <v>#REF!</v>
      </c>
      <c r="T31" s="94" t="e">
        <f t="shared" si="8"/>
        <v>#REF!</v>
      </c>
      <c r="U31" s="94" t="e">
        <f t="shared" si="8"/>
        <v>#REF!</v>
      </c>
      <c r="V31" s="94" t="e">
        <f t="shared" si="8"/>
        <v>#REF!</v>
      </c>
      <c r="W31" s="94" t="e">
        <f t="shared" si="8"/>
        <v>#REF!</v>
      </c>
      <c r="X31" s="94" t="e">
        <f t="shared" si="8"/>
        <v>#REF!</v>
      </c>
      <c r="Y31" s="94" t="e">
        <f t="shared" si="8"/>
        <v>#REF!</v>
      </c>
      <c r="Z31" s="94" t="e">
        <f t="shared" si="8"/>
        <v>#REF!</v>
      </c>
      <c r="AA31" s="94" t="e">
        <f t="shared" si="8"/>
        <v>#REF!</v>
      </c>
      <c r="AB31" s="94" t="e">
        <f t="shared" si="8"/>
        <v>#REF!</v>
      </c>
      <c r="AC31" s="94" t="e">
        <f t="shared" si="8"/>
        <v>#REF!</v>
      </c>
      <c r="AD31" s="94" t="e">
        <f t="shared" si="8"/>
        <v>#REF!</v>
      </c>
      <c r="AE31" s="94" t="e">
        <f t="shared" si="8"/>
        <v>#REF!</v>
      </c>
      <c r="AF31" s="94" t="e">
        <f t="shared" si="8"/>
        <v>#REF!</v>
      </c>
      <c r="AG31" s="94" t="e">
        <f t="shared" si="8"/>
        <v>#REF!</v>
      </c>
      <c r="AH31" s="94" t="e">
        <f t="shared" si="8"/>
        <v>#REF!</v>
      </c>
      <c r="AI31" s="94" t="e">
        <f t="shared" si="8"/>
        <v>#REF!</v>
      </c>
      <c r="AJ31" s="94" t="e">
        <f t="shared" si="8"/>
        <v>#REF!</v>
      </c>
      <c r="AK31" s="94" t="e">
        <f t="shared" si="8"/>
        <v>#REF!</v>
      </c>
      <c r="AL31" s="94" t="e">
        <f t="shared" si="8"/>
        <v>#REF!</v>
      </c>
      <c r="AM31" s="94" t="e">
        <f t="shared" si="8"/>
        <v>#REF!</v>
      </c>
      <c r="AN31" s="94" t="e">
        <f t="shared" si="8"/>
        <v>#REF!</v>
      </c>
      <c r="AO31" s="94" t="e">
        <f t="shared" si="8"/>
        <v>#REF!</v>
      </c>
      <c r="AP31" s="94" t="e">
        <f t="shared" si="8"/>
        <v>#REF!</v>
      </c>
      <c r="AQ31" s="94" t="e">
        <f t="shared" si="8"/>
        <v>#REF!</v>
      </c>
      <c r="AR31" s="94" t="e">
        <f t="shared" si="8"/>
        <v>#REF!</v>
      </c>
      <c r="AS31" s="94" t="e">
        <f t="shared" si="8"/>
        <v>#REF!</v>
      </c>
      <c r="AT31" s="94" t="e">
        <f t="shared" si="8"/>
        <v>#REF!</v>
      </c>
      <c r="AU31" s="94" t="e">
        <f t="shared" si="8"/>
        <v>#REF!</v>
      </c>
      <c r="AV31" s="94" t="e">
        <f t="shared" si="8"/>
        <v>#REF!</v>
      </c>
      <c r="AW31" s="94" t="e">
        <f t="shared" si="8"/>
        <v>#REF!</v>
      </c>
      <c r="AX31" s="94" t="e">
        <f t="shared" si="8"/>
        <v>#REF!</v>
      </c>
      <c r="AY31" s="94" t="e">
        <f t="shared" si="8"/>
        <v>#REF!</v>
      </c>
      <c r="AZ31" s="94" t="e">
        <f t="shared" si="8"/>
        <v>#REF!</v>
      </c>
    </row>
    <row r="32" spans="1:52" s="50" customFormat="1" x14ac:dyDescent="0.2">
      <c r="A32" s="42" t="s">
        <v>84</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row>
    <row r="33" spans="1:52" s="50" customFormat="1" x14ac:dyDescent="0.2">
      <c r="A33" s="88">
        <f>A27</f>
        <v>1</v>
      </c>
      <c r="B33" s="94" t="e">
        <f t="shared" ref="B33:B34" si="9">ROUNDUP(B13*0.9,)</f>
        <v>#REF!</v>
      </c>
      <c r="C33" s="94" t="e">
        <f t="shared" ref="C33:AZ33" si="10">ROUNDUP(C13*0.9,)</f>
        <v>#REF!</v>
      </c>
      <c r="D33" s="94" t="e">
        <f t="shared" si="10"/>
        <v>#REF!</v>
      </c>
      <c r="E33" s="94" t="e">
        <f t="shared" si="10"/>
        <v>#REF!</v>
      </c>
      <c r="F33" s="94" t="e">
        <f t="shared" si="10"/>
        <v>#REF!</v>
      </c>
      <c r="G33" s="94" t="e">
        <f t="shared" si="10"/>
        <v>#REF!</v>
      </c>
      <c r="H33" s="94" t="e">
        <f t="shared" si="10"/>
        <v>#REF!</v>
      </c>
      <c r="I33" s="94" t="e">
        <f t="shared" si="10"/>
        <v>#REF!</v>
      </c>
      <c r="J33" s="94" t="e">
        <f t="shared" si="10"/>
        <v>#REF!</v>
      </c>
      <c r="K33" s="94" t="e">
        <f t="shared" si="10"/>
        <v>#REF!</v>
      </c>
      <c r="L33" s="94" t="e">
        <f t="shared" si="10"/>
        <v>#REF!</v>
      </c>
      <c r="M33" s="94" t="e">
        <f t="shared" si="10"/>
        <v>#REF!</v>
      </c>
      <c r="N33" s="94" t="e">
        <f t="shared" si="10"/>
        <v>#REF!</v>
      </c>
      <c r="O33" s="94" t="e">
        <f t="shared" si="10"/>
        <v>#REF!</v>
      </c>
      <c r="P33" s="94" t="e">
        <f t="shared" si="10"/>
        <v>#REF!</v>
      </c>
      <c r="Q33" s="94" t="e">
        <f t="shared" si="10"/>
        <v>#REF!</v>
      </c>
      <c r="R33" s="94" t="e">
        <f t="shared" si="10"/>
        <v>#REF!</v>
      </c>
      <c r="S33" s="94" t="e">
        <f t="shared" si="10"/>
        <v>#REF!</v>
      </c>
      <c r="T33" s="94" t="e">
        <f t="shared" si="10"/>
        <v>#REF!</v>
      </c>
      <c r="U33" s="94" t="e">
        <f t="shared" si="10"/>
        <v>#REF!</v>
      </c>
      <c r="V33" s="94" t="e">
        <f t="shared" si="10"/>
        <v>#REF!</v>
      </c>
      <c r="W33" s="94" t="e">
        <f t="shared" si="10"/>
        <v>#REF!</v>
      </c>
      <c r="X33" s="94" t="e">
        <f t="shared" si="10"/>
        <v>#REF!</v>
      </c>
      <c r="Y33" s="94" t="e">
        <f t="shared" si="10"/>
        <v>#REF!</v>
      </c>
      <c r="Z33" s="94" t="e">
        <f t="shared" si="10"/>
        <v>#REF!</v>
      </c>
      <c r="AA33" s="94" t="e">
        <f t="shared" si="10"/>
        <v>#REF!</v>
      </c>
      <c r="AB33" s="94" t="e">
        <f t="shared" si="10"/>
        <v>#REF!</v>
      </c>
      <c r="AC33" s="94" t="e">
        <f t="shared" si="10"/>
        <v>#REF!</v>
      </c>
      <c r="AD33" s="94" t="e">
        <f t="shared" si="10"/>
        <v>#REF!</v>
      </c>
      <c r="AE33" s="94" t="e">
        <f t="shared" si="10"/>
        <v>#REF!</v>
      </c>
      <c r="AF33" s="94" t="e">
        <f t="shared" si="10"/>
        <v>#REF!</v>
      </c>
      <c r="AG33" s="94" t="e">
        <f t="shared" si="10"/>
        <v>#REF!</v>
      </c>
      <c r="AH33" s="94" t="e">
        <f t="shared" si="10"/>
        <v>#REF!</v>
      </c>
      <c r="AI33" s="94" t="e">
        <f t="shared" si="10"/>
        <v>#REF!</v>
      </c>
      <c r="AJ33" s="94" t="e">
        <f t="shared" si="10"/>
        <v>#REF!</v>
      </c>
      <c r="AK33" s="94" t="e">
        <f t="shared" si="10"/>
        <v>#REF!</v>
      </c>
      <c r="AL33" s="94" t="e">
        <f t="shared" si="10"/>
        <v>#REF!</v>
      </c>
      <c r="AM33" s="94" t="e">
        <f t="shared" si="10"/>
        <v>#REF!</v>
      </c>
      <c r="AN33" s="94" t="e">
        <f t="shared" si="10"/>
        <v>#REF!</v>
      </c>
      <c r="AO33" s="94" t="e">
        <f t="shared" si="10"/>
        <v>#REF!</v>
      </c>
      <c r="AP33" s="94" t="e">
        <f t="shared" si="10"/>
        <v>#REF!</v>
      </c>
      <c r="AQ33" s="94" t="e">
        <f t="shared" si="10"/>
        <v>#REF!</v>
      </c>
      <c r="AR33" s="94" t="e">
        <f t="shared" si="10"/>
        <v>#REF!</v>
      </c>
      <c r="AS33" s="94" t="e">
        <f t="shared" si="10"/>
        <v>#REF!</v>
      </c>
      <c r="AT33" s="94" t="e">
        <f t="shared" si="10"/>
        <v>#REF!</v>
      </c>
      <c r="AU33" s="94" t="e">
        <f t="shared" si="10"/>
        <v>#REF!</v>
      </c>
      <c r="AV33" s="94" t="e">
        <f t="shared" si="10"/>
        <v>#REF!</v>
      </c>
      <c r="AW33" s="94" t="e">
        <f t="shared" si="10"/>
        <v>#REF!</v>
      </c>
      <c r="AX33" s="94" t="e">
        <f t="shared" si="10"/>
        <v>#REF!</v>
      </c>
      <c r="AY33" s="94" t="e">
        <f t="shared" si="10"/>
        <v>#REF!</v>
      </c>
      <c r="AZ33" s="94" t="e">
        <f t="shared" si="10"/>
        <v>#REF!</v>
      </c>
    </row>
    <row r="34" spans="1:52" s="50" customFormat="1" x14ac:dyDescent="0.2">
      <c r="A34" s="88">
        <f>A28</f>
        <v>2</v>
      </c>
      <c r="B34" s="94" t="e">
        <f t="shared" si="9"/>
        <v>#REF!</v>
      </c>
      <c r="C34" s="94" t="e">
        <f t="shared" ref="C34:AZ34" si="11">ROUNDUP(C14*0.9,)</f>
        <v>#REF!</v>
      </c>
      <c r="D34" s="94" t="e">
        <f t="shared" si="11"/>
        <v>#REF!</v>
      </c>
      <c r="E34" s="94" t="e">
        <f t="shared" si="11"/>
        <v>#REF!</v>
      </c>
      <c r="F34" s="94" t="e">
        <f t="shared" si="11"/>
        <v>#REF!</v>
      </c>
      <c r="G34" s="94" t="e">
        <f t="shared" si="11"/>
        <v>#REF!</v>
      </c>
      <c r="H34" s="94" t="e">
        <f t="shared" si="11"/>
        <v>#REF!</v>
      </c>
      <c r="I34" s="94" t="e">
        <f t="shared" si="11"/>
        <v>#REF!</v>
      </c>
      <c r="J34" s="94" t="e">
        <f t="shared" si="11"/>
        <v>#REF!</v>
      </c>
      <c r="K34" s="94" t="e">
        <f t="shared" si="11"/>
        <v>#REF!</v>
      </c>
      <c r="L34" s="94" t="e">
        <f t="shared" si="11"/>
        <v>#REF!</v>
      </c>
      <c r="M34" s="94" t="e">
        <f t="shared" si="11"/>
        <v>#REF!</v>
      </c>
      <c r="N34" s="94" t="e">
        <f t="shared" si="11"/>
        <v>#REF!</v>
      </c>
      <c r="O34" s="94" t="e">
        <f t="shared" si="11"/>
        <v>#REF!</v>
      </c>
      <c r="P34" s="94" t="e">
        <f t="shared" si="11"/>
        <v>#REF!</v>
      </c>
      <c r="Q34" s="94" t="e">
        <f t="shared" si="11"/>
        <v>#REF!</v>
      </c>
      <c r="R34" s="94" t="e">
        <f t="shared" si="11"/>
        <v>#REF!</v>
      </c>
      <c r="S34" s="94" t="e">
        <f t="shared" si="11"/>
        <v>#REF!</v>
      </c>
      <c r="T34" s="94" t="e">
        <f t="shared" si="11"/>
        <v>#REF!</v>
      </c>
      <c r="U34" s="94" t="e">
        <f t="shared" si="11"/>
        <v>#REF!</v>
      </c>
      <c r="V34" s="94" t="e">
        <f t="shared" si="11"/>
        <v>#REF!</v>
      </c>
      <c r="W34" s="94" t="e">
        <f t="shared" si="11"/>
        <v>#REF!</v>
      </c>
      <c r="X34" s="94" t="e">
        <f t="shared" si="11"/>
        <v>#REF!</v>
      </c>
      <c r="Y34" s="94" t="e">
        <f t="shared" si="11"/>
        <v>#REF!</v>
      </c>
      <c r="Z34" s="94" t="e">
        <f t="shared" si="11"/>
        <v>#REF!</v>
      </c>
      <c r="AA34" s="94" t="e">
        <f t="shared" si="11"/>
        <v>#REF!</v>
      </c>
      <c r="AB34" s="94" t="e">
        <f t="shared" si="11"/>
        <v>#REF!</v>
      </c>
      <c r="AC34" s="94" t="e">
        <f t="shared" si="11"/>
        <v>#REF!</v>
      </c>
      <c r="AD34" s="94" t="e">
        <f t="shared" si="11"/>
        <v>#REF!</v>
      </c>
      <c r="AE34" s="94" t="e">
        <f t="shared" si="11"/>
        <v>#REF!</v>
      </c>
      <c r="AF34" s="94" t="e">
        <f t="shared" si="11"/>
        <v>#REF!</v>
      </c>
      <c r="AG34" s="94" t="e">
        <f t="shared" si="11"/>
        <v>#REF!</v>
      </c>
      <c r="AH34" s="94" t="e">
        <f t="shared" si="11"/>
        <v>#REF!</v>
      </c>
      <c r="AI34" s="94" t="e">
        <f t="shared" si="11"/>
        <v>#REF!</v>
      </c>
      <c r="AJ34" s="94" t="e">
        <f t="shared" si="11"/>
        <v>#REF!</v>
      </c>
      <c r="AK34" s="94" t="e">
        <f t="shared" si="11"/>
        <v>#REF!</v>
      </c>
      <c r="AL34" s="94" t="e">
        <f t="shared" si="11"/>
        <v>#REF!</v>
      </c>
      <c r="AM34" s="94" t="e">
        <f t="shared" si="11"/>
        <v>#REF!</v>
      </c>
      <c r="AN34" s="94" t="e">
        <f t="shared" si="11"/>
        <v>#REF!</v>
      </c>
      <c r="AO34" s="94" t="e">
        <f t="shared" si="11"/>
        <v>#REF!</v>
      </c>
      <c r="AP34" s="94" t="e">
        <f t="shared" si="11"/>
        <v>#REF!</v>
      </c>
      <c r="AQ34" s="94" t="e">
        <f t="shared" si="11"/>
        <v>#REF!</v>
      </c>
      <c r="AR34" s="94" t="e">
        <f t="shared" si="11"/>
        <v>#REF!</v>
      </c>
      <c r="AS34" s="94" t="e">
        <f t="shared" si="11"/>
        <v>#REF!</v>
      </c>
      <c r="AT34" s="94" t="e">
        <f t="shared" si="11"/>
        <v>#REF!</v>
      </c>
      <c r="AU34" s="94" t="e">
        <f t="shared" si="11"/>
        <v>#REF!</v>
      </c>
      <c r="AV34" s="94" t="e">
        <f t="shared" si="11"/>
        <v>#REF!</v>
      </c>
      <c r="AW34" s="94" t="e">
        <f t="shared" si="11"/>
        <v>#REF!</v>
      </c>
      <c r="AX34" s="94" t="e">
        <f t="shared" si="11"/>
        <v>#REF!</v>
      </c>
      <c r="AY34" s="94" t="e">
        <f t="shared" si="11"/>
        <v>#REF!</v>
      </c>
      <c r="AZ34" s="94" t="e">
        <f t="shared" si="11"/>
        <v>#REF!</v>
      </c>
    </row>
    <row r="35" spans="1:52" s="50" customFormat="1" x14ac:dyDescent="0.2">
      <c r="A35" s="42" t="s">
        <v>85</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row>
    <row r="36" spans="1:52" s="50" customFormat="1" x14ac:dyDescent="0.2">
      <c r="A36" s="88">
        <f>A27</f>
        <v>1</v>
      </c>
      <c r="B36" s="94" t="e">
        <f t="shared" ref="B36:B37" si="12">ROUNDUP(B16*0.9,)</f>
        <v>#REF!</v>
      </c>
      <c r="C36" s="94" t="e">
        <f t="shared" ref="C36:AZ36" si="13">ROUNDUP(C16*0.9,)</f>
        <v>#REF!</v>
      </c>
      <c r="D36" s="94" t="e">
        <f t="shared" si="13"/>
        <v>#REF!</v>
      </c>
      <c r="E36" s="94" t="e">
        <f t="shared" si="13"/>
        <v>#REF!</v>
      </c>
      <c r="F36" s="94" t="e">
        <f t="shared" si="13"/>
        <v>#REF!</v>
      </c>
      <c r="G36" s="94" t="e">
        <f t="shared" si="13"/>
        <v>#REF!</v>
      </c>
      <c r="H36" s="94" t="e">
        <f t="shared" si="13"/>
        <v>#REF!</v>
      </c>
      <c r="I36" s="94" t="e">
        <f t="shared" si="13"/>
        <v>#REF!</v>
      </c>
      <c r="J36" s="94" t="e">
        <f t="shared" si="13"/>
        <v>#REF!</v>
      </c>
      <c r="K36" s="94" t="e">
        <f t="shared" si="13"/>
        <v>#REF!</v>
      </c>
      <c r="L36" s="94" t="e">
        <f t="shared" si="13"/>
        <v>#REF!</v>
      </c>
      <c r="M36" s="94" t="e">
        <f t="shared" si="13"/>
        <v>#REF!</v>
      </c>
      <c r="N36" s="94" t="e">
        <f t="shared" si="13"/>
        <v>#REF!</v>
      </c>
      <c r="O36" s="94" t="e">
        <f t="shared" si="13"/>
        <v>#REF!</v>
      </c>
      <c r="P36" s="94" t="e">
        <f t="shared" si="13"/>
        <v>#REF!</v>
      </c>
      <c r="Q36" s="94" t="e">
        <f t="shared" si="13"/>
        <v>#REF!</v>
      </c>
      <c r="R36" s="94" t="e">
        <f t="shared" si="13"/>
        <v>#REF!</v>
      </c>
      <c r="S36" s="94" t="e">
        <f t="shared" si="13"/>
        <v>#REF!</v>
      </c>
      <c r="T36" s="94" t="e">
        <f t="shared" si="13"/>
        <v>#REF!</v>
      </c>
      <c r="U36" s="94" t="e">
        <f t="shared" si="13"/>
        <v>#REF!</v>
      </c>
      <c r="V36" s="94" t="e">
        <f t="shared" si="13"/>
        <v>#REF!</v>
      </c>
      <c r="W36" s="94" t="e">
        <f t="shared" si="13"/>
        <v>#REF!</v>
      </c>
      <c r="X36" s="94" t="e">
        <f t="shared" si="13"/>
        <v>#REF!</v>
      </c>
      <c r="Y36" s="94" t="e">
        <f t="shared" si="13"/>
        <v>#REF!</v>
      </c>
      <c r="Z36" s="94" t="e">
        <f t="shared" si="13"/>
        <v>#REF!</v>
      </c>
      <c r="AA36" s="94" t="e">
        <f t="shared" si="13"/>
        <v>#REF!</v>
      </c>
      <c r="AB36" s="94" t="e">
        <f t="shared" si="13"/>
        <v>#REF!</v>
      </c>
      <c r="AC36" s="94" t="e">
        <f t="shared" si="13"/>
        <v>#REF!</v>
      </c>
      <c r="AD36" s="94" t="e">
        <f t="shared" si="13"/>
        <v>#REF!</v>
      </c>
      <c r="AE36" s="94" t="e">
        <f t="shared" si="13"/>
        <v>#REF!</v>
      </c>
      <c r="AF36" s="94" t="e">
        <f t="shared" si="13"/>
        <v>#REF!</v>
      </c>
      <c r="AG36" s="94" t="e">
        <f t="shared" si="13"/>
        <v>#REF!</v>
      </c>
      <c r="AH36" s="94" t="e">
        <f t="shared" si="13"/>
        <v>#REF!</v>
      </c>
      <c r="AI36" s="94" t="e">
        <f t="shared" si="13"/>
        <v>#REF!</v>
      </c>
      <c r="AJ36" s="94" t="e">
        <f t="shared" si="13"/>
        <v>#REF!</v>
      </c>
      <c r="AK36" s="94" t="e">
        <f t="shared" si="13"/>
        <v>#REF!</v>
      </c>
      <c r="AL36" s="94" t="e">
        <f t="shared" si="13"/>
        <v>#REF!</v>
      </c>
      <c r="AM36" s="94" t="e">
        <f t="shared" si="13"/>
        <v>#REF!</v>
      </c>
      <c r="AN36" s="94" t="e">
        <f t="shared" si="13"/>
        <v>#REF!</v>
      </c>
      <c r="AO36" s="94" t="e">
        <f t="shared" si="13"/>
        <v>#REF!</v>
      </c>
      <c r="AP36" s="94" t="e">
        <f t="shared" si="13"/>
        <v>#REF!</v>
      </c>
      <c r="AQ36" s="94" t="e">
        <f t="shared" si="13"/>
        <v>#REF!</v>
      </c>
      <c r="AR36" s="94" t="e">
        <f t="shared" si="13"/>
        <v>#REF!</v>
      </c>
      <c r="AS36" s="94" t="e">
        <f t="shared" si="13"/>
        <v>#REF!</v>
      </c>
      <c r="AT36" s="94" t="e">
        <f t="shared" si="13"/>
        <v>#REF!</v>
      </c>
      <c r="AU36" s="94" t="e">
        <f t="shared" si="13"/>
        <v>#REF!</v>
      </c>
      <c r="AV36" s="94" t="e">
        <f t="shared" si="13"/>
        <v>#REF!</v>
      </c>
      <c r="AW36" s="94" t="e">
        <f t="shared" si="13"/>
        <v>#REF!</v>
      </c>
      <c r="AX36" s="94" t="e">
        <f t="shared" si="13"/>
        <v>#REF!</v>
      </c>
      <c r="AY36" s="94" t="e">
        <f t="shared" si="13"/>
        <v>#REF!</v>
      </c>
      <c r="AZ36" s="94" t="e">
        <f t="shared" si="13"/>
        <v>#REF!</v>
      </c>
    </row>
    <row r="37" spans="1:52" s="50" customFormat="1" x14ac:dyDescent="0.2">
      <c r="A37" s="88">
        <f>A28</f>
        <v>2</v>
      </c>
      <c r="B37" s="94" t="e">
        <f t="shared" si="12"/>
        <v>#REF!</v>
      </c>
      <c r="C37" s="94" t="e">
        <f t="shared" ref="C37:AZ37" si="14">ROUNDUP(C17*0.9,)</f>
        <v>#REF!</v>
      </c>
      <c r="D37" s="94" t="e">
        <f t="shared" si="14"/>
        <v>#REF!</v>
      </c>
      <c r="E37" s="94" t="e">
        <f t="shared" si="14"/>
        <v>#REF!</v>
      </c>
      <c r="F37" s="94" t="e">
        <f t="shared" si="14"/>
        <v>#REF!</v>
      </c>
      <c r="G37" s="94" t="e">
        <f t="shared" si="14"/>
        <v>#REF!</v>
      </c>
      <c r="H37" s="94" t="e">
        <f t="shared" si="14"/>
        <v>#REF!</v>
      </c>
      <c r="I37" s="94" t="e">
        <f t="shared" si="14"/>
        <v>#REF!</v>
      </c>
      <c r="J37" s="94" t="e">
        <f t="shared" si="14"/>
        <v>#REF!</v>
      </c>
      <c r="K37" s="94" t="e">
        <f t="shared" si="14"/>
        <v>#REF!</v>
      </c>
      <c r="L37" s="94" t="e">
        <f t="shared" si="14"/>
        <v>#REF!</v>
      </c>
      <c r="M37" s="94" t="e">
        <f t="shared" si="14"/>
        <v>#REF!</v>
      </c>
      <c r="N37" s="94" t="e">
        <f t="shared" si="14"/>
        <v>#REF!</v>
      </c>
      <c r="O37" s="94" t="e">
        <f t="shared" si="14"/>
        <v>#REF!</v>
      </c>
      <c r="P37" s="94" t="e">
        <f t="shared" si="14"/>
        <v>#REF!</v>
      </c>
      <c r="Q37" s="94" t="e">
        <f t="shared" si="14"/>
        <v>#REF!</v>
      </c>
      <c r="R37" s="94" t="e">
        <f t="shared" si="14"/>
        <v>#REF!</v>
      </c>
      <c r="S37" s="94" t="e">
        <f t="shared" si="14"/>
        <v>#REF!</v>
      </c>
      <c r="T37" s="94" t="e">
        <f t="shared" si="14"/>
        <v>#REF!</v>
      </c>
      <c r="U37" s="94" t="e">
        <f t="shared" si="14"/>
        <v>#REF!</v>
      </c>
      <c r="V37" s="94" t="e">
        <f t="shared" si="14"/>
        <v>#REF!</v>
      </c>
      <c r="W37" s="94" t="e">
        <f t="shared" si="14"/>
        <v>#REF!</v>
      </c>
      <c r="X37" s="94" t="e">
        <f t="shared" si="14"/>
        <v>#REF!</v>
      </c>
      <c r="Y37" s="94" t="e">
        <f t="shared" si="14"/>
        <v>#REF!</v>
      </c>
      <c r="Z37" s="94" t="e">
        <f t="shared" si="14"/>
        <v>#REF!</v>
      </c>
      <c r="AA37" s="94" t="e">
        <f t="shared" si="14"/>
        <v>#REF!</v>
      </c>
      <c r="AB37" s="94" t="e">
        <f t="shared" si="14"/>
        <v>#REF!</v>
      </c>
      <c r="AC37" s="94" t="e">
        <f t="shared" si="14"/>
        <v>#REF!</v>
      </c>
      <c r="AD37" s="94" t="e">
        <f t="shared" si="14"/>
        <v>#REF!</v>
      </c>
      <c r="AE37" s="94" t="e">
        <f t="shared" si="14"/>
        <v>#REF!</v>
      </c>
      <c r="AF37" s="94" t="e">
        <f t="shared" si="14"/>
        <v>#REF!</v>
      </c>
      <c r="AG37" s="94" t="e">
        <f t="shared" si="14"/>
        <v>#REF!</v>
      </c>
      <c r="AH37" s="94" t="e">
        <f t="shared" si="14"/>
        <v>#REF!</v>
      </c>
      <c r="AI37" s="94" t="e">
        <f t="shared" si="14"/>
        <v>#REF!</v>
      </c>
      <c r="AJ37" s="94" t="e">
        <f t="shared" si="14"/>
        <v>#REF!</v>
      </c>
      <c r="AK37" s="94" t="e">
        <f t="shared" si="14"/>
        <v>#REF!</v>
      </c>
      <c r="AL37" s="94" t="e">
        <f t="shared" si="14"/>
        <v>#REF!</v>
      </c>
      <c r="AM37" s="94" t="e">
        <f t="shared" si="14"/>
        <v>#REF!</v>
      </c>
      <c r="AN37" s="94" t="e">
        <f t="shared" si="14"/>
        <v>#REF!</v>
      </c>
      <c r="AO37" s="94" t="e">
        <f t="shared" si="14"/>
        <v>#REF!</v>
      </c>
      <c r="AP37" s="94" t="e">
        <f t="shared" si="14"/>
        <v>#REF!</v>
      </c>
      <c r="AQ37" s="94" t="e">
        <f t="shared" si="14"/>
        <v>#REF!</v>
      </c>
      <c r="AR37" s="94" t="e">
        <f t="shared" si="14"/>
        <v>#REF!</v>
      </c>
      <c r="AS37" s="94" t="e">
        <f t="shared" si="14"/>
        <v>#REF!</v>
      </c>
      <c r="AT37" s="94" t="e">
        <f t="shared" si="14"/>
        <v>#REF!</v>
      </c>
      <c r="AU37" s="94" t="e">
        <f t="shared" si="14"/>
        <v>#REF!</v>
      </c>
      <c r="AV37" s="94" t="e">
        <f t="shared" si="14"/>
        <v>#REF!</v>
      </c>
      <c r="AW37" s="94" t="e">
        <f t="shared" si="14"/>
        <v>#REF!</v>
      </c>
      <c r="AX37" s="94" t="e">
        <f t="shared" si="14"/>
        <v>#REF!</v>
      </c>
      <c r="AY37" s="94" t="e">
        <f t="shared" si="14"/>
        <v>#REF!</v>
      </c>
      <c r="AZ37" s="94" t="e">
        <f t="shared" si="14"/>
        <v>#REF!</v>
      </c>
    </row>
    <row r="38" spans="1:52" s="50" customFormat="1" x14ac:dyDescent="0.2">
      <c r="A38" s="42" t="s">
        <v>86</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row>
    <row r="39" spans="1:52" s="50" customFormat="1" x14ac:dyDescent="0.2">
      <c r="A39" s="88">
        <f>A27</f>
        <v>1</v>
      </c>
      <c r="B39" s="94" t="e">
        <f t="shared" ref="B39:B40" si="15">ROUNDUP(B19*0.9,)</f>
        <v>#REF!</v>
      </c>
      <c r="C39" s="94" t="e">
        <f t="shared" ref="C39:AZ39" si="16">ROUNDUP(C19*0.9,)</f>
        <v>#REF!</v>
      </c>
      <c r="D39" s="94" t="e">
        <f t="shared" si="16"/>
        <v>#REF!</v>
      </c>
      <c r="E39" s="94" t="e">
        <f t="shared" si="16"/>
        <v>#REF!</v>
      </c>
      <c r="F39" s="94" t="e">
        <f t="shared" si="16"/>
        <v>#REF!</v>
      </c>
      <c r="G39" s="94" t="e">
        <f t="shared" si="16"/>
        <v>#REF!</v>
      </c>
      <c r="H39" s="94" t="e">
        <f t="shared" si="16"/>
        <v>#REF!</v>
      </c>
      <c r="I39" s="94" t="e">
        <f t="shared" si="16"/>
        <v>#REF!</v>
      </c>
      <c r="J39" s="94" t="e">
        <f t="shared" si="16"/>
        <v>#REF!</v>
      </c>
      <c r="K39" s="94" t="e">
        <f t="shared" si="16"/>
        <v>#REF!</v>
      </c>
      <c r="L39" s="94" t="e">
        <f t="shared" si="16"/>
        <v>#REF!</v>
      </c>
      <c r="M39" s="94" t="e">
        <f t="shared" si="16"/>
        <v>#REF!</v>
      </c>
      <c r="N39" s="94" t="e">
        <f t="shared" si="16"/>
        <v>#REF!</v>
      </c>
      <c r="O39" s="94" t="e">
        <f t="shared" si="16"/>
        <v>#REF!</v>
      </c>
      <c r="P39" s="94" t="e">
        <f t="shared" si="16"/>
        <v>#REF!</v>
      </c>
      <c r="Q39" s="94" t="e">
        <f t="shared" si="16"/>
        <v>#REF!</v>
      </c>
      <c r="R39" s="94" t="e">
        <f t="shared" si="16"/>
        <v>#REF!</v>
      </c>
      <c r="S39" s="94" t="e">
        <f t="shared" si="16"/>
        <v>#REF!</v>
      </c>
      <c r="T39" s="94" t="e">
        <f t="shared" si="16"/>
        <v>#REF!</v>
      </c>
      <c r="U39" s="94" t="e">
        <f t="shared" si="16"/>
        <v>#REF!</v>
      </c>
      <c r="V39" s="94" t="e">
        <f t="shared" si="16"/>
        <v>#REF!</v>
      </c>
      <c r="W39" s="94" t="e">
        <f t="shared" si="16"/>
        <v>#REF!</v>
      </c>
      <c r="X39" s="94" t="e">
        <f t="shared" si="16"/>
        <v>#REF!</v>
      </c>
      <c r="Y39" s="94" t="e">
        <f t="shared" si="16"/>
        <v>#REF!</v>
      </c>
      <c r="Z39" s="94" t="e">
        <f t="shared" si="16"/>
        <v>#REF!</v>
      </c>
      <c r="AA39" s="94" t="e">
        <f t="shared" si="16"/>
        <v>#REF!</v>
      </c>
      <c r="AB39" s="94" t="e">
        <f t="shared" si="16"/>
        <v>#REF!</v>
      </c>
      <c r="AC39" s="94" t="e">
        <f t="shared" si="16"/>
        <v>#REF!</v>
      </c>
      <c r="AD39" s="94" t="e">
        <f t="shared" si="16"/>
        <v>#REF!</v>
      </c>
      <c r="AE39" s="94" t="e">
        <f t="shared" si="16"/>
        <v>#REF!</v>
      </c>
      <c r="AF39" s="94" t="e">
        <f t="shared" si="16"/>
        <v>#REF!</v>
      </c>
      <c r="AG39" s="94" t="e">
        <f t="shared" si="16"/>
        <v>#REF!</v>
      </c>
      <c r="AH39" s="94" t="e">
        <f t="shared" si="16"/>
        <v>#REF!</v>
      </c>
      <c r="AI39" s="94" t="e">
        <f t="shared" si="16"/>
        <v>#REF!</v>
      </c>
      <c r="AJ39" s="94" t="e">
        <f t="shared" si="16"/>
        <v>#REF!</v>
      </c>
      <c r="AK39" s="94" t="e">
        <f t="shared" si="16"/>
        <v>#REF!</v>
      </c>
      <c r="AL39" s="94" t="e">
        <f t="shared" si="16"/>
        <v>#REF!</v>
      </c>
      <c r="AM39" s="94" t="e">
        <f t="shared" si="16"/>
        <v>#REF!</v>
      </c>
      <c r="AN39" s="94" t="e">
        <f t="shared" si="16"/>
        <v>#REF!</v>
      </c>
      <c r="AO39" s="94" t="e">
        <f t="shared" si="16"/>
        <v>#REF!</v>
      </c>
      <c r="AP39" s="94" t="e">
        <f t="shared" si="16"/>
        <v>#REF!</v>
      </c>
      <c r="AQ39" s="94" t="e">
        <f t="shared" si="16"/>
        <v>#REF!</v>
      </c>
      <c r="AR39" s="94" t="e">
        <f t="shared" si="16"/>
        <v>#REF!</v>
      </c>
      <c r="AS39" s="94" t="e">
        <f t="shared" si="16"/>
        <v>#REF!</v>
      </c>
      <c r="AT39" s="94" t="e">
        <f t="shared" si="16"/>
        <v>#REF!</v>
      </c>
      <c r="AU39" s="94" t="e">
        <f t="shared" si="16"/>
        <v>#REF!</v>
      </c>
      <c r="AV39" s="94" t="e">
        <f t="shared" si="16"/>
        <v>#REF!</v>
      </c>
      <c r="AW39" s="94" t="e">
        <f t="shared" si="16"/>
        <v>#REF!</v>
      </c>
      <c r="AX39" s="94" t="e">
        <f t="shared" si="16"/>
        <v>#REF!</v>
      </c>
      <c r="AY39" s="94" t="e">
        <f t="shared" si="16"/>
        <v>#REF!</v>
      </c>
      <c r="AZ39" s="94" t="e">
        <f t="shared" si="16"/>
        <v>#REF!</v>
      </c>
    </row>
    <row r="40" spans="1:52" s="50" customFormat="1" x14ac:dyDescent="0.2">
      <c r="A40" s="88">
        <f>A28</f>
        <v>2</v>
      </c>
      <c r="B40" s="94" t="e">
        <f t="shared" si="15"/>
        <v>#REF!</v>
      </c>
      <c r="C40" s="94" t="e">
        <f t="shared" ref="C40:AZ40" si="17">ROUNDUP(C20*0.9,)</f>
        <v>#REF!</v>
      </c>
      <c r="D40" s="94" t="e">
        <f t="shared" si="17"/>
        <v>#REF!</v>
      </c>
      <c r="E40" s="94" t="e">
        <f t="shared" si="17"/>
        <v>#REF!</v>
      </c>
      <c r="F40" s="94" t="e">
        <f t="shared" si="17"/>
        <v>#REF!</v>
      </c>
      <c r="G40" s="94" t="e">
        <f t="shared" si="17"/>
        <v>#REF!</v>
      </c>
      <c r="H40" s="94" t="e">
        <f t="shared" si="17"/>
        <v>#REF!</v>
      </c>
      <c r="I40" s="94" t="e">
        <f t="shared" si="17"/>
        <v>#REF!</v>
      </c>
      <c r="J40" s="94" t="e">
        <f t="shared" si="17"/>
        <v>#REF!</v>
      </c>
      <c r="K40" s="94" t="e">
        <f t="shared" si="17"/>
        <v>#REF!</v>
      </c>
      <c r="L40" s="94" t="e">
        <f t="shared" si="17"/>
        <v>#REF!</v>
      </c>
      <c r="M40" s="94" t="e">
        <f t="shared" si="17"/>
        <v>#REF!</v>
      </c>
      <c r="N40" s="94" t="e">
        <f t="shared" si="17"/>
        <v>#REF!</v>
      </c>
      <c r="O40" s="94" t="e">
        <f t="shared" si="17"/>
        <v>#REF!</v>
      </c>
      <c r="P40" s="94" t="e">
        <f t="shared" si="17"/>
        <v>#REF!</v>
      </c>
      <c r="Q40" s="94" t="e">
        <f t="shared" si="17"/>
        <v>#REF!</v>
      </c>
      <c r="R40" s="94" t="e">
        <f t="shared" si="17"/>
        <v>#REF!</v>
      </c>
      <c r="S40" s="94" t="e">
        <f t="shared" si="17"/>
        <v>#REF!</v>
      </c>
      <c r="T40" s="94" t="e">
        <f t="shared" si="17"/>
        <v>#REF!</v>
      </c>
      <c r="U40" s="94" t="e">
        <f t="shared" si="17"/>
        <v>#REF!</v>
      </c>
      <c r="V40" s="94" t="e">
        <f t="shared" si="17"/>
        <v>#REF!</v>
      </c>
      <c r="W40" s="94" t="e">
        <f t="shared" si="17"/>
        <v>#REF!</v>
      </c>
      <c r="X40" s="94" t="e">
        <f t="shared" si="17"/>
        <v>#REF!</v>
      </c>
      <c r="Y40" s="94" t="e">
        <f t="shared" si="17"/>
        <v>#REF!</v>
      </c>
      <c r="Z40" s="94" t="e">
        <f t="shared" si="17"/>
        <v>#REF!</v>
      </c>
      <c r="AA40" s="94" t="e">
        <f t="shared" si="17"/>
        <v>#REF!</v>
      </c>
      <c r="AB40" s="94" t="e">
        <f t="shared" si="17"/>
        <v>#REF!</v>
      </c>
      <c r="AC40" s="94" t="e">
        <f t="shared" si="17"/>
        <v>#REF!</v>
      </c>
      <c r="AD40" s="94" t="e">
        <f t="shared" si="17"/>
        <v>#REF!</v>
      </c>
      <c r="AE40" s="94" t="e">
        <f t="shared" si="17"/>
        <v>#REF!</v>
      </c>
      <c r="AF40" s="94" t="e">
        <f t="shared" si="17"/>
        <v>#REF!</v>
      </c>
      <c r="AG40" s="94" t="e">
        <f t="shared" si="17"/>
        <v>#REF!</v>
      </c>
      <c r="AH40" s="94" t="e">
        <f t="shared" si="17"/>
        <v>#REF!</v>
      </c>
      <c r="AI40" s="94" t="e">
        <f t="shared" si="17"/>
        <v>#REF!</v>
      </c>
      <c r="AJ40" s="94" t="e">
        <f t="shared" si="17"/>
        <v>#REF!</v>
      </c>
      <c r="AK40" s="94" t="e">
        <f t="shared" si="17"/>
        <v>#REF!</v>
      </c>
      <c r="AL40" s="94" t="e">
        <f t="shared" si="17"/>
        <v>#REF!</v>
      </c>
      <c r="AM40" s="94" t="e">
        <f t="shared" si="17"/>
        <v>#REF!</v>
      </c>
      <c r="AN40" s="94" t="e">
        <f t="shared" si="17"/>
        <v>#REF!</v>
      </c>
      <c r="AO40" s="94" t="e">
        <f t="shared" si="17"/>
        <v>#REF!</v>
      </c>
      <c r="AP40" s="94" t="e">
        <f t="shared" si="17"/>
        <v>#REF!</v>
      </c>
      <c r="AQ40" s="94" t="e">
        <f t="shared" si="17"/>
        <v>#REF!</v>
      </c>
      <c r="AR40" s="94" t="e">
        <f t="shared" si="17"/>
        <v>#REF!</v>
      </c>
      <c r="AS40" s="94" t="e">
        <f t="shared" si="17"/>
        <v>#REF!</v>
      </c>
      <c r="AT40" s="94" t="e">
        <f t="shared" si="17"/>
        <v>#REF!</v>
      </c>
      <c r="AU40" s="94" t="e">
        <f t="shared" si="17"/>
        <v>#REF!</v>
      </c>
      <c r="AV40" s="94" t="e">
        <f t="shared" si="17"/>
        <v>#REF!</v>
      </c>
      <c r="AW40" s="94" t="e">
        <f t="shared" si="17"/>
        <v>#REF!</v>
      </c>
      <c r="AX40" s="94" t="e">
        <f t="shared" si="17"/>
        <v>#REF!</v>
      </c>
      <c r="AY40" s="94" t="e">
        <f t="shared" si="17"/>
        <v>#REF!</v>
      </c>
      <c r="AZ40" s="94" t="e">
        <f t="shared" si="17"/>
        <v>#REF!</v>
      </c>
    </row>
    <row r="41" spans="1:52" s="50" customFormat="1" x14ac:dyDescent="0.2">
      <c r="A41" s="42" t="s">
        <v>87</v>
      </c>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row>
    <row r="42" spans="1:52" s="50" customFormat="1" x14ac:dyDescent="0.2">
      <c r="A42" s="88" t="s">
        <v>88</v>
      </c>
      <c r="B42" s="42" t="e">
        <f t="shared" ref="B42" si="18">ROUNDUP(B22*0.9,)</f>
        <v>#REF!</v>
      </c>
      <c r="C42" s="42" t="e">
        <f t="shared" ref="C42:AZ42" si="19">ROUNDUP(C22*0.9,)</f>
        <v>#REF!</v>
      </c>
      <c r="D42" s="42" t="e">
        <f t="shared" si="19"/>
        <v>#REF!</v>
      </c>
      <c r="E42" s="42" t="e">
        <f t="shared" si="19"/>
        <v>#REF!</v>
      </c>
      <c r="F42" s="42" t="e">
        <f t="shared" si="19"/>
        <v>#REF!</v>
      </c>
      <c r="G42" s="42" t="e">
        <f t="shared" si="19"/>
        <v>#REF!</v>
      </c>
      <c r="H42" s="42" t="e">
        <f t="shared" si="19"/>
        <v>#REF!</v>
      </c>
      <c r="I42" s="42" t="e">
        <f t="shared" si="19"/>
        <v>#REF!</v>
      </c>
      <c r="J42" s="42" t="e">
        <f t="shared" si="19"/>
        <v>#REF!</v>
      </c>
      <c r="K42" s="42" t="e">
        <f t="shared" si="19"/>
        <v>#REF!</v>
      </c>
      <c r="L42" s="42" t="e">
        <f t="shared" si="19"/>
        <v>#REF!</v>
      </c>
      <c r="M42" s="42" t="e">
        <f t="shared" si="19"/>
        <v>#REF!</v>
      </c>
      <c r="N42" s="42" t="e">
        <f t="shared" si="19"/>
        <v>#REF!</v>
      </c>
      <c r="O42" s="42" t="e">
        <f t="shared" si="19"/>
        <v>#REF!</v>
      </c>
      <c r="P42" s="42" t="e">
        <f t="shared" si="19"/>
        <v>#REF!</v>
      </c>
      <c r="Q42" s="42" t="e">
        <f t="shared" si="19"/>
        <v>#REF!</v>
      </c>
      <c r="R42" s="42" t="e">
        <f t="shared" si="19"/>
        <v>#REF!</v>
      </c>
      <c r="S42" s="42" t="e">
        <f t="shared" si="19"/>
        <v>#REF!</v>
      </c>
      <c r="T42" s="42" t="e">
        <f t="shared" si="19"/>
        <v>#REF!</v>
      </c>
      <c r="U42" s="42" t="e">
        <f t="shared" si="19"/>
        <v>#REF!</v>
      </c>
      <c r="V42" s="42" t="e">
        <f t="shared" si="19"/>
        <v>#REF!</v>
      </c>
      <c r="W42" s="42" t="e">
        <f t="shared" si="19"/>
        <v>#REF!</v>
      </c>
      <c r="X42" s="42" t="e">
        <f t="shared" si="19"/>
        <v>#REF!</v>
      </c>
      <c r="Y42" s="42" t="e">
        <f t="shared" si="19"/>
        <v>#REF!</v>
      </c>
      <c r="Z42" s="42" t="e">
        <f t="shared" si="19"/>
        <v>#REF!</v>
      </c>
      <c r="AA42" s="42" t="e">
        <f t="shared" si="19"/>
        <v>#REF!</v>
      </c>
      <c r="AB42" s="42" t="e">
        <f t="shared" si="19"/>
        <v>#REF!</v>
      </c>
      <c r="AC42" s="42" t="e">
        <f t="shared" si="19"/>
        <v>#REF!</v>
      </c>
      <c r="AD42" s="42" t="e">
        <f t="shared" si="19"/>
        <v>#REF!</v>
      </c>
      <c r="AE42" s="42" t="e">
        <f t="shared" si="19"/>
        <v>#REF!</v>
      </c>
      <c r="AF42" s="42" t="e">
        <f t="shared" si="19"/>
        <v>#REF!</v>
      </c>
      <c r="AG42" s="42" t="e">
        <f t="shared" si="19"/>
        <v>#REF!</v>
      </c>
      <c r="AH42" s="42" t="e">
        <f t="shared" si="19"/>
        <v>#REF!</v>
      </c>
      <c r="AI42" s="42" t="e">
        <f t="shared" si="19"/>
        <v>#REF!</v>
      </c>
      <c r="AJ42" s="42" t="e">
        <f t="shared" si="19"/>
        <v>#REF!</v>
      </c>
      <c r="AK42" s="42" t="e">
        <f t="shared" si="19"/>
        <v>#REF!</v>
      </c>
      <c r="AL42" s="42" t="e">
        <f t="shared" si="19"/>
        <v>#REF!</v>
      </c>
      <c r="AM42" s="42" t="e">
        <f t="shared" si="19"/>
        <v>#REF!</v>
      </c>
      <c r="AN42" s="42" t="e">
        <f t="shared" si="19"/>
        <v>#REF!</v>
      </c>
      <c r="AO42" s="42" t="e">
        <f t="shared" si="19"/>
        <v>#REF!</v>
      </c>
      <c r="AP42" s="42" t="e">
        <f t="shared" si="19"/>
        <v>#REF!</v>
      </c>
      <c r="AQ42" s="42" t="e">
        <f t="shared" si="19"/>
        <v>#REF!</v>
      </c>
      <c r="AR42" s="42" t="e">
        <f t="shared" si="19"/>
        <v>#REF!</v>
      </c>
      <c r="AS42" s="42" t="e">
        <f t="shared" si="19"/>
        <v>#REF!</v>
      </c>
      <c r="AT42" s="42" t="e">
        <f t="shared" si="19"/>
        <v>#REF!</v>
      </c>
      <c r="AU42" s="42" t="e">
        <f t="shared" si="19"/>
        <v>#REF!</v>
      </c>
      <c r="AV42" s="42" t="e">
        <f t="shared" si="19"/>
        <v>#REF!</v>
      </c>
      <c r="AW42" s="42" t="e">
        <f t="shared" si="19"/>
        <v>#REF!</v>
      </c>
      <c r="AX42" s="42" t="e">
        <f t="shared" si="19"/>
        <v>#REF!</v>
      </c>
      <c r="AY42" s="42" t="e">
        <f t="shared" si="19"/>
        <v>#REF!</v>
      </c>
      <c r="AZ42" s="42" t="e">
        <f t="shared" si="19"/>
        <v>#REF!</v>
      </c>
    </row>
    <row r="43" spans="1:52" s="50" customFormat="1" x14ac:dyDescent="0.2">
      <c r="A43" s="100"/>
    </row>
    <row r="44" spans="1:52" s="50" customFormat="1" ht="12.75" thickBot="1" x14ac:dyDescent="0.25">
      <c r="A44" s="100"/>
    </row>
    <row r="45" spans="1:52" s="50" customFormat="1" ht="12.75" thickBot="1" x14ac:dyDescent="0.25">
      <c r="A45" s="104" t="s">
        <v>66</v>
      </c>
    </row>
    <row r="46" spans="1:52" x14ac:dyDescent="0.2">
      <c r="A46" s="63" t="s">
        <v>78</v>
      </c>
    </row>
    <row r="47" spans="1:52" ht="9" hidden="1" customHeight="1" x14ac:dyDescent="0.2">
      <c r="A47" s="43" t="s">
        <v>67</v>
      </c>
    </row>
    <row r="48" spans="1:52" ht="10.7" customHeight="1" x14ac:dyDescent="0.2">
      <c r="A48" s="43" t="s">
        <v>89</v>
      </c>
    </row>
    <row r="49" spans="1:1" x14ac:dyDescent="0.2">
      <c r="A49" s="43" t="s">
        <v>68</v>
      </c>
    </row>
    <row r="50" spans="1:1" ht="13.35" customHeight="1" x14ac:dyDescent="0.2">
      <c r="A50" s="43" t="s">
        <v>69</v>
      </c>
    </row>
    <row r="51" spans="1:1" ht="13.35" customHeight="1" x14ac:dyDescent="0.2">
      <c r="A51" s="159" t="s">
        <v>162</v>
      </c>
    </row>
    <row r="52" spans="1:1" ht="12.6" customHeight="1" thickBot="1" x14ac:dyDescent="0.25">
      <c r="A52" s="3"/>
    </row>
    <row r="53" spans="1:1" ht="13.35" customHeight="1" thickBot="1" x14ac:dyDescent="0.25">
      <c r="A53" s="105" t="s">
        <v>71</v>
      </c>
    </row>
    <row r="54" spans="1:1" ht="11.45" customHeight="1" x14ac:dyDescent="0.2">
      <c r="A54" s="127" t="s">
        <v>236</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8"/>
  <sheetViews>
    <sheetView topLeftCell="A16" zoomScaleNormal="100" workbookViewId="0">
      <pane xSplit="1" topLeftCell="B1" activePane="topRight" state="frozen"/>
      <selection pane="topRight" activeCell="B24" sqref="B24:AZ25"/>
    </sheetView>
  </sheetViews>
  <sheetFormatPr defaultColWidth="9" defaultRowHeight="12" x14ac:dyDescent="0.2"/>
  <cols>
    <col min="1" max="1" width="84.5703125" style="48" customWidth="1"/>
    <col min="2" max="16384" width="9" style="48"/>
  </cols>
  <sheetData>
    <row r="1" spans="1:52" s="51" customFormat="1" ht="12" customHeight="1" x14ac:dyDescent="0.2">
      <c r="A1" s="207" t="s">
        <v>82</v>
      </c>
    </row>
    <row r="2" spans="1:52" s="51" customFormat="1" ht="12" customHeight="1" x14ac:dyDescent="0.2">
      <c r="A2" s="207"/>
    </row>
    <row r="3" spans="1:52" s="51" customFormat="1" ht="11.1" customHeight="1" x14ac:dyDescent="0.2">
      <c r="A3" s="97" t="s">
        <v>217</v>
      </c>
    </row>
    <row r="4" spans="1:52"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c r="F4" s="136" t="e">
        <f>'C завтраками| Bed and breakfast'!#REF!</f>
        <v>#REF!</v>
      </c>
      <c r="G4" s="136" t="e">
        <f>'C завтраками| Bed and breakfast'!#REF!</f>
        <v>#REF!</v>
      </c>
      <c r="H4" s="136" t="e">
        <f>'C завтраками| Bed and breakfast'!#REF!</f>
        <v>#REF!</v>
      </c>
      <c r="I4" s="136" t="e">
        <f>'C завтраками| Bed and breakfast'!#REF!</f>
        <v>#REF!</v>
      </c>
      <c r="J4" s="136" t="e">
        <f>'C завтраками| Bed and breakfast'!#REF!</f>
        <v>#REF!</v>
      </c>
      <c r="K4" s="136" t="e">
        <f>'C завтраками| Bed and breakfast'!#REF!</f>
        <v>#REF!</v>
      </c>
      <c r="L4" s="136" t="e">
        <f>'C завтраками| Bed and breakfast'!#REF!</f>
        <v>#REF!</v>
      </c>
      <c r="M4" s="136" t="e">
        <f>'C завтраками| Bed and breakfast'!#REF!</f>
        <v>#REF!</v>
      </c>
      <c r="N4" s="136" t="e">
        <f>'C завтраками| Bed and breakfast'!#REF!</f>
        <v>#REF!</v>
      </c>
      <c r="O4" s="136" t="e">
        <f>'C завтраками| Bed and breakfast'!#REF!</f>
        <v>#REF!</v>
      </c>
      <c r="P4" s="136" t="e">
        <f>'C завтраками| Bed and breakfast'!#REF!</f>
        <v>#REF!</v>
      </c>
      <c r="Q4" s="136" t="e">
        <f>'C завтраками| Bed and breakfast'!#REF!</f>
        <v>#REF!</v>
      </c>
      <c r="R4" s="136" t="e">
        <f>'C завтраками| Bed and breakfast'!#REF!</f>
        <v>#REF!</v>
      </c>
      <c r="S4" s="136" t="e">
        <f>'C завтраками| Bed and breakfast'!#REF!</f>
        <v>#REF!</v>
      </c>
      <c r="T4" s="136" t="e">
        <f>'C завтраками| Bed and breakfast'!#REF!</f>
        <v>#REF!</v>
      </c>
      <c r="U4" s="136" t="e">
        <f>'C завтраками| Bed and breakfast'!#REF!</f>
        <v>#REF!</v>
      </c>
      <c r="V4" s="136" t="e">
        <f>'C завтраками| Bed and breakfast'!#REF!</f>
        <v>#REF!</v>
      </c>
      <c r="W4" s="136" t="e">
        <f>'C завтраками| Bed and breakfast'!#REF!</f>
        <v>#REF!</v>
      </c>
      <c r="X4" s="136" t="e">
        <f>'C завтраками| Bed and breakfast'!#REF!</f>
        <v>#REF!</v>
      </c>
      <c r="Y4" s="136" t="e">
        <f>'C завтраками| Bed and breakfast'!#REF!</f>
        <v>#REF!</v>
      </c>
      <c r="Z4" s="136" t="e">
        <f>'C завтраками| Bed and breakfast'!#REF!</f>
        <v>#REF!</v>
      </c>
      <c r="AA4" s="136" t="e">
        <f>'C завтраками| Bed and breakfast'!#REF!</f>
        <v>#REF!</v>
      </c>
      <c r="AB4" s="136" t="e">
        <f>'C завтраками| Bed and breakfast'!#REF!</f>
        <v>#REF!</v>
      </c>
      <c r="AC4" s="136" t="e">
        <f>'C завтраками| Bed and breakfast'!#REF!</f>
        <v>#REF!</v>
      </c>
      <c r="AD4" s="136" t="e">
        <f>'C завтраками| Bed and breakfast'!#REF!</f>
        <v>#REF!</v>
      </c>
      <c r="AE4" s="136" t="e">
        <f>'C завтраками| Bed and breakfast'!#REF!</f>
        <v>#REF!</v>
      </c>
      <c r="AF4" s="136" t="e">
        <f>'C завтраками| Bed and breakfast'!#REF!</f>
        <v>#REF!</v>
      </c>
      <c r="AG4" s="136" t="e">
        <f>'C завтраками| Bed and breakfast'!#REF!</f>
        <v>#REF!</v>
      </c>
      <c r="AH4" s="136" t="e">
        <f>'C завтраками| Bed and breakfast'!#REF!</f>
        <v>#REF!</v>
      </c>
      <c r="AI4" s="136" t="e">
        <f>'C завтраками| Bed and breakfast'!#REF!</f>
        <v>#REF!</v>
      </c>
      <c r="AJ4" s="136" t="e">
        <f>'C завтраками| Bed and breakfast'!#REF!</f>
        <v>#REF!</v>
      </c>
      <c r="AK4" s="136" t="e">
        <f>'C завтраками| Bed and breakfast'!#REF!</f>
        <v>#REF!</v>
      </c>
      <c r="AL4" s="136" t="e">
        <f>'C завтраками| Bed and breakfast'!#REF!</f>
        <v>#REF!</v>
      </c>
      <c r="AM4" s="136" t="e">
        <f>'C завтраками| Bed and breakfast'!#REF!</f>
        <v>#REF!</v>
      </c>
      <c r="AN4" s="136" t="e">
        <f>'C завтраками| Bed and breakfast'!#REF!</f>
        <v>#REF!</v>
      </c>
      <c r="AO4" s="136" t="e">
        <f>'C завтраками| Bed and breakfast'!#REF!</f>
        <v>#REF!</v>
      </c>
      <c r="AP4" s="136" t="e">
        <f>'C завтраками| Bed and breakfast'!#REF!</f>
        <v>#REF!</v>
      </c>
      <c r="AQ4" s="136" t="e">
        <f>'C завтраками| Bed and breakfast'!#REF!</f>
        <v>#REF!</v>
      </c>
      <c r="AR4" s="136" t="e">
        <f>'C завтраками| Bed and breakfast'!#REF!</f>
        <v>#REF!</v>
      </c>
      <c r="AS4" s="136" t="e">
        <f>'C завтраками| Bed and breakfast'!#REF!</f>
        <v>#REF!</v>
      </c>
      <c r="AT4" s="136" t="e">
        <f>'C завтраками| Bed and breakfast'!#REF!</f>
        <v>#REF!</v>
      </c>
      <c r="AU4" s="136" t="e">
        <f>'C завтраками| Bed and breakfast'!#REF!</f>
        <v>#REF!</v>
      </c>
      <c r="AV4" s="136" t="e">
        <f>'C завтраками| Bed and breakfast'!#REF!</f>
        <v>#REF!</v>
      </c>
      <c r="AW4" s="136" t="e">
        <f>'C завтраками| Bed and breakfast'!#REF!</f>
        <v>#REF!</v>
      </c>
      <c r="AX4" s="136" t="e">
        <f>'C завтраками| Bed and breakfast'!#REF!</f>
        <v>#REF!</v>
      </c>
      <c r="AY4" s="136" t="e">
        <f>'C завтраками| Bed and breakfast'!#REF!</f>
        <v>#REF!</v>
      </c>
      <c r="AZ4" s="136" t="e">
        <f>'C завтраками| Bed and breakfast'!#REF!</f>
        <v>#REF!</v>
      </c>
    </row>
    <row r="5" spans="1:52"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c r="F5" s="136" t="e">
        <f>'C завтраками| Bed and breakfast'!#REF!</f>
        <v>#REF!</v>
      </c>
      <c r="G5" s="136" t="e">
        <f>'C завтраками| Bed and breakfast'!#REF!</f>
        <v>#REF!</v>
      </c>
      <c r="H5" s="136" t="e">
        <f>'C завтраками| Bed and breakfast'!#REF!</f>
        <v>#REF!</v>
      </c>
      <c r="I5" s="136" t="e">
        <f>'C завтраками| Bed and breakfast'!#REF!</f>
        <v>#REF!</v>
      </c>
      <c r="J5" s="136" t="e">
        <f>'C завтраками| Bed and breakfast'!#REF!</f>
        <v>#REF!</v>
      </c>
      <c r="K5" s="136" t="e">
        <f>'C завтраками| Bed and breakfast'!#REF!</f>
        <v>#REF!</v>
      </c>
      <c r="L5" s="136" t="e">
        <f>'C завтраками| Bed and breakfast'!#REF!</f>
        <v>#REF!</v>
      </c>
      <c r="M5" s="136" t="e">
        <f>'C завтраками| Bed and breakfast'!#REF!</f>
        <v>#REF!</v>
      </c>
      <c r="N5" s="136" t="e">
        <f>'C завтраками| Bed and breakfast'!#REF!</f>
        <v>#REF!</v>
      </c>
      <c r="O5" s="136" t="e">
        <f>'C завтраками| Bed and breakfast'!#REF!</f>
        <v>#REF!</v>
      </c>
      <c r="P5" s="136" t="e">
        <f>'C завтраками| Bed and breakfast'!#REF!</f>
        <v>#REF!</v>
      </c>
      <c r="Q5" s="136" t="e">
        <f>'C завтраками| Bed and breakfast'!#REF!</f>
        <v>#REF!</v>
      </c>
      <c r="R5" s="136" t="e">
        <f>'C завтраками| Bed and breakfast'!#REF!</f>
        <v>#REF!</v>
      </c>
      <c r="S5" s="136" t="e">
        <f>'C завтраками| Bed and breakfast'!#REF!</f>
        <v>#REF!</v>
      </c>
      <c r="T5" s="136" t="e">
        <f>'C завтраками| Bed and breakfast'!#REF!</f>
        <v>#REF!</v>
      </c>
      <c r="U5" s="136" t="e">
        <f>'C завтраками| Bed and breakfast'!#REF!</f>
        <v>#REF!</v>
      </c>
      <c r="V5" s="136" t="e">
        <f>'C завтраками| Bed and breakfast'!#REF!</f>
        <v>#REF!</v>
      </c>
      <c r="W5" s="136" t="e">
        <f>'C завтраками| Bed and breakfast'!#REF!</f>
        <v>#REF!</v>
      </c>
      <c r="X5" s="136" t="e">
        <f>'C завтраками| Bed and breakfast'!#REF!</f>
        <v>#REF!</v>
      </c>
      <c r="Y5" s="136" t="e">
        <f>'C завтраками| Bed and breakfast'!#REF!</f>
        <v>#REF!</v>
      </c>
      <c r="Z5" s="136" t="e">
        <f>'C завтраками| Bed and breakfast'!#REF!</f>
        <v>#REF!</v>
      </c>
      <c r="AA5" s="136" t="e">
        <f>'C завтраками| Bed and breakfast'!#REF!</f>
        <v>#REF!</v>
      </c>
      <c r="AB5" s="136" t="e">
        <f>'C завтраками| Bed and breakfast'!#REF!</f>
        <v>#REF!</v>
      </c>
      <c r="AC5" s="136" t="e">
        <f>'C завтраками| Bed and breakfast'!#REF!</f>
        <v>#REF!</v>
      </c>
      <c r="AD5" s="136" t="e">
        <f>'C завтраками| Bed and breakfast'!#REF!</f>
        <v>#REF!</v>
      </c>
      <c r="AE5" s="136" t="e">
        <f>'C завтраками| Bed and breakfast'!#REF!</f>
        <v>#REF!</v>
      </c>
      <c r="AF5" s="136" t="e">
        <f>'C завтраками| Bed and breakfast'!#REF!</f>
        <v>#REF!</v>
      </c>
      <c r="AG5" s="136" t="e">
        <f>'C завтраками| Bed and breakfast'!#REF!</f>
        <v>#REF!</v>
      </c>
      <c r="AH5" s="136" t="e">
        <f>'C завтраками| Bed and breakfast'!#REF!</f>
        <v>#REF!</v>
      </c>
      <c r="AI5" s="136" t="e">
        <f>'C завтраками| Bed and breakfast'!#REF!</f>
        <v>#REF!</v>
      </c>
      <c r="AJ5" s="136" t="e">
        <f>'C завтраками| Bed and breakfast'!#REF!</f>
        <v>#REF!</v>
      </c>
      <c r="AK5" s="136" t="e">
        <f>'C завтраками| Bed and breakfast'!#REF!</f>
        <v>#REF!</v>
      </c>
      <c r="AL5" s="136" t="e">
        <f>'C завтраками| Bed and breakfast'!#REF!</f>
        <v>#REF!</v>
      </c>
      <c r="AM5" s="136" t="e">
        <f>'C завтраками| Bed and breakfast'!#REF!</f>
        <v>#REF!</v>
      </c>
      <c r="AN5" s="136" t="e">
        <f>'C завтраками| Bed and breakfast'!#REF!</f>
        <v>#REF!</v>
      </c>
      <c r="AO5" s="136" t="e">
        <f>'C завтраками| Bed and breakfast'!#REF!</f>
        <v>#REF!</v>
      </c>
      <c r="AP5" s="136" t="e">
        <f>'C завтраками| Bed and breakfast'!#REF!</f>
        <v>#REF!</v>
      </c>
      <c r="AQ5" s="136" t="e">
        <f>'C завтраками| Bed and breakfast'!#REF!</f>
        <v>#REF!</v>
      </c>
      <c r="AR5" s="136" t="e">
        <f>'C завтраками| Bed and breakfast'!#REF!</f>
        <v>#REF!</v>
      </c>
      <c r="AS5" s="136" t="e">
        <f>'C завтраками| Bed and breakfast'!#REF!</f>
        <v>#REF!</v>
      </c>
      <c r="AT5" s="136" t="e">
        <f>'C завтраками| Bed and breakfast'!#REF!</f>
        <v>#REF!</v>
      </c>
      <c r="AU5" s="136" t="e">
        <f>'C завтраками| Bed and breakfast'!#REF!</f>
        <v>#REF!</v>
      </c>
      <c r="AV5" s="136" t="e">
        <f>'C завтраками| Bed and breakfast'!#REF!</f>
        <v>#REF!</v>
      </c>
      <c r="AW5" s="136" t="e">
        <f>'C завтраками| Bed and breakfast'!#REF!</f>
        <v>#REF!</v>
      </c>
      <c r="AX5" s="136" t="e">
        <f>'C завтраками| Bed and breakfast'!#REF!</f>
        <v>#REF!</v>
      </c>
      <c r="AY5" s="136" t="e">
        <f>'C завтраками| Bed and breakfast'!#REF!</f>
        <v>#REF!</v>
      </c>
      <c r="AZ5" s="136" t="e">
        <f>'C завтраками| Bed and breakfast'!#REF!</f>
        <v>#REF!</v>
      </c>
    </row>
    <row r="6" spans="1:52"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row>
    <row r="7" spans="1:52" s="53" customFormat="1" x14ac:dyDescent="0.2">
      <c r="A7" s="88">
        <v>1</v>
      </c>
      <c r="B7" s="42" t="e">
        <f>'C завтраками| Bed and breakfast'!#REF!*0.85</f>
        <v>#REF!</v>
      </c>
      <c r="C7" s="42" t="e">
        <f>'C завтраками| Bed and breakfast'!#REF!*0.85</f>
        <v>#REF!</v>
      </c>
      <c r="D7" s="42" t="e">
        <f>'C завтраками| Bed and breakfast'!#REF!*0.85</f>
        <v>#REF!</v>
      </c>
      <c r="E7" s="42" t="e">
        <f>'C завтраками| Bed and breakfast'!#REF!*0.85</f>
        <v>#REF!</v>
      </c>
      <c r="F7" s="42" t="e">
        <f>'C завтраками| Bed and breakfast'!#REF!*0.85</f>
        <v>#REF!</v>
      </c>
      <c r="G7" s="42" t="e">
        <f>'C завтраками| Bed and breakfast'!#REF!*0.85</f>
        <v>#REF!</v>
      </c>
      <c r="H7" s="42" t="e">
        <f>'C завтраками| Bed and breakfast'!#REF!*0.85</f>
        <v>#REF!</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c r="AP7" s="42" t="e">
        <f>'C завтраками| Bed and breakfast'!#REF!*0.85</f>
        <v>#REF!</v>
      </c>
      <c r="AQ7" s="42" t="e">
        <f>'C завтраками| Bed and breakfast'!#REF!*0.85</f>
        <v>#REF!</v>
      </c>
      <c r="AR7" s="42" t="e">
        <f>'C завтраками| Bed and breakfast'!#REF!*0.85</f>
        <v>#REF!</v>
      </c>
      <c r="AS7" s="42" t="e">
        <f>'C завтраками| Bed and breakfast'!#REF!*0.85</f>
        <v>#REF!</v>
      </c>
      <c r="AT7" s="42" t="e">
        <f>'C завтраками| Bed and breakfast'!#REF!*0.85</f>
        <v>#REF!</v>
      </c>
      <c r="AU7" s="42" t="e">
        <f>'C завтраками| Bed and breakfast'!#REF!*0.85</f>
        <v>#REF!</v>
      </c>
      <c r="AV7" s="42" t="e">
        <f>'C завтраками| Bed and breakfast'!#REF!*0.85</f>
        <v>#REF!</v>
      </c>
      <c r="AW7" s="42" t="e">
        <f>'C завтраками| Bed and breakfast'!#REF!*0.85</f>
        <v>#REF!</v>
      </c>
      <c r="AX7" s="42" t="e">
        <f>'C завтраками| Bed and breakfast'!#REF!*0.85</f>
        <v>#REF!</v>
      </c>
      <c r="AY7" s="42" t="e">
        <f>'C завтраками| Bed and breakfast'!#REF!*0.85</f>
        <v>#REF!</v>
      </c>
      <c r="AZ7" s="42" t="e">
        <f>'C завтраками| Bed and breakfast'!#REF!*0.85</f>
        <v>#REF!</v>
      </c>
    </row>
    <row r="8" spans="1:52" s="53" customFormat="1" x14ac:dyDescent="0.2">
      <c r="A8" s="88">
        <v>2</v>
      </c>
      <c r="B8" s="42" t="e">
        <f>'C завтраками| Bed and breakfast'!#REF!*0.85</f>
        <v>#REF!</v>
      </c>
      <c r="C8" s="42" t="e">
        <f>'C завтраками| Bed and breakfast'!#REF!*0.85</f>
        <v>#REF!</v>
      </c>
      <c r="D8" s="42" t="e">
        <f>'C завтраками| Bed and breakfast'!#REF!*0.85</f>
        <v>#REF!</v>
      </c>
      <c r="E8" s="42" t="e">
        <f>'C завтраками| Bed and breakfast'!#REF!*0.85</f>
        <v>#REF!</v>
      </c>
      <c r="F8" s="42" t="e">
        <f>'C завтраками| Bed and breakfast'!#REF!*0.85</f>
        <v>#REF!</v>
      </c>
      <c r="G8" s="42" t="e">
        <f>'C завтраками| Bed and breakfast'!#REF!*0.85</f>
        <v>#REF!</v>
      </c>
      <c r="H8" s="42" t="e">
        <f>'C завтраками| Bed and breakfast'!#REF!*0.85</f>
        <v>#REF!</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c r="AP8" s="42" t="e">
        <f>'C завтраками| Bed and breakfast'!#REF!*0.85</f>
        <v>#REF!</v>
      </c>
      <c r="AQ8" s="42" t="e">
        <f>'C завтраками| Bed and breakfast'!#REF!*0.85</f>
        <v>#REF!</v>
      </c>
      <c r="AR8" s="42" t="e">
        <f>'C завтраками| Bed and breakfast'!#REF!*0.85</f>
        <v>#REF!</v>
      </c>
      <c r="AS8" s="42" t="e">
        <f>'C завтраками| Bed and breakfast'!#REF!*0.85</f>
        <v>#REF!</v>
      </c>
      <c r="AT8" s="42" t="e">
        <f>'C завтраками| Bed and breakfast'!#REF!*0.85</f>
        <v>#REF!</v>
      </c>
      <c r="AU8" s="42" t="e">
        <f>'C завтраками| Bed and breakfast'!#REF!*0.85</f>
        <v>#REF!</v>
      </c>
      <c r="AV8" s="42" t="e">
        <f>'C завтраками| Bed and breakfast'!#REF!*0.85</f>
        <v>#REF!</v>
      </c>
      <c r="AW8" s="42" t="e">
        <f>'C завтраками| Bed and breakfast'!#REF!*0.85</f>
        <v>#REF!</v>
      </c>
      <c r="AX8" s="42" t="e">
        <f>'C завтраками| Bed and breakfast'!#REF!*0.85</f>
        <v>#REF!</v>
      </c>
      <c r="AY8" s="42" t="e">
        <f>'C завтраками| Bed and breakfast'!#REF!*0.85</f>
        <v>#REF!</v>
      </c>
      <c r="AZ8" s="42" t="e">
        <f>'C завтраками| Bed and breakfast'!#REF!*0.85</f>
        <v>#REF!</v>
      </c>
    </row>
    <row r="9" spans="1:52" s="53" customFormat="1" x14ac:dyDescent="0.2">
      <c r="A9" s="42" t="s">
        <v>234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row>
    <row r="10" spans="1:52" s="53" customFormat="1" x14ac:dyDescent="0.2">
      <c r="A10" s="180">
        <v>1</v>
      </c>
      <c r="B10" s="42" t="e">
        <f>'C завтраками| Bed and breakfast'!#REF!*0.85</f>
        <v>#REF!</v>
      </c>
      <c r="C10" s="42" t="e">
        <f>'C завтраками| Bed and breakfast'!#REF!*0.85</f>
        <v>#REF!</v>
      </c>
      <c r="D10" s="42" t="e">
        <f>'C завтраками| Bed and breakfast'!#REF!*0.85</f>
        <v>#REF!</v>
      </c>
      <c r="E10" s="42" t="e">
        <f>'C завтраками| Bed and breakfast'!#REF!*0.85</f>
        <v>#REF!</v>
      </c>
      <c r="F10" s="42" t="e">
        <f>'C завтраками| Bed and breakfast'!#REF!*0.85</f>
        <v>#REF!</v>
      </c>
      <c r="G10" s="42" t="e">
        <f>'C завтраками| Bed and breakfast'!#REF!*0.85</f>
        <v>#REF!</v>
      </c>
      <c r="H10" s="42" t="e">
        <f>'C завтраками| Bed and breakfast'!#REF!*0.85</f>
        <v>#REF!</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c r="AP10" s="42" t="e">
        <f>'C завтраками| Bed and breakfast'!#REF!*0.85</f>
        <v>#REF!</v>
      </c>
      <c r="AQ10" s="42" t="e">
        <f>'C завтраками| Bed and breakfast'!#REF!*0.85</f>
        <v>#REF!</v>
      </c>
      <c r="AR10" s="42" t="e">
        <f>'C завтраками| Bed and breakfast'!#REF!*0.85</f>
        <v>#REF!</v>
      </c>
      <c r="AS10" s="42" t="e">
        <f>'C завтраками| Bed and breakfast'!#REF!*0.85</f>
        <v>#REF!</v>
      </c>
      <c r="AT10" s="42" t="e">
        <f>'C завтраками| Bed and breakfast'!#REF!*0.85</f>
        <v>#REF!</v>
      </c>
      <c r="AU10" s="42" t="e">
        <f>'C завтраками| Bed and breakfast'!#REF!*0.85</f>
        <v>#REF!</v>
      </c>
      <c r="AV10" s="42" t="e">
        <f>'C завтраками| Bed and breakfast'!#REF!*0.85</f>
        <v>#REF!</v>
      </c>
      <c r="AW10" s="42" t="e">
        <f>'C завтраками| Bed and breakfast'!#REF!*0.85</f>
        <v>#REF!</v>
      </c>
      <c r="AX10" s="42" t="e">
        <f>'C завтраками| Bed and breakfast'!#REF!*0.85</f>
        <v>#REF!</v>
      </c>
      <c r="AY10" s="42" t="e">
        <f>'C завтраками| Bed and breakfast'!#REF!*0.85</f>
        <v>#REF!</v>
      </c>
      <c r="AZ10" s="42" t="e">
        <f>'C завтраками| Bed and breakfast'!#REF!*0.85</f>
        <v>#REF!</v>
      </c>
    </row>
    <row r="11" spans="1:52" s="53" customFormat="1" x14ac:dyDescent="0.2">
      <c r="A11" s="180">
        <v>2</v>
      </c>
      <c r="B11" s="42" t="e">
        <f>'C завтраками| Bed and breakfast'!#REF!*0.85</f>
        <v>#REF!</v>
      </c>
      <c r="C11" s="42" t="e">
        <f>'C завтраками| Bed and breakfast'!#REF!*0.85</f>
        <v>#REF!</v>
      </c>
      <c r="D11" s="42" t="e">
        <f>'C завтраками| Bed and breakfast'!#REF!*0.85</f>
        <v>#REF!</v>
      </c>
      <c r="E11" s="42" t="e">
        <f>'C завтраками| Bed and breakfast'!#REF!*0.85</f>
        <v>#REF!</v>
      </c>
      <c r="F11" s="42" t="e">
        <f>'C завтраками| Bed and breakfast'!#REF!*0.85</f>
        <v>#REF!</v>
      </c>
      <c r="G11" s="42" t="e">
        <f>'C завтраками| Bed and breakfast'!#REF!*0.85</f>
        <v>#REF!</v>
      </c>
      <c r="H11" s="42" t="e">
        <f>'C завтраками| Bed and breakfast'!#REF!*0.85</f>
        <v>#REF!</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c r="AP11" s="42" t="e">
        <f>'C завтраками| Bed and breakfast'!#REF!*0.85</f>
        <v>#REF!</v>
      </c>
      <c r="AQ11" s="42" t="e">
        <f>'C завтраками| Bed and breakfast'!#REF!*0.85</f>
        <v>#REF!</v>
      </c>
      <c r="AR11" s="42" t="e">
        <f>'C завтраками| Bed and breakfast'!#REF!*0.85</f>
        <v>#REF!</v>
      </c>
      <c r="AS11" s="42" t="e">
        <f>'C завтраками| Bed and breakfast'!#REF!*0.85</f>
        <v>#REF!</v>
      </c>
      <c r="AT11" s="42" t="e">
        <f>'C завтраками| Bed and breakfast'!#REF!*0.85</f>
        <v>#REF!</v>
      </c>
      <c r="AU11" s="42" t="e">
        <f>'C завтраками| Bed and breakfast'!#REF!*0.85</f>
        <v>#REF!</v>
      </c>
      <c r="AV11" s="42" t="e">
        <f>'C завтраками| Bed and breakfast'!#REF!*0.85</f>
        <v>#REF!</v>
      </c>
      <c r="AW11" s="42" t="e">
        <f>'C завтраками| Bed and breakfast'!#REF!*0.85</f>
        <v>#REF!</v>
      </c>
      <c r="AX11" s="42" t="e">
        <f>'C завтраками| Bed and breakfast'!#REF!*0.85</f>
        <v>#REF!</v>
      </c>
      <c r="AY11" s="42" t="e">
        <f>'C завтраками| Bed and breakfast'!#REF!*0.85</f>
        <v>#REF!</v>
      </c>
      <c r="AZ11" s="42" t="e">
        <f>'C завтраками| Bed and breakfast'!#REF!*0.85</f>
        <v>#REF!</v>
      </c>
    </row>
    <row r="12" spans="1:52"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row>
    <row r="13" spans="1:52" s="53" customFormat="1" x14ac:dyDescent="0.2">
      <c r="A13" s="88">
        <f>A7</f>
        <v>1</v>
      </c>
      <c r="B13" s="42" t="e">
        <f>'C завтраками| Bed and breakfast'!#REF!*0.85</f>
        <v>#REF!</v>
      </c>
      <c r="C13" s="42" t="e">
        <f>'C завтраками| Bed and breakfast'!#REF!*0.85</f>
        <v>#REF!</v>
      </c>
      <c r="D13" s="42" t="e">
        <f>'C завтраками| Bed and breakfast'!#REF!*0.85</f>
        <v>#REF!</v>
      </c>
      <c r="E13" s="42" t="e">
        <f>'C завтраками| Bed and breakfast'!#REF!*0.85</f>
        <v>#REF!</v>
      </c>
      <c r="F13" s="42" t="e">
        <f>'C завтраками| Bed and breakfast'!#REF!*0.85</f>
        <v>#REF!</v>
      </c>
      <c r="G13" s="42" t="e">
        <f>'C завтраками| Bed and breakfast'!#REF!*0.85</f>
        <v>#REF!</v>
      </c>
      <c r="H13" s="42" t="e">
        <f>'C завтраками| Bed and breakfast'!#REF!*0.85</f>
        <v>#REF!</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c r="AP13" s="42" t="e">
        <f>'C завтраками| Bed and breakfast'!#REF!*0.85</f>
        <v>#REF!</v>
      </c>
      <c r="AQ13" s="42" t="e">
        <f>'C завтраками| Bed and breakfast'!#REF!*0.85</f>
        <v>#REF!</v>
      </c>
      <c r="AR13" s="42" t="e">
        <f>'C завтраками| Bed and breakfast'!#REF!*0.85</f>
        <v>#REF!</v>
      </c>
      <c r="AS13" s="42" t="e">
        <f>'C завтраками| Bed and breakfast'!#REF!*0.85</f>
        <v>#REF!</v>
      </c>
      <c r="AT13" s="42" t="e">
        <f>'C завтраками| Bed and breakfast'!#REF!*0.85</f>
        <v>#REF!</v>
      </c>
      <c r="AU13" s="42" t="e">
        <f>'C завтраками| Bed and breakfast'!#REF!*0.85</f>
        <v>#REF!</v>
      </c>
      <c r="AV13" s="42" t="e">
        <f>'C завтраками| Bed and breakfast'!#REF!*0.85</f>
        <v>#REF!</v>
      </c>
      <c r="AW13" s="42" t="e">
        <f>'C завтраками| Bed and breakfast'!#REF!*0.85</f>
        <v>#REF!</v>
      </c>
      <c r="AX13" s="42" t="e">
        <f>'C завтраками| Bed and breakfast'!#REF!*0.85</f>
        <v>#REF!</v>
      </c>
      <c r="AY13" s="42" t="e">
        <f>'C завтраками| Bed and breakfast'!#REF!*0.85</f>
        <v>#REF!</v>
      </c>
      <c r="AZ13" s="42" t="e">
        <f>'C завтраками| Bed and breakfast'!#REF!*0.85</f>
        <v>#REF!</v>
      </c>
    </row>
    <row r="14" spans="1:52" s="53" customFormat="1" x14ac:dyDescent="0.2">
      <c r="A14" s="88">
        <f>A8</f>
        <v>2</v>
      </c>
      <c r="B14" s="42" t="e">
        <f>'C завтраками| Bed and breakfast'!#REF!*0.85</f>
        <v>#REF!</v>
      </c>
      <c r="C14" s="42" t="e">
        <f>'C завтраками| Bed and breakfast'!#REF!*0.85</f>
        <v>#REF!</v>
      </c>
      <c r="D14" s="42" t="e">
        <f>'C завтраками| Bed and breakfast'!#REF!*0.85</f>
        <v>#REF!</v>
      </c>
      <c r="E14" s="42" t="e">
        <f>'C завтраками| Bed and breakfast'!#REF!*0.85</f>
        <v>#REF!</v>
      </c>
      <c r="F14" s="42" t="e">
        <f>'C завтраками| Bed and breakfast'!#REF!*0.85</f>
        <v>#REF!</v>
      </c>
      <c r="G14" s="42" t="e">
        <f>'C завтраками| Bed and breakfast'!#REF!*0.85</f>
        <v>#REF!</v>
      </c>
      <c r="H14" s="42" t="e">
        <f>'C завтраками| Bed and breakfast'!#REF!*0.85</f>
        <v>#REF!</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c r="AP14" s="42" t="e">
        <f>'C завтраками| Bed and breakfast'!#REF!*0.85</f>
        <v>#REF!</v>
      </c>
      <c r="AQ14" s="42" t="e">
        <f>'C завтраками| Bed and breakfast'!#REF!*0.85</f>
        <v>#REF!</v>
      </c>
      <c r="AR14" s="42" t="e">
        <f>'C завтраками| Bed and breakfast'!#REF!*0.85</f>
        <v>#REF!</v>
      </c>
      <c r="AS14" s="42" t="e">
        <f>'C завтраками| Bed and breakfast'!#REF!*0.85</f>
        <v>#REF!</v>
      </c>
      <c r="AT14" s="42" t="e">
        <f>'C завтраками| Bed and breakfast'!#REF!*0.85</f>
        <v>#REF!</v>
      </c>
      <c r="AU14" s="42" t="e">
        <f>'C завтраками| Bed and breakfast'!#REF!*0.85</f>
        <v>#REF!</v>
      </c>
      <c r="AV14" s="42" t="e">
        <f>'C завтраками| Bed and breakfast'!#REF!*0.85</f>
        <v>#REF!</v>
      </c>
      <c r="AW14" s="42" t="e">
        <f>'C завтраками| Bed and breakfast'!#REF!*0.85</f>
        <v>#REF!</v>
      </c>
      <c r="AX14" s="42" t="e">
        <f>'C завтраками| Bed and breakfast'!#REF!*0.85</f>
        <v>#REF!</v>
      </c>
      <c r="AY14" s="42" t="e">
        <f>'C завтраками| Bed and breakfast'!#REF!*0.85</f>
        <v>#REF!</v>
      </c>
      <c r="AZ14" s="42" t="e">
        <f>'C завтраками| Bed and breakfast'!#REF!*0.85</f>
        <v>#REF!</v>
      </c>
    </row>
    <row r="15" spans="1:52"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row>
    <row r="16" spans="1:52" s="53" customFormat="1" x14ac:dyDescent="0.2">
      <c r="A16" s="88">
        <f>A7</f>
        <v>1</v>
      </c>
      <c r="B16" s="42" t="e">
        <f>'C завтраками| Bed and breakfast'!#REF!*0.85</f>
        <v>#REF!</v>
      </c>
      <c r="C16" s="42" t="e">
        <f>'C завтраками| Bed and breakfast'!#REF!*0.85</f>
        <v>#REF!</v>
      </c>
      <c r="D16" s="42" t="e">
        <f>'C завтраками| Bed and breakfast'!#REF!*0.85</f>
        <v>#REF!</v>
      </c>
      <c r="E16" s="42" t="e">
        <f>'C завтраками| Bed and breakfast'!#REF!*0.85</f>
        <v>#REF!</v>
      </c>
      <c r="F16" s="42" t="e">
        <f>'C завтраками| Bed and breakfast'!#REF!*0.85</f>
        <v>#REF!</v>
      </c>
      <c r="G16" s="42" t="e">
        <f>'C завтраками| Bed and breakfast'!#REF!*0.85</f>
        <v>#REF!</v>
      </c>
      <c r="H16" s="42" t="e">
        <f>'C завтраками| Bed and breakfast'!#REF!*0.85</f>
        <v>#REF!</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c r="AP16" s="42" t="e">
        <f>'C завтраками| Bed and breakfast'!#REF!*0.85</f>
        <v>#REF!</v>
      </c>
      <c r="AQ16" s="42" t="e">
        <f>'C завтраками| Bed and breakfast'!#REF!*0.85</f>
        <v>#REF!</v>
      </c>
      <c r="AR16" s="42" t="e">
        <f>'C завтраками| Bed and breakfast'!#REF!*0.85</f>
        <v>#REF!</v>
      </c>
      <c r="AS16" s="42" t="e">
        <f>'C завтраками| Bed and breakfast'!#REF!*0.85</f>
        <v>#REF!</v>
      </c>
      <c r="AT16" s="42" t="e">
        <f>'C завтраками| Bed and breakfast'!#REF!*0.85</f>
        <v>#REF!</v>
      </c>
      <c r="AU16" s="42" t="e">
        <f>'C завтраками| Bed and breakfast'!#REF!*0.85</f>
        <v>#REF!</v>
      </c>
      <c r="AV16" s="42" t="e">
        <f>'C завтраками| Bed and breakfast'!#REF!*0.85</f>
        <v>#REF!</v>
      </c>
      <c r="AW16" s="42" t="e">
        <f>'C завтраками| Bed and breakfast'!#REF!*0.85</f>
        <v>#REF!</v>
      </c>
      <c r="AX16" s="42" t="e">
        <f>'C завтраками| Bed and breakfast'!#REF!*0.85</f>
        <v>#REF!</v>
      </c>
      <c r="AY16" s="42" t="e">
        <f>'C завтраками| Bed and breakfast'!#REF!*0.85</f>
        <v>#REF!</v>
      </c>
      <c r="AZ16" s="42" t="e">
        <f>'C завтраками| Bed and breakfast'!#REF!*0.85</f>
        <v>#REF!</v>
      </c>
    </row>
    <row r="17" spans="1:52" s="53" customFormat="1" x14ac:dyDescent="0.2">
      <c r="A17" s="88">
        <f>A8</f>
        <v>2</v>
      </c>
      <c r="B17" s="42" t="e">
        <f>'C завтраками| Bed and breakfast'!#REF!*0.85</f>
        <v>#REF!</v>
      </c>
      <c r="C17" s="42" t="e">
        <f>'C завтраками| Bed and breakfast'!#REF!*0.85</f>
        <v>#REF!</v>
      </c>
      <c r="D17" s="42" t="e">
        <f>'C завтраками| Bed and breakfast'!#REF!*0.85</f>
        <v>#REF!</v>
      </c>
      <c r="E17" s="42" t="e">
        <f>'C завтраками| Bed and breakfast'!#REF!*0.85</f>
        <v>#REF!</v>
      </c>
      <c r="F17" s="42" t="e">
        <f>'C завтраками| Bed and breakfast'!#REF!*0.85</f>
        <v>#REF!</v>
      </c>
      <c r="G17" s="42" t="e">
        <f>'C завтраками| Bed and breakfast'!#REF!*0.85</f>
        <v>#REF!</v>
      </c>
      <c r="H17" s="42" t="e">
        <f>'C завтраками| Bed and breakfast'!#REF!*0.85</f>
        <v>#REF!</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c r="AP17" s="42" t="e">
        <f>'C завтраками| Bed and breakfast'!#REF!*0.85</f>
        <v>#REF!</v>
      </c>
      <c r="AQ17" s="42" t="e">
        <f>'C завтраками| Bed and breakfast'!#REF!*0.85</f>
        <v>#REF!</v>
      </c>
      <c r="AR17" s="42" t="e">
        <f>'C завтраками| Bed and breakfast'!#REF!*0.85</f>
        <v>#REF!</v>
      </c>
      <c r="AS17" s="42" t="e">
        <f>'C завтраками| Bed and breakfast'!#REF!*0.85</f>
        <v>#REF!</v>
      </c>
      <c r="AT17" s="42" t="e">
        <f>'C завтраками| Bed and breakfast'!#REF!*0.85</f>
        <v>#REF!</v>
      </c>
      <c r="AU17" s="42" t="e">
        <f>'C завтраками| Bed and breakfast'!#REF!*0.85</f>
        <v>#REF!</v>
      </c>
      <c r="AV17" s="42" t="e">
        <f>'C завтраками| Bed and breakfast'!#REF!*0.85</f>
        <v>#REF!</v>
      </c>
      <c r="AW17" s="42" t="e">
        <f>'C завтраками| Bed and breakfast'!#REF!*0.85</f>
        <v>#REF!</v>
      </c>
      <c r="AX17" s="42" t="e">
        <f>'C завтраками| Bed and breakfast'!#REF!*0.85</f>
        <v>#REF!</v>
      </c>
      <c r="AY17" s="42" t="e">
        <f>'C завтраками| Bed and breakfast'!#REF!*0.85</f>
        <v>#REF!</v>
      </c>
      <c r="AZ17" s="42" t="e">
        <f>'C завтраками| Bed and breakfast'!#REF!*0.85</f>
        <v>#REF!</v>
      </c>
    </row>
    <row r="18" spans="1:52"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row>
    <row r="19" spans="1:52" s="53" customFormat="1" x14ac:dyDescent="0.2">
      <c r="A19" s="88">
        <f>A7</f>
        <v>1</v>
      </c>
      <c r="B19" s="42" t="e">
        <f>'C завтраками| Bed and breakfast'!#REF!*0.85</f>
        <v>#REF!</v>
      </c>
      <c r="C19" s="42" t="e">
        <f>'C завтраками| Bed and breakfast'!#REF!*0.85</f>
        <v>#REF!</v>
      </c>
      <c r="D19" s="42" t="e">
        <f>'C завтраками| Bed and breakfast'!#REF!*0.85</f>
        <v>#REF!</v>
      </c>
      <c r="E19" s="42" t="e">
        <f>'C завтраками| Bed and breakfast'!#REF!*0.85</f>
        <v>#REF!</v>
      </c>
      <c r="F19" s="42" t="e">
        <f>'C завтраками| Bed and breakfast'!#REF!*0.85</f>
        <v>#REF!</v>
      </c>
      <c r="G19" s="42" t="e">
        <f>'C завтраками| Bed and breakfast'!#REF!*0.85</f>
        <v>#REF!</v>
      </c>
      <c r="H19" s="42" t="e">
        <f>'C завтраками| Bed and breakfast'!#REF!*0.85</f>
        <v>#REF!</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42" t="e">
        <f>'C завтраками| Bed and breakfast'!#REF!*0.85</f>
        <v>#REF!</v>
      </c>
      <c r="P19" s="42" t="e">
        <f>'C завтраками| Bed and breakfast'!#REF!*0.85</f>
        <v>#REF!</v>
      </c>
      <c r="Q19" s="42"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c r="AP19" s="42" t="e">
        <f>'C завтраками| Bed and breakfast'!#REF!*0.85</f>
        <v>#REF!</v>
      </c>
      <c r="AQ19" s="42" t="e">
        <f>'C завтраками| Bed and breakfast'!#REF!*0.85</f>
        <v>#REF!</v>
      </c>
      <c r="AR19" s="42" t="e">
        <f>'C завтраками| Bed and breakfast'!#REF!*0.85</f>
        <v>#REF!</v>
      </c>
      <c r="AS19" s="42" t="e">
        <f>'C завтраками| Bed and breakfast'!#REF!*0.85</f>
        <v>#REF!</v>
      </c>
      <c r="AT19" s="42" t="e">
        <f>'C завтраками| Bed and breakfast'!#REF!*0.85</f>
        <v>#REF!</v>
      </c>
      <c r="AU19" s="42" t="e">
        <f>'C завтраками| Bed and breakfast'!#REF!*0.85</f>
        <v>#REF!</v>
      </c>
      <c r="AV19" s="42" t="e">
        <f>'C завтраками| Bed and breakfast'!#REF!*0.85</f>
        <v>#REF!</v>
      </c>
      <c r="AW19" s="42" t="e">
        <f>'C завтраками| Bed and breakfast'!#REF!*0.85</f>
        <v>#REF!</v>
      </c>
      <c r="AX19" s="42" t="e">
        <f>'C завтраками| Bed and breakfast'!#REF!*0.85</f>
        <v>#REF!</v>
      </c>
      <c r="AY19" s="42" t="e">
        <f>'C завтраками| Bed and breakfast'!#REF!*0.85</f>
        <v>#REF!</v>
      </c>
      <c r="AZ19" s="42" t="e">
        <f>'C завтраками| Bed and breakfast'!#REF!*0.85</f>
        <v>#REF!</v>
      </c>
    </row>
    <row r="20" spans="1:52" s="53" customFormat="1" x14ac:dyDescent="0.2">
      <c r="A20" s="88">
        <f>A8</f>
        <v>2</v>
      </c>
      <c r="B20" s="42" t="e">
        <f>'C завтраками| Bed and breakfast'!#REF!*0.85</f>
        <v>#REF!</v>
      </c>
      <c r="C20" s="42" t="e">
        <f>'C завтраками| Bed and breakfast'!#REF!*0.85</f>
        <v>#REF!</v>
      </c>
      <c r="D20" s="42" t="e">
        <f>'C завтраками| Bed and breakfast'!#REF!*0.85</f>
        <v>#REF!</v>
      </c>
      <c r="E20" s="42" t="e">
        <f>'C завтраками| Bed and breakfast'!#REF!*0.85</f>
        <v>#REF!</v>
      </c>
      <c r="F20" s="42" t="e">
        <f>'C завтраками| Bed and breakfast'!#REF!*0.85</f>
        <v>#REF!</v>
      </c>
      <c r="G20" s="42" t="e">
        <f>'C завтраками| Bed and breakfast'!#REF!*0.85</f>
        <v>#REF!</v>
      </c>
      <c r="H20" s="42" t="e">
        <f>'C завтраками| Bed and breakfast'!#REF!*0.85</f>
        <v>#REF!</v>
      </c>
      <c r="I20" s="42" t="e">
        <f>'C завтраками| Bed and breakfast'!#REF!*0.85</f>
        <v>#REF!</v>
      </c>
      <c r="J20" s="42" t="e">
        <f>'C завтраками| Bed and breakfast'!#REF!*0.85</f>
        <v>#REF!</v>
      </c>
      <c r="K20" s="42" t="e">
        <f>'C завтраками| Bed and breakfast'!#REF!*0.85</f>
        <v>#REF!</v>
      </c>
      <c r="L20" s="42" t="e">
        <f>'C завтраками| Bed and breakfast'!#REF!*0.85</f>
        <v>#REF!</v>
      </c>
      <c r="M20" s="42" t="e">
        <f>'C завтраками| Bed and breakfast'!#REF!*0.85</f>
        <v>#REF!</v>
      </c>
      <c r="N20" s="42" t="e">
        <f>'C завтраками| Bed and breakfast'!#REF!*0.85</f>
        <v>#REF!</v>
      </c>
      <c r="O20" s="42" t="e">
        <f>'C завтраками| Bed and breakfast'!#REF!*0.85</f>
        <v>#REF!</v>
      </c>
      <c r="P20" s="42" t="e">
        <f>'C завтраками| Bed and breakfast'!#REF!*0.85</f>
        <v>#REF!</v>
      </c>
      <c r="Q20" s="42" t="e">
        <f>'C завтраками| Bed and breakfast'!#REF!*0.85</f>
        <v>#REF!</v>
      </c>
      <c r="R20" s="42" t="e">
        <f>'C завтраками| Bed and breakfast'!#REF!*0.85</f>
        <v>#REF!</v>
      </c>
      <c r="S20" s="42" t="e">
        <f>'C завтраками| Bed and breakfast'!#REF!*0.85</f>
        <v>#REF!</v>
      </c>
      <c r="T20" s="42" t="e">
        <f>'C завтраками| Bed and breakfast'!#REF!*0.85</f>
        <v>#REF!</v>
      </c>
      <c r="U20" s="42" t="e">
        <f>'C завтраками| Bed and breakfast'!#REF!*0.85</f>
        <v>#REF!</v>
      </c>
      <c r="V20" s="42" t="e">
        <f>'C завтраками| Bed and breakfast'!#REF!*0.85</f>
        <v>#REF!</v>
      </c>
      <c r="W20" s="42" t="e">
        <f>'C завтраками| Bed and breakfast'!#REF!*0.85</f>
        <v>#REF!</v>
      </c>
      <c r="X20" s="42" t="e">
        <f>'C завтраками| Bed and breakfast'!#REF!*0.85</f>
        <v>#REF!</v>
      </c>
      <c r="Y20" s="42" t="e">
        <f>'C завтраками| Bed and breakfast'!#REF!*0.85</f>
        <v>#REF!</v>
      </c>
      <c r="Z20" s="42" t="e">
        <f>'C завтраками| Bed and breakfast'!#REF!*0.85</f>
        <v>#REF!</v>
      </c>
      <c r="AA20" s="42" t="e">
        <f>'C завтраками| Bed and breakfast'!#REF!*0.85</f>
        <v>#REF!</v>
      </c>
      <c r="AB20" s="42" t="e">
        <f>'C завтраками| Bed and breakfast'!#REF!*0.85</f>
        <v>#REF!</v>
      </c>
      <c r="AC20" s="42" t="e">
        <f>'C завтраками| Bed and breakfast'!#REF!*0.85</f>
        <v>#REF!</v>
      </c>
      <c r="AD20" s="42" t="e">
        <f>'C завтраками| Bed and breakfast'!#REF!*0.85</f>
        <v>#REF!</v>
      </c>
      <c r="AE20" s="42" t="e">
        <f>'C завтраками| Bed and breakfast'!#REF!*0.85</f>
        <v>#REF!</v>
      </c>
      <c r="AF20" s="42" t="e">
        <f>'C завтраками| Bed and breakfast'!#REF!*0.85</f>
        <v>#REF!</v>
      </c>
      <c r="AG20" s="42" t="e">
        <f>'C завтраками| Bed and breakfast'!#REF!*0.85</f>
        <v>#REF!</v>
      </c>
      <c r="AH20" s="42" t="e">
        <f>'C завтраками| Bed and breakfast'!#REF!*0.85</f>
        <v>#REF!</v>
      </c>
      <c r="AI20" s="42" t="e">
        <f>'C завтраками| Bed and breakfast'!#REF!*0.85</f>
        <v>#REF!</v>
      </c>
      <c r="AJ20" s="42" t="e">
        <f>'C завтраками| Bed and breakfast'!#REF!*0.85</f>
        <v>#REF!</v>
      </c>
      <c r="AK20" s="42" t="e">
        <f>'C завтраками| Bed and breakfast'!#REF!*0.85</f>
        <v>#REF!</v>
      </c>
      <c r="AL20" s="42" t="e">
        <f>'C завтраками| Bed and breakfast'!#REF!*0.85</f>
        <v>#REF!</v>
      </c>
      <c r="AM20" s="42" t="e">
        <f>'C завтраками| Bed and breakfast'!#REF!*0.85</f>
        <v>#REF!</v>
      </c>
      <c r="AN20" s="42" t="e">
        <f>'C завтраками| Bed and breakfast'!#REF!*0.85</f>
        <v>#REF!</v>
      </c>
      <c r="AO20" s="42" t="e">
        <f>'C завтраками| Bed and breakfast'!#REF!*0.85</f>
        <v>#REF!</v>
      </c>
      <c r="AP20" s="42" t="e">
        <f>'C завтраками| Bed and breakfast'!#REF!*0.85</f>
        <v>#REF!</v>
      </c>
      <c r="AQ20" s="42" t="e">
        <f>'C завтраками| Bed and breakfast'!#REF!*0.85</f>
        <v>#REF!</v>
      </c>
      <c r="AR20" s="42" t="e">
        <f>'C завтраками| Bed and breakfast'!#REF!*0.85</f>
        <v>#REF!</v>
      </c>
      <c r="AS20" s="42" t="e">
        <f>'C завтраками| Bed and breakfast'!#REF!*0.85</f>
        <v>#REF!</v>
      </c>
      <c r="AT20" s="42" t="e">
        <f>'C завтраками| Bed and breakfast'!#REF!*0.85</f>
        <v>#REF!</v>
      </c>
      <c r="AU20" s="42" t="e">
        <f>'C завтраками| Bed and breakfast'!#REF!*0.85</f>
        <v>#REF!</v>
      </c>
      <c r="AV20" s="42" t="e">
        <f>'C завтраками| Bed and breakfast'!#REF!*0.85</f>
        <v>#REF!</v>
      </c>
      <c r="AW20" s="42" t="e">
        <f>'C завтраками| Bed and breakfast'!#REF!*0.85</f>
        <v>#REF!</v>
      </c>
      <c r="AX20" s="42" t="e">
        <f>'C завтраками| Bed and breakfast'!#REF!*0.85</f>
        <v>#REF!</v>
      </c>
      <c r="AY20" s="42" t="e">
        <f>'C завтраками| Bed and breakfast'!#REF!*0.85</f>
        <v>#REF!</v>
      </c>
      <c r="AZ20" s="42" t="e">
        <f>'C завтраками| Bed and breakfast'!#REF!*0.85</f>
        <v>#REF!</v>
      </c>
    </row>
    <row r="21" spans="1:52"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row>
    <row r="22" spans="1:52" s="53" customFormat="1" x14ac:dyDescent="0.2">
      <c r="A22" s="88" t="s">
        <v>88</v>
      </c>
      <c r="B22" s="42" t="e">
        <f>'C завтраками| Bed and breakfast'!#REF!*0.85</f>
        <v>#REF!</v>
      </c>
      <c r="C22" s="42" t="e">
        <f>'C завтраками| Bed and breakfast'!#REF!*0.85</f>
        <v>#REF!</v>
      </c>
      <c r="D22" s="42" t="e">
        <f>'C завтраками| Bed and breakfast'!#REF!*0.85</f>
        <v>#REF!</v>
      </c>
      <c r="E22" s="42" t="e">
        <f>'C завтраками| Bed and breakfast'!#REF!*0.85</f>
        <v>#REF!</v>
      </c>
      <c r="F22" s="42" t="e">
        <f>'C завтраками| Bed and breakfast'!#REF!*0.85</f>
        <v>#REF!</v>
      </c>
      <c r="G22" s="42" t="e">
        <f>'C завтраками| Bed and breakfast'!#REF!*0.85</f>
        <v>#REF!</v>
      </c>
      <c r="H22" s="42" t="e">
        <f>'C завтраками| Bed and breakfast'!#REF!*0.85</f>
        <v>#REF!</v>
      </c>
      <c r="I22" s="42" t="e">
        <f>'C завтраками| Bed and breakfast'!#REF!*0.85</f>
        <v>#REF!</v>
      </c>
      <c r="J22" s="42" t="e">
        <f>'C завтраками| Bed and breakfast'!#REF!*0.85</f>
        <v>#REF!</v>
      </c>
      <c r="K22" s="42" t="e">
        <f>'C завтраками| Bed and breakfast'!#REF!*0.85</f>
        <v>#REF!</v>
      </c>
      <c r="L22" s="42" t="e">
        <f>'C завтраками| Bed and breakfast'!#REF!*0.85</f>
        <v>#REF!</v>
      </c>
      <c r="M22" s="42" t="e">
        <f>'C завтраками| Bed and breakfast'!#REF!*0.85</f>
        <v>#REF!</v>
      </c>
      <c r="N22" s="42" t="e">
        <f>'C завтраками| Bed and breakfast'!#REF!*0.85</f>
        <v>#REF!</v>
      </c>
      <c r="O22" s="42" t="e">
        <f>'C завтраками| Bed and breakfast'!#REF!*0.85</f>
        <v>#REF!</v>
      </c>
      <c r="P22" s="42" t="e">
        <f>'C завтраками| Bed and breakfast'!#REF!*0.85</f>
        <v>#REF!</v>
      </c>
      <c r="Q22" s="42" t="e">
        <f>'C завтраками| Bed and breakfast'!#REF!*0.85</f>
        <v>#REF!</v>
      </c>
      <c r="R22" s="42" t="e">
        <f>'C завтраками| Bed and breakfast'!#REF!*0.85</f>
        <v>#REF!</v>
      </c>
      <c r="S22" s="42" t="e">
        <f>'C завтраками| Bed and breakfast'!#REF!*0.85</f>
        <v>#REF!</v>
      </c>
      <c r="T22" s="42" t="e">
        <f>'C завтраками| Bed and breakfast'!#REF!*0.85</f>
        <v>#REF!</v>
      </c>
      <c r="U22" s="42" t="e">
        <f>'C завтраками| Bed and breakfast'!#REF!*0.85</f>
        <v>#REF!</v>
      </c>
      <c r="V22" s="42" t="e">
        <f>'C завтраками| Bed and breakfast'!#REF!*0.85</f>
        <v>#REF!</v>
      </c>
      <c r="W22" s="42" t="e">
        <f>'C завтраками| Bed and breakfast'!#REF!*0.85</f>
        <v>#REF!</v>
      </c>
      <c r="X22" s="42" t="e">
        <f>'C завтраками| Bed and breakfast'!#REF!*0.85</f>
        <v>#REF!</v>
      </c>
      <c r="Y22" s="42" t="e">
        <f>'C завтраками| Bed and breakfast'!#REF!*0.85</f>
        <v>#REF!</v>
      </c>
      <c r="Z22" s="42" t="e">
        <f>'C завтраками| Bed and breakfast'!#REF!*0.85</f>
        <v>#REF!</v>
      </c>
      <c r="AA22" s="42" t="e">
        <f>'C завтраками| Bed and breakfast'!#REF!*0.85</f>
        <v>#REF!</v>
      </c>
      <c r="AB22" s="42" t="e">
        <f>'C завтраками| Bed and breakfast'!#REF!*0.85</f>
        <v>#REF!</v>
      </c>
      <c r="AC22" s="42" t="e">
        <f>'C завтраками| Bed and breakfast'!#REF!*0.85</f>
        <v>#REF!</v>
      </c>
      <c r="AD22" s="42" t="e">
        <f>'C завтраками| Bed and breakfast'!#REF!*0.85</f>
        <v>#REF!</v>
      </c>
      <c r="AE22" s="42" t="e">
        <f>'C завтраками| Bed and breakfast'!#REF!*0.85</f>
        <v>#REF!</v>
      </c>
      <c r="AF22" s="42" t="e">
        <f>'C завтраками| Bed and breakfast'!#REF!*0.85</f>
        <v>#REF!</v>
      </c>
      <c r="AG22" s="42" t="e">
        <f>'C завтраками| Bed and breakfast'!#REF!*0.85</f>
        <v>#REF!</v>
      </c>
      <c r="AH22" s="42" t="e">
        <f>'C завтраками| Bed and breakfast'!#REF!*0.85</f>
        <v>#REF!</v>
      </c>
      <c r="AI22" s="42" t="e">
        <f>'C завтраками| Bed and breakfast'!#REF!*0.85</f>
        <v>#REF!</v>
      </c>
      <c r="AJ22" s="42" t="e">
        <f>'C завтраками| Bed and breakfast'!#REF!*0.85</f>
        <v>#REF!</v>
      </c>
      <c r="AK22" s="42" t="e">
        <f>'C завтраками| Bed and breakfast'!#REF!*0.85</f>
        <v>#REF!</v>
      </c>
      <c r="AL22" s="42" t="e">
        <f>'C завтраками| Bed and breakfast'!#REF!*0.85</f>
        <v>#REF!</v>
      </c>
      <c r="AM22" s="42" t="e">
        <f>'C завтраками| Bed and breakfast'!#REF!*0.85</f>
        <v>#REF!</v>
      </c>
      <c r="AN22" s="42" t="e">
        <f>'C завтраками| Bed and breakfast'!#REF!*0.85</f>
        <v>#REF!</v>
      </c>
      <c r="AO22" s="42" t="e">
        <f>'C завтраками| Bed and breakfast'!#REF!*0.85</f>
        <v>#REF!</v>
      </c>
      <c r="AP22" s="42" t="e">
        <f>'C завтраками| Bed and breakfast'!#REF!*0.85</f>
        <v>#REF!</v>
      </c>
      <c r="AQ22" s="42" t="e">
        <f>'C завтраками| Bed and breakfast'!#REF!*0.85</f>
        <v>#REF!</v>
      </c>
      <c r="AR22" s="42" t="e">
        <f>'C завтраками| Bed and breakfast'!#REF!*0.85</f>
        <v>#REF!</v>
      </c>
      <c r="AS22" s="42" t="e">
        <f>'C завтраками| Bed and breakfast'!#REF!*0.85</f>
        <v>#REF!</v>
      </c>
      <c r="AT22" s="42" t="e">
        <f>'C завтраками| Bed and breakfast'!#REF!*0.85</f>
        <v>#REF!</v>
      </c>
      <c r="AU22" s="42" t="e">
        <f>'C завтраками| Bed and breakfast'!#REF!*0.85</f>
        <v>#REF!</v>
      </c>
      <c r="AV22" s="42" t="e">
        <f>'C завтраками| Bed and breakfast'!#REF!*0.85</f>
        <v>#REF!</v>
      </c>
      <c r="AW22" s="42" t="e">
        <f>'C завтраками| Bed and breakfast'!#REF!*0.85</f>
        <v>#REF!</v>
      </c>
      <c r="AX22" s="42" t="e">
        <f>'C завтраками| Bed and breakfast'!#REF!*0.85</f>
        <v>#REF!</v>
      </c>
      <c r="AY22" s="42" t="e">
        <f>'C завтраками| Bed and breakfast'!#REF!*0.85</f>
        <v>#REF!</v>
      </c>
      <c r="AZ22" s="42" t="e">
        <f>'C завтраками| Bed and breakfast'!#REF!*0.85</f>
        <v>#REF!</v>
      </c>
    </row>
    <row r="23" spans="1:52"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row>
    <row r="24" spans="1:52" ht="18" customHeight="1" x14ac:dyDescent="0.2">
      <c r="A24" s="111" t="s">
        <v>100</v>
      </c>
      <c r="B24" s="136" t="e">
        <f t="shared" ref="B24:B25" si="0">B4</f>
        <v>#REF!</v>
      </c>
      <c r="C24" s="136" t="e">
        <f t="shared" ref="C24:AZ24" si="1">C4</f>
        <v>#REF!</v>
      </c>
      <c r="D24" s="136" t="e">
        <f t="shared" si="1"/>
        <v>#REF!</v>
      </c>
      <c r="E24" s="136" t="e">
        <f t="shared" si="1"/>
        <v>#REF!</v>
      </c>
      <c r="F24" s="136" t="e">
        <f t="shared" si="1"/>
        <v>#REF!</v>
      </c>
      <c r="G24" s="136" t="e">
        <f t="shared" si="1"/>
        <v>#REF!</v>
      </c>
      <c r="H24" s="136" t="e">
        <f t="shared" si="1"/>
        <v>#REF!</v>
      </c>
      <c r="I24" s="136" t="e">
        <f t="shared" si="1"/>
        <v>#REF!</v>
      </c>
      <c r="J24" s="136" t="e">
        <f t="shared" si="1"/>
        <v>#REF!</v>
      </c>
      <c r="K24" s="136" t="e">
        <f t="shared" si="1"/>
        <v>#REF!</v>
      </c>
      <c r="L24" s="136" t="e">
        <f t="shared" si="1"/>
        <v>#REF!</v>
      </c>
      <c r="M24" s="136" t="e">
        <f t="shared" si="1"/>
        <v>#REF!</v>
      </c>
      <c r="N24" s="136" t="e">
        <f t="shared" si="1"/>
        <v>#REF!</v>
      </c>
      <c r="O24" s="136" t="e">
        <f t="shared" si="1"/>
        <v>#REF!</v>
      </c>
      <c r="P24" s="136" t="e">
        <f t="shared" si="1"/>
        <v>#REF!</v>
      </c>
      <c r="Q24" s="136" t="e">
        <f t="shared" si="1"/>
        <v>#REF!</v>
      </c>
      <c r="R24" s="136" t="e">
        <f t="shared" si="1"/>
        <v>#REF!</v>
      </c>
      <c r="S24" s="136" t="e">
        <f t="shared" si="1"/>
        <v>#REF!</v>
      </c>
      <c r="T24" s="136" t="e">
        <f t="shared" si="1"/>
        <v>#REF!</v>
      </c>
      <c r="U24" s="136" t="e">
        <f t="shared" si="1"/>
        <v>#REF!</v>
      </c>
      <c r="V24" s="136" t="e">
        <f t="shared" si="1"/>
        <v>#REF!</v>
      </c>
      <c r="W24" s="136" t="e">
        <f t="shared" si="1"/>
        <v>#REF!</v>
      </c>
      <c r="X24" s="136" t="e">
        <f t="shared" si="1"/>
        <v>#REF!</v>
      </c>
      <c r="Y24" s="136" t="e">
        <f t="shared" si="1"/>
        <v>#REF!</v>
      </c>
      <c r="Z24" s="136" t="e">
        <f t="shared" si="1"/>
        <v>#REF!</v>
      </c>
      <c r="AA24" s="136" t="e">
        <f t="shared" si="1"/>
        <v>#REF!</v>
      </c>
      <c r="AB24" s="136" t="e">
        <f t="shared" si="1"/>
        <v>#REF!</v>
      </c>
      <c r="AC24" s="136" t="e">
        <f t="shared" si="1"/>
        <v>#REF!</v>
      </c>
      <c r="AD24" s="136" t="e">
        <f t="shared" si="1"/>
        <v>#REF!</v>
      </c>
      <c r="AE24" s="136" t="e">
        <f t="shared" si="1"/>
        <v>#REF!</v>
      </c>
      <c r="AF24" s="136" t="e">
        <f t="shared" si="1"/>
        <v>#REF!</v>
      </c>
      <c r="AG24" s="136" t="e">
        <f t="shared" si="1"/>
        <v>#REF!</v>
      </c>
      <c r="AH24" s="136" t="e">
        <f t="shared" si="1"/>
        <v>#REF!</v>
      </c>
      <c r="AI24" s="136" t="e">
        <f t="shared" si="1"/>
        <v>#REF!</v>
      </c>
      <c r="AJ24" s="136" t="e">
        <f t="shared" si="1"/>
        <v>#REF!</v>
      </c>
      <c r="AK24" s="136" t="e">
        <f t="shared" si="1"/>
        <v>#REF!</v>
      </c>
      <c r="AL24" s="136" t="e">
        <f t="shared" si="1"/>
        <v>#REF!</v>
      </c>
      <c r="AM24" s="136" t="e">
        <f t="shared" si="1"/>
        <v>#REF!</v>
      </c>
      <c r="AN24" s="136" t="e">
        <f t="shared" si="1"/>
        <v>#REF!</v>
      </c>
      <c r="AO24" s="136" t="e">
        <f t="shared" si="1"/>
        <v>#REF!</v>
      </c>
      <c r="AP24" s="136" t="e">
        <f t="shared" si="1"/>
        <v>#REF!</v>
      </c>
      <c r="AQ24" s="136" t="e">
        <f t="shared" si="1"/>
        <v>#REF!</v>
      </c>
      <c r="AR24" s="136" t="e">
        <f t="shared" si="1"/>
        <v>#REF!</v>
      </c>
      <c r="AS24" s="136" t="e">
        <f t="shared" si="1"/>
        <v>#REF!</v>
      </c>
      <c r="AT24" s="136" t="e">
        <f t="shared" si="1"/>
        <v>#REF!</v>
      </c>
      <c r="AU24" s="136" t="e">
        <f t="shared" si="1"/>
        <v>#REF!</v>
      </c>
      <c r="AV24" s="136" t="e">
        <f t="shared" si="1"/>
        <v>#REF!</v>
      </c>
      <c r="AW24" s="136" t="e">
        <f t="shared" si="1"/>
        <v>#REF!</v>
      </c>
      <c r="AX24" s="136" t="e">
        <f t="shared" si="1"/>
        <v>#REF!</v>
      </c>
      <c r="AY24" s="136" t="e">
        <f t="shared" si="1"/>
        <v>#REF!</v>
      </c>
      <c r="AZ24" s="136" t="e">
        <f t="shared" si="1"/>
        <v>#REF!</v>
      </c>
    </row>
    <row r="25" spans="1:52" ht="20.25" customHeight="1" x14ac:dyDescent="0.2">
      <c r="A25" s="90" t="s">
        <v>64</v>
      </c>
      <c r="B25" s="136" t="e">
        <f t="shared" si="0"/>
        <v>#REF!</v>
      </c>
      <c r="C25" s="136" t="e">
        <f t="shared" ref="C25:AZ25" si="2">C5</f>
        <v>#REF!</v>
      </c>
      <c r="D25" s="136" t="e">
        <f t="shared" si="2"/>
        <v>#REF!</v>
      </c>
      <c r="E25" s="136" t="e">
        <f t="shared" si="2"/>
        <v>#REF!</v>
      </c>
      <c r="F25" s="136" t="e">
        <f t="shared" si="2"/>
        <v>#REF!</v>
      </c>
      <c r="G25" s="136" t="e">
        <f t="shared" si="2"/>
        <v>#REF!</v>
      </c>
      <c r="H25" s="136" t="e">
        <f t="shared" si="2"/>
        <v>#REF!</v>
      </c>
      <c r="I25" s="136" t="e">
        <f t="shared" si="2"/>
        <v>#REF!</v>
      </c>
      <c r="J25" s="136" t="e">
        <f t="shared" si="2"/>
        <v>#REF!</v>
      </c>
      <c r="K25" s="136" t="e">
        <f t="shared" si="2"/>
        <v>#REF!</v>
      </c>
      <c r="L25" s="136" t="e">
        <f t="shared" si="2"/>
        <v>#REF!</v>
      </c>
      <c r="M25" s="136" t="e">
        <f t="shared" si="2"/>
        <v>#REF!</v>
      </c>
      <c r="N25" s="136" t="e">
        <f t="shared" si="2"/>
        <v>#REF!</v>
      </c>
      <c r="O25" s="136" t="e">
        <f t="shared" si="2"/>
        <v>#REF!</v>
      </c>
      <c r="P25" s="136" t="e">
        <f t="shared" si="2"/>
        <v>#REF!</v>
      </c>
      <c r="Q25" s="136" t="e">
        <f t="shared" si="2"/>
        <v>#REF!</v>
      </c>
      <c r="R25" s="136" t="e">
        <f t="shared" si="2"/>
        <v>#REF!</v>
      </c>
      <c r="S25" s="136" t="e">
        <f t="shared" si="2"/>
        <v>#REF!</v>
      </c>
      <c r="T25" s="136" t="e">
        <f t="shared" si="2"/>
        <v>#REF!</v>
      </c>
      <c r="U25" s="136" t="e">
        <f t="shared" si="2"/>
        <v>#REF!</v>
      </c>
      <c r="V25" s="136" t="e">
        <f t="shared" si="2"/>
        <v>#REF!</v>
      </c>
      <c r="W25" s="136" t="e">
        <f t="shared" si="2"/>
        <v>#REF!</v>
      </c>
      <c r="X25" s="136" t="e">
        <f t="shared" si="2"/>
        <v>#REF!</v>
      </c>
      <c r="Y25" s="136" t="e">
        <f t="shared" si="2"/>
        <v>#REF!</v>
      </c>
      <c r="Z25" s="136" t="e">
        <f t="shared" si="2"/>
        <v>#REF!</v>
      </c>
      <c r="AA25" s="136" t="e">
        <f t="shared" si="2"/>
        <v>#REF!</v>
      </c>
      <c r="AB25" s="136" t="e">
        <f t="shared" si="2"/>
        <v>#REF!</v>
      </c>
      <c r="AC25" s="136" t="e">
        <f t="shared" si="2"/>
        <v>#REF!</v>
      </c>
      <c r="AD25" s="136" t="e">
        <f t="shared" si="2"/>
        <v>#REF!</v>
      </c>
      <c r="AE25" s="136" t="e">
        <f t="shared" si="2"/>
        <v>#REF!</v>
      </c>
      <c r="AF25" s="136" t="e">
        <f t="shared" si="2"/>
        <v>#REF!</v>
      </c>
      <c r="AG25" s="136" t="e">
        <f t="shared" si="2"/>
        <v>#REF!</v>
      </c>
      <c r="AH25" s="136" t="e">
        <f t="shared" si="2"/>
        <v>#REF!</v>
      </c>
      <c r="AI25" s="136" t="e">
        <f t="shared" si="2"/>
        <v>#REF!</v>
      </c>
      <c r="AJ25" s="136" t="e">
        <f t="shared" si="2"/>
        <v>#REF!</v>
      </c>
      <c r="AK25" s="136" t="e">
        <f t="shared" si="2"/>
        <v>#REF!</v>
      </c>
      <c r="AL25" s="136" t="e">
        <f t="shared" si="2"/>
        <v>#REF!</v>
      </c>
      <c r="AM25" s="136" t="e">
        <f t="shared" si="2"/>
        <v>#REF!</v>
      </c>
      <c r="AN25" s="136" t="e">
        <f t="shared" si="2"/>
        <v>#REF!</v>
      </c>
      <c r="AO25" s="136" t="e">
        <f t="shared" si="2"/>
        <v>#REF!</v>
      </c>
      <c r="AP25" s="136" t="e">
        <f t="shared" si="2"/>
        <v>#REF!</v>
      </c>
      <c r="AQ25" s="136" t="e">
        <f t="shared" si="2"/>
        <v>#REF!</v>
      </c>
      <c r="AR25" s="136" t="e">
        <f t="shared" si="2"/>
        <v>#REF!</v>
      </c>
      <c r="AS25" s="136" t="e">
        <f t="shared" si="2"/>
        <v>#REF!</v>
      </c>
      <c r="AT25" s="136" t="e">
        <f t="shared" si="2"/>
        <v>#REF!</v>
      </c>
      <c r="AU25" s="136" t="e">
        <f t="shared" si="2"/>
        <v>#REF!</v>
      </c>
      <c r="AV25" s="136" t="e">
        <f t="shared" si="2"/>
        <v>#REF!</v>
      </c>
      <c r="AW25" s="136" t="e">
        <f t="shared" si="2"/>
        <v>#REF!</v>
      </c>
      <c r="AX25" s="136" t="e">
        <f t="shared" si="2"/>
        <v>#REF!</v>
      </c>
      <c r="AY25" s="136" t="e">
        <f t="shared" si="2"/>
        <v>#REF!</v>
      </c>
      <c r="AZ25" s="136" t="e">
        <f t="shared" si="2"/>
        <v>#REF!</v>
      </c>
    </row>
    <row r="26" spans="1:52"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row>
    <row r="27" spans="1:52" s="50" customFormat="1" x14ac:dyDescent="0.2">
      <c r="A27" s="88">
        <v>1</v>
      </c>
      <c r="B27" s="94" t="e">
        <f>ROUNDUP(B7*0.87,)</f>
        <v>#REF!</v>
      </c>
      <c r="C27" s="94" t="e">
        <f t="shared" ref="C27:AZ27" si="3">ROUNDUP(C7*0.87,)</f>
        <v>#REF!</v>
      </c>
      <c r="D27" s="94" t="e">
        <f t="shared" si="3"/>
        <v>#REF!</v>
      </c>
      <c r="E27" s="94" t="e">
        <f t="shared" si="3"/>
        <v>#REF!</v>
      </c>
      <c r="F27" s="94" t="e">
        <f t="shared" si="3"/>
        <v>#REF!</v>
      </c>
      <c r="G27" s="94" t="e">
        <f t="shared" si="3"/>
        <v>#REF!</v>
      </c>
      <c r="H27" s="94" t="e">
        <f t="shared" si="3"/>
        <v>#REF!</v>
      </c>
      <c r="I27" s="94" t="e">
        <f t="shared" si="3"/>
        <v>#REF!</v>
      </c>
      <c r="J27" s="94" t="e">
        <f t="shared" si="3"/>
        <v>#REF!</v>
      </c>
      <c r="K27" s="94" t="e">
        <f t="shared" si="3"/>
        <v>#REF!</v>
      </c>
      <c r="L27" s="94" t="e">
        <f t="shared" si="3"/>
        <v>#REF!</v>
      </c>
      <c r="M27" s="94" t="e">
        <f t="shared" si="3"/>
        <v>#REF!</v>
      </c>
      <c r="N27" s="94" t="e">
        <f t="shared" si="3"/>
        <v>#REF!</v>
      </c>
      <c r="O27" s="94" t="e">
        <f t="shared" si="3"/>
        <v>#REF!</v>
      </c>
      <c r="P27" s="94" t="e">
        <f t="shared" si="3"/>
        <v>#REF!</v>
      </c>
      <c r="Q27" s="94" t="e">
        <f t="shared" si="3"/>
        <v>#REF!</v>
      </c>
      <c r="R27" s="94" t="e">
        <f t="shared" si="3"/>
        <v>#REF!</v>
      </c>
      <c r="S27" s="94" t="e">
        <f t="shared" si="3"/>
        <v>#REF!</v>
      </c>
      <c r="T27" s="94" t="e">
        <f t="shared" si="3"/>
        <v>#REF!</v>
      </c>
      <c r="U27" s="94" t="e">
        <f t="shared" si="3"/>
        <v>#REF!</v>
      </c>
      <c r="V27" s="94" t="e">
        <f t="shared" si="3"/>
        <v>#REF!</v>
      </c>
      <c r="W27" s="94" t="e">
        <f t="shared" si="3"/>
        <v>#REF!</v>
      </c>
      <c r="X27" s="94" t="e">
        <f t="shared" si="3"/>
        <v>#REF!</v>
      </c>
      <c r="Y27" s="94" t="e">
        <f t="shared" si="3"/>
        <v>#REF!</v>
      </c>
      <c r="Z27" s="94" t="e">
        <f t="shared" si="3"/>
        <v>#REF!</v>
      </c>
      <c r="AA27" s="94" t="e">
        <f t="shared" si="3"/>
        <v>#REF!</v>
      </c>
      <c r="AB27" s="94" t="e">
        <f t="shared" si="3"/>
        <v>#REF!</v>
      </c>
      <c r="AC27" s="94" t="e">
        <f t="shared" si="3"/>
        <v>#REF!</v>
      </c>
      <c r="AD27" s="94" t="e">
        <f t="shared" si="3"/>
        <v>#REF!</v>
      </c>
      <c r="AE27" s="94" t="e">
        <f t="shared" si="3"/>
        <v>#REF!</v>
      </c>
      <c r="AF27" s="94" t="e">
        <f t="shared" si="3"/>
        <v>#REF!</v>
      </c>
      <c r="AG27" s="94" t="e">
        <f t="shared" si="3"/>
        <v>#REF!</v>
      </c>
      <c r="AH27" s="94" t="e">
        <f t="shared" si="3"/>
        <v>#REF!</v>
      </c>
      <c r="AI27" s="94" t="e">
        <f t="shared" si="3"/>
        <v>#REF!</v>
      </c>
      <c r="AJ27" s="94" t="e">
        <f t="shared" si="3"/>
        <v>#REF!</v>
      </c>
      <c r="AK27" s="94" t="e">
        <f t="shared" si="3"/>
        <v>#REF!</v>
      </c>
      <c r="AL27" s="94" t="e">
        <f t="shared" si="3"/>
        <v>#REF!</v>
      </c>
      <c r="AM27" s="94" t="e">
        <f t="shared" si="3"/>
        <v>#REF!</v>
      </c>
      <c r="AN27" s="94" t="e">
        <f t="shared" si="3"/>
        <v>#REF!</v>
      </c>
      <c r="AO27" s="94" t="e">
        <f t="shared" si="3"/>
        <v>#REF!</v>
      </c>
      <c r="AP27" s="94" t="e">
        <f t="shared" si="3"/>
        <v>#REF!</v>
      </c>
      <c r="AQ27" s="94" t="e">
        <f t="shared" si="3"/>
        <v>#REF!</v>
      </c>
      <c r="AR27" s="94" t="e">
        <f t="shared" si="3"/>
        <v>#REF!</v>
      </c>
      <c r="AS27" s="94" t="e">
        <f t="shared" si="3"/>
        <v>#REF!</v>
      </c>
      <c r="AT27" s="94" t="e">
        <f t="shared" si="3"/>
        <v>#REF!</v>
      </c>
      <c r="AU27" s="94" t="e">
        <f t="shared" si="3"/>
        <v>#REF!</v>
      </c>
      <c r="AV27" s="94" t="e">
        <f t="shared" si="3"/>
        <v>#REF!</v>
      </c>
      <c r="AW27" s="94" t="e">
        <f t="shared" si="3"/>
        <v>#REF!</v>
      </c>
      <c r="AX27" s="94" t="e">
        <f t="shared" si="3"/>
        <v>#REF!</v>
      </c>
      <c r="AY27" s="94" t="e">
        <f t="shared" si="3"/>
        <v>#REF!</v>
      </c>
      <c r="AZ27" s="94" t="e">
        <f t="shared" si="3"/>
        <v>#REF!</v>
      </c>
    </row>
    <row r="28" spans="1:52" s="50" customFormat="1" x14ac:dyDescent="0.2">
      <c r="A28" s="88">
        <v>2</v>
      </c>
      <c r="B28" s="94" t="e">
        <f t="shared" ref="B28:B42" si="4">ROUNDUP(B8*0.87,)</f>
        <v>#REF!</v>
      </c>
      <c r="C28" s="94" t="e">
        <f t="shared" ref="C28:AZ28" si="5">ROUNDUP(C8*0.87,)</f>
        <v>#REF!</v>
      </c>
      <c r="D28" s="94" t="e">
        <f t="shared" si="5"/>
        <v>#REF!</v>
      </c>
      <c r="E28" s="94" t="e">
        <f t="shared" si="5"/>
        <v>#REF!</v>
      </c>
      <c r="F28" s="94" t="e">
        <f t="shared" si="5"/>
        <v>#REF!</v>
      </c>
      <c r="G28" s="94" t="e">
        <f t="shared" si="5"/>
        <v>#REF!</v>
      </c>
      <c r="H28" s="94" t="e">
        <f t="shared" si="5"/>
        <v>#REF!</v>
      </c>
      <c r="I28" s="94" t="e">
        <f t="shared" si="5"/>
        <v>#REF!</v>
      </c>
      <c r="J28" s="94" t="e">
        <f t="shared" si="5"/>
        <v>#REF!</v>
      </c>
      <c r="K28" s="94" t="e">
        <f t="shared" si="5"/>
        <v>#REF!</v>
      </c>
      <c r="L28" s="94" t="e">
        <f t="shared" si="5"/>
        <v>#REF!</v>
      </c>
      <c r="M28" s="94" t="e">
        <f t="shared" si="5"/>
        <v>#REF!</v>
      </c>
      <c r="N28" s="94" t="e">
        <f t="shared" si="5"/>
        <v>#REF!</v>
      </c>
      <c r="O28" s="94" t="e">
        <f t="shared" si="5"/>
        <v>#REF!</v>
      </c>
      <c r="P28" s="94" t="e">
        <f t="shared" si="5"/>
        <v>#REF!</v>
      </c>
      <c r="Q28" s="94" t="e">
        <f t="shared" si="5"/>
        <v>#REF!</v>
      </c>
      <c r="R28" s="94" t="e">
        <f t="shared" si="5"/>
        <v>#REF!</v>
      </c>
      <c r="S28" s="94" t="e">
        <f t="shared" si="5"/>
        <v>#REF!</v>
      </c>
      <c r="T28" s="94" t="e">
        <f t="shared" si="5"/>
        <v>#REF!</v>
      </c>
      <c r="U28" s="94" t="e">
        <f t="shared" si="5"/>
        <v>#REF!</v>
      </c>
      <c r="V28" s="94" t="e">
        <f t="shared" si="5"/>
        <v>#REF!</v>
      </c>
      <c r="W28" s="94" t="e">
        <f t="shared" si="5"/>
        <v>#REF!</v>
      </c>
      <c r="X28" s="94" t="e">
        <f t="shared" si="5"/>
        <v>#REF!</v>
      </c>
      <c r="Y28" s="94" t="e">
        <f t="shared" si="5"/>
        <v>#REF!</v>
      </c>
      <c r="Z28" s="94" t="e">
        <f t="shared" si="5"/>
        <v>#REF!</v>
      </c>
      <c r="AA28" s="94" t="e">
        <f t="shared" si="5"/>
        <v>#REF!</v>
      </c>
      <c r="AB28" s="94" t="e">
        <f t="shared" si="5"/>
        <v>#REF!</v>
      </c>
      <c r="AC28" s="94" t="e">
        <f t="shared" si="5"/>
        <v>#REF!</v>
      </c>
      <c r="AD28" s="94" t="e">
        <f t="shared" si="5"/>
        <v>#REF!</v>
      </c>
      <c r="AE28" s="94" t="e">
        <f t="shared" si="5"/>
        <v>#REF!</v>
      </c>
      <c r="AF28" s="94" t="e">
        <f t="shared" si="5"/>
        <v>#REF!</v>
      </c>
      <c r="AG28" s="94" t="e">
        <f t="shared" si="5"/>
        <v>#REF!</v>
      </c>
      <c r="AH28" s="94" t="e">
        <f t="shared" si="5"/>
        <v>#REF!</v>
      </c>
      <c r="AI28" s="94" t="e">
        <f t="shared" si="5"/>
        <v>#REF!</v>
      </c>
      <c r="AJ28" s="94" t="e">
        <f t="shared" si="5"/>
        <v>#REF!</v>
      </c>
      <c r="AK28" s="94" t="e">
        <f t="shared" si="5"/>
        <v>#REF!</v>
      </c>
      <c r="AL28" s="94" t="e">
        <f t="shared" si="5"/>
        <v>#REF!</v>
      </c>
      <c r="AM28" s="94" t="e">
        <f t="shared" si="5"/>
        <v>#REF!</v>
      </c>
      <c r="AN28" s="94" t="e">
        <f t="shared" si="5"/>
        <v>#REF!</v>
      </c>
      <c r="AO28" s="94" t="e">
        <f t="shared" si="5"/>
        <v>#REF!</v>
      </c>
      <c r="AP28" s="94" t="e">
        <f t="shared" si="5"/>
        <v>#REF!</v>
      </c>
      <c r="AQ28" s="94" t="e">
        <f t="shared" si="5"/>
        <v>#REF!</v>
      </c>
      <c r="AR28" s="94" t="e">
        <f t="shared" si="5"/>
        <v>#REF!</v>
      </c>
      <c r="AS28" s="94" t="e">
        <f t="shared" si="5"/>
        <v>#REF!</v>
      </c>
      <c r="AT28" s="94" t="e">
        <f t="shared" si="5"/>
        <v>#REF!</v>
      </c>
      <c r="AU28" s="94" t="e">
        <f t="shared" si="5"/>
        <v>#REF!</v>
      </c>
      <c r="AV28" s="94" t="e">
        <f t="shared" si="5"/>
        <v>#REF!</v>
      </c>
      <c r="AW28" s="94" t="e">
        <f t="shared" si="5"/>
        <v>#REF!</v>
      </c>
      <c r="AX28" s="94" t="e">
        <f t="shared" si="5"/>
        <v>#REF!</v>
      </c>
      <c r="AY28" s="94" t="e">
        <f t="shared" si="5"/>
        <v>#REF!</v>
      </c>
      <c r="AZ28" s="94" t="e">
        <f t="shared" si="5"/>
        <v>#REF!</v>
      </c>
    </row>
    <row r="29" spans="1:52" s="50" customFormat="1" x14ac:dyDescent="0.2">
      <c r="A29" s="42" t="s">
        <v>234</v>
      </c>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row>
    <row r="30" spans="1:52" s="50" customFormat="1" x14ac:dyDescent="0.2">
      <c r="A30" s="180">
        <v>1</v>
      </c>
      <c r="B30" s="94" t="e">
        <f t="shared" si="4"/>
        <v>#REF!</v>
      </c>
      <c r="C30" s="94" t="e">
        <f t="shared" ref="C30:AZ30" si="6">ROUNDUP(C10*0.87,)</f>
        <v>#REF!</v>
      </c>
      <c r="D30" s="94" t="e">
        <f t="shared" si="6"/>
        <v>#REF!</v>
      </c>
      <c r="E30" s="94" t="e">
        <f t="shared" si="6"/>
        <v>#REF!</v>
      </c>
      <c r="F30" s="94" t="e">
        <f t="shared" si="6"/>
        <v>#REF!</v>
      </c>
      <c r="G30" s="94" t="e">
        <f t="shared" si="6"/>
        <v>#REF!</v>
      </c>
      <c r="H30" s="94" t="e">
        <f t="shared" si="6"/>
        <v>#REF!</v>
      </c>
      <c r="I30" s="94" t="e">
        <f t="shared" si="6"/>
        <v>#REF!</v>
      </c>
      <c r="J30" s="94" t="e">
        <f t="shared" si="6"/>
        <v>#REF!</v>
      </c>
      <c r="K30" s="94" t="e">
        <f t="shared" si="6"/>
        <v>#REF!</v>
      </c>
      <c r="L30" s="94" t="e">
        <f t="shared" si="6"/>
        <v>#REF!</v>
      </c>
      <c r="M30" s="94" t="e">
        <f t="shared" si="6"/>
        <v>#REF!</v>
      </c>
      <c r="N30" s="94" t="e">
        <f t="shared" si="6"/>
        <v>#REF!</v>
      </c>
      <c r="O30" s="94" t="e">
        <f t="shared" si="6"/>
        <v>#REF!</v>
      </c>
      <c r="P30" s="94" t="e">
        <f t="shared" si="6"/>
        <v>#REF!</v>
      </c>
      <c r="Q30" s="94" t="e">
        <f t="shared" si="6"/>
        <v>#REF!</v>
      </c>
      <c r="R30" s="94" t="e">
        <f t="shared" si="6"/>
        <v>#REF!</v>
      </c>
      <c r="S30" s="94" t="e">
        <f t="shared" si="6"/>
        <v>#REF!</v>
      </c>
      <c r="T30" s="94" t="e">
        <f t="shared" si="6"/>
        <v>#REF!</v>
      </c>
      <c r="U30" s="94" t="e">
        <f t="shared" si="6"/>
        <v>#REF!</v>
      </c>
      <c r="V30" s="94" t="e">
        <f t="shared" si="6"/>
        <v>#REF!</v>
      </c>
      <c r="W30" s="94" t="e">
        <f t="shared" si="6"/>
        <v>#REF!</v>
      </c>
      <c r="X30" s="94" t="e">
        <f t="shared" si="6"/>
        <v>#REF!</v>
      </c>
      <c r="Y30" s="94" t="e">
        <f t="shared" si="6"/>
        <v>#REF!</v>
      </c>
      <c r="Z30" s="94" t="e">
        <f t="shared" si="6"/>
        <v>#REF!</v>
      </c>
      <c r="AA30" s="94" t="e">
        <f t="shared" si="6"/>
        <v>#REF!</v>
      </c>
      <c r="AB30" s="94" t="e">
        <f t="shared" si="6"/>
        <v>#REF!</v>
      </c>
      <c r="AC30" s="94" t="e">
        <f t="shared" si="6"/>
        <v>#REF!</v>
      </c>
      <c r="AD30" s="94" t="e">
        <f t="shared" si="6"/>
        <v>#REF!</v>
      </c>
      <c r="AE30" s="94" t="e">
        <f t="shared" si="6"/>
        <v>#REF!</v>
      </c>
      <c r="AF30" s="94" t="e">
        <f t="shared" si="6"/>
        <v>#REF!</v>
      </c>
      <c r="AG30" s="94" t="e">
        <f t="shared" si="6"/>
        <v>#REF!</v>
      </c>
      <c r="AH30" s="94" t="e">
        <f t="shared" si="6"/>
        <v>#REF!</v>
      </c>
      <c r="AI30" s="94" t="e">
        <f t="shared" si="6"/>
        <v>#REF!</v>
      </c>
      <c r="AJ30" s="94" t="e">
        <f t="shared" si="6"/>
        <v>#REF!</v>
      </c>
      <c r="AK30" s="94" t="e">
        <f t="shared" si="6"/>
        <v>#REF!</v>
      </c>
      <c r="AL30" s="94" t="e">
        <f t="shared" si="6"/>
        <v>#REF!</v>
      </c>
      <c r="AM30" s="94" t="e">
        <f t="shared" si="6"/>
        <v>#REF!</v>
      </c>
      <c r="AN30" s="94" t="e">
        <f t="shared" si="6"/>
        <v>#REF!</v>
      </c>
      <c r="AO30" s="94" t="e">
        <f t="shared" si="6"/>
        <v>#REF!</v>
      </c>
      <c r="AP30" s="94" t="e">
        <f t="shared" si="6"/>
        <v>#REF!</v>
      </c>
      <c r="AQ30" s="94" t="e">
        <f t="shared" si="6"/>
        <v>#REF!</v>
      </c>
      <c r="AR30" s="94" t="e">
        <f t="shared" si="6"/>
        <v>#REF!</v>
      </c>
      <c r="AS30" s="94" t="e">
        <f t="shared" si="6"/>
        <v>#REF!</v>
      </c>
      <c r="AT30" s="94" t="e">
        <f t="shared" si="6"/>
        <v>#REF!</v>
      </c>
      <c r="AU30" s="94" t="e">
        <f t="shared" si="6"/>
        <v>#REF!</v>
      </c>
      <c r="AV30" s="94" t="e">
        <f t="shared" si="6"/>
        <v>#REF!</v>
      </c>
      <c r="AW30" s="94" t="e">
        <f t="shared" si="6"/>
        <v>#REF!</v>
      </c>
      <c r="AX30" s="94" t="e">
        <f t="shared" si="6"/>
        <v>#REF!</v>
      </c>
      <c r="AY30" s="94" t="e">
        <f t="shared" si="6"/>
        <v>#REF!</v>
      </c>
      <c r="AZ30" s="94" t="e">
        <f t="shared" si="6"/>
        <v>#REF!</v>
      </c>
    </row>
    <row r="31" spans="1:52" s="50" customFormat="1" x14ac:dyDescent="0.2">
      <c r="A31" s="180">
        <v>2</v>
      </c>
      <c r="B31" s="94" t="e">
        <f t="shared" si="4"/>
        <v>#REF!</v>
      </c>
      <c r="C31" s="94" t="e">
        <f t="shared" ref="C31:AZ31" si="7">ROUNDUP(C11*0.87,)</f>
        <v>#REF!</v>
      </c>
      <c r="D31" s="94" t="e">
        <f t="shared" si="7"/>
        <v>#REF!</v>
      </c>
      <c r="E31" s="94" t="e">
        <f t="shared" si="7"/>
        <v>#REF!</v>
      </c>
      <c r="F31" s="94" t="e">
        <f t="shared" si="7"/>
        <v>#REF!</v>
      </c>
      <c r="G31" s="94" t="e">
        <f t="shared" si="7"/>
        <v>#REF!</v>
      </c>
      <c r="H31" s="94" t="e">
        <f t="shared" si="7"/>
        <v>#REF!</v>
      </c>
      <c r="I31" s="94" t="e">
        <f t="shared" si="7"/>
        <v>#REF!</v>
      </c>
      <c r="J31" s="94" t="e">
        <f t="shared" si="7"/>
        <v>#REF!</v>
      </c>
      <c r="K31" s="94" t="e">
        <f t="shared" si="7"/>
        <v>#REF!</v>
      </c>
      <c r="L31" s="94" t="e">
        <f t="shared" si="7"/>
        <v>#REF!</v>
      </c>
      <c r="M31" s="94" t="e">
        <f t="shared" si="7"/>
        <v>#REF!</v>
      </c>
      <c r="N31" s="94" t="e">
        <f t="shared" si="7"/>
        <v>#REF!</v>
      </c>
      <c r="O31" s="94" t="e">
        <f t="shared" si="7"/>
        <v>#REF!</v>
      </c>
      <c r="P31" s="94" t="e">
        <f t="shared" si="7"/>
        <v>#REF!</v>
      </c>
      <c r="Q31" s="94" t="e">
        <f t="shared" si="7"/>
        <v>#REF!</v>
      </c>
      <c r="R31" s="94" t="e">
        <f t="shared" si="7"/>
        <v>#REF!</v>
      </c>
      <c r="S31" s="94" t="e">
        <f t="shared" si="7"/>
        <v>#REF!</v>
      </c>
      <c r="T31" s="94" t="e">
        <f t="shared" si="7"/>
        <v>#REF!</v>
      </c>
      <c r="U31" s="94" t="e">
        <f t="shared" si="7"/>
        <v>#REF!</v>
      </c>
      <c r="V31" s="94" t="e">
        <f t="shared" si="7"/>
        <v>#REF!</v>
      </c>
      <c r="W31" s="94" t="e">
        <f t="shared" si="7"/>
        <v>#REF!</v>
      </c>
      <c r="X31" s="94" t="e">
        <f t="shared" si="7"/>
        <v>#REF!</v>
      </c>
      <c r="Y31" s="94" t="e">
        <f t="shared" si="7"/>
        <v>#REF!</v>
      </c>
      <c r="Z31" s="94" t="e">
        <f t="shared" si="7"/>
        <v>#REF!</v>
      </c>
      <c r="AA31" s="94" t="e">
        <f t="shared" si="7"/>
        <v>#REF!</v>
      </c>
      <c r="AB31" s="94" t="e">
        <f t="shared" si="7"/>
        <v>#REF!</v>
      </c>
      <c r="AC31" s="94" t="e">
        <f t="shared" si="7"/>
        <v>#REF!</v>
      </c>
      <c r="AD31" s="94" t="e">
        <f t="shared" si="7"/>
        <v>#REF!</v>
      </c>
      <c r="AE31" s="94" t="e">
        <f t="shared" si="7"/>
        <v>#REF!</v>
      </c>
      <c r="AF31" s="94" t="e">
        <f t="shared" si="7"/>
        <v>#REF!</v>
      </c>
      <c r="AG31" s="94" t="e">
        <f t="shared" si="7"/>
        <v>#REF!</v>
      </c>
      <c r="AH31" s="94" t="e">
        <f t="shared" si="7"/>
        <v>#REF!</v>
      </c>
      <c r="AI31" s="94" t="e">
        <f t="shared" si="7"/>
        <v>#REF!</v>
      </c>
      <c r="AJ31" s="94" t="e">
        <f t="shared" si="7"/>
        <v>#REF!</v>
      </c>
      <c r="AK31" s="94" t="e">
        <f t="shared" si="7"/>
        <v>#REF!</v>
      </c>
      <c r="AL31" s="94" t="e">
        <f t="shared" si="7"/>
        <v>#REF!</v>
      </c>
      <c r="AM31" s="94" t="e">
        <f t="shared" si="7"/>
        <v>#REF!</v>
      </c>
      <c r="AN31" s="94" t="e">
        <f t="shared" si="7"/>
        <v>#REF!</v>
      </c>
      <c r="AO31" s="94" t="e">
        <f t="shared" si="7"/>
        <v>#REF!</v>
      </c>
      <c r="AP31" s="94" t="e">
        <f t="shared" si="7"/>
        <v>#REF!</v>
      </c>
      <c r="AQ31" s="94" t="e">
        <f t="shared" si="7"/>
        <v>#REF!</v>
      </c>
      <c r="AR31" s="94" t="e">
        <f t="shared" si="7"/>
        <v>#REF!</v>
      </c>
      <c r="AS31" s="94" t="e">
        <f t="shared" si="7"/>
        <v>#REF!</v>
      </c>
      <c r="AT31" s="94" t="e">
        <f t="shared" si="7"/>
        <v>#REF!</v>
      </c>
      <c r="AU31" s="94" t="e">
        <f t="shared" si="7"/>
        <v>#REF!</v>
      </c>
      <c r="AV31" s="94" t="e">
        <f t="shared" si="7"/>
        <v>#REF!</v>
      </c>
      <c r="AW31" s="94" t="e">
        <f t="shared" si="7"/>
        <v>#REF!</v>
      </c>
      <c r="AX31" s="94" t="e">
        <f t="shared" si="7"/>
        <v>#REF!</v>
      </c>
      <c r="AY31" s="94" t="e">
        <f t="shared" si="7"/>
        <v>#REF!</v>
      </c>
      <c r="AZ31" s="94" t="e">
        <f t="shared" si="7"/>
        <v>#REF!</v>
      </c>
    </row>
    <row r="32" spans="1:52" s="50" customFormat="1" x14ac:dyDescent="0.2">
      <c r="A32" s="42" t="s">
        <v>84</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row>
    <row r="33" spans="1:52" s="50" customFormat="1" x14ac:dyDescent="0.2">
      <c r="A33" s="88">
        <f>A27</f>
        <v>1</v>
      </c>
      <c r="B33" s="94" t="e">
        <f t="shared" si="4"/>
        <v>#REF!</v>
      </c>
      <c r="C33" s="94" t="e">
        <f t="shared" ref="C33:AZ33" si="8">ROUNDUP(C13*0.87,)</f>
        <v>#REF!</v>
      </c>
      <c r="D33" s="94" t="e">
        <f t="shared" si="8"/>
        <v>#REF!</v>
      </c>
      <c r="E33" s="94" t="e">
        <f t="shared" si="8"/>
        <v>#REF!</v>
      </c>
      <c r="F33" s="94" t="e">
        <f t="shared" si="8"/>
        <v>#REF!</v>
      </c>
      <c r="G33" s="94" t="e">
        <f t="shared" si="8"/>
        <v>#REF!</v>
      </c>
      <c r="H33" s="94" t="e">
        <f t="shared" si="8"/>
        <v>#REF!</v>
      </c>
      <c r="I33" s="94" t="e">
        <f t="shared" si="8"/>
        <v>#REF!</v>
      </c>
      <c r="J33" s="94" t="e">
        <f t="shared" si="8"/>
        <v>#REF!</v>
      </c>
      <c r="K33" s="94" t="e">
        <f t="shared" si="8"/>
        <v>#REF!</v>
      </c>
      <c r="L33" s="94" t="e">
        <f t="shared" si="8"/>
        <v>#REF!</v>
      </c>
      <c r="M33" s="94" t="e">
        <f t="shared" si="8"/>
        <v>#REF!</v>
      </c>
      <c r="N33" s="94" t="e">
        <f t="shared" si="8"/>
        <v>#REF!</v>
      </c>
      <c r="O33" s="94" t="e">
        <f t="shared" si="8"/>
        <v>#REF!</v>
      </c>
      <c r="P33" s="94" t="e">
        <f t="shared" si="8"/>
        <v>#REF!</v>
      </c>
      <c r="Q33" s="94" t="e">
        <f t="shared" si="8"/>
        <v>#REF!</v>
      </c>
      <c r="R33" s="94" t="e">
        <f t="shared" si="8"/>
        <v>#REF!</v>
      </c>
      <c r="S33" s="94" t="e">
        <f t="shared" si="8"/>
        <v>#REF!</v>
      </c>
      <c r="T33" s="94" t="e">
        <f t="shared" si="8"/>
        <v>#REF!</v>
      </c>
      <c r="U33" s="94" t="e">
        <f t="shared" si="8"/>
        <v>#REF!</v>
      </c>
      <c r="V33" s="94" t="e">
        <f t="shared" si="8"/>
        <v>#REF!</v>
      </c>
      <c r="W33" s="94" t="e">
        <f t="shared" si="8"/>
        <v>#REF!</v>
      </c>
      <c r="X33" s="94" t="e">
        <f t="shared" si="8"/>
        <v>#REF!</v>
      </c>
      <c r="Y33" s="94" t="e">
        <f t="shared" si="8"/>
        <v>#REF!</v>
      </c>
      <c r="Z33" s="94" t="e">
        <f t="shared" si="8"/>
        <v>#REF!</v>
      </c>
      <c r="AA33" s="94" t="e">
        <f t="shared" si="8"/>
        <v>#REF!</v>
      </c>
      <c r="AB33" s="94" t="e">
        <f t="shared" si="8"/>
        <v>#REF!</v>
      </c>
      <c r="AC33" s="94" t="e">
        <f t="shared" si="8"/>
        <v>#REF!</v>
      </c>
      <c r="AD33" s="94" t="e">
        <f t="shared" si="8"/>
        <v>#REF!</v>
      </c>
      <c r="AE33" s="94" t="e">
        <f t="shared" si="8"/>
        <v>#REF!</v>
      </c>
      <c r="AF33" s="94" t="e">
        <f t="shared" si="8"/>
        <v>#REF!</v>
      </c>
      <c r="AG33" s="94" t="e">
        <f t="shared" si="8"/>
        <v>#REF!</v>
      </c>
      <c r="AH33" s="94" t="e">
        <f t="shared" si="8"/>
        <v>#REF!</v>
      </c>
      <c r="AI33" s="94" t="e">
        <f t="shared" si="8"/>
        <v>#REF!</v>
      </c>
      <c r="AJ33" s="94" t="e">
        <f t="shared" si="8"/>
        <v>#REF!</v>
      </c>
      <c r="AK33" s="94" t="e">
        <f t="shared" si="8"/>
        <v>#REF!</v>
      </c>
      <c r="AL33" s="94" t="e">
        <f t="shared" si="8"/>
        <v>#REF!</v>
      </c>
      <c r="AM33" s="94" t="e">
        <f t="shared" si="8"/>
        <v>#REF!</v>
      </c>
      <c r="AN33" s="94" t="e">
        <f t="shared" si="8"/>
        <v>#REF!</v>
      </c>
      <c r="AO33" s="94" t="e">
        <f t="shared" si="8"/>
        <v>#REF!</v>
      </c>
      <c r="AP33" s="94" t="e">
        <f t="shared" si="8"/>
        <v>#REF!</v>
      </c>
      <c r="AQ33" s="94" t="e">
        <f t="shared" si="8"/>
        <v>#REF!</v>
      </c>
      <c r="AR33" s="94" t="e">
        <f t="shared" si="8"/>
        <v>#REF!</v>
      </c>
      <c r="AS33" s="94" t="e">
        <f t="shared" si="8"/>
        <v>#REF!</v>
      </c>
      <c r="AT33" s="94" t="e">
        <f t="shared" si="8"/>
        <v>#REF!</v>
      </c>
      <c r="AU33" s="94" t="e">
        <f t="shared" si="8"/>
        <v>#REF!</v>
      </c>
      <c r="AV33" s="94" t="e">
        <f t="shared" si="8"/>
        <v>#REF!</v>
      </c>
      <c r="AW33" s="94" t="e">
        <f t="shared" si="8"/>
        <v>#REF!</v>
      </c>
      <c r="AX33" s="94" t="e">
        <f t="shared" si="8"/>
        <v>#REF!</v>
      </c>
      <c r="AY33" s="94" t="e">
        <f t="shared" si="8"/>
        <v>#REF!</v>
      </c>
      <c r="AZ33" s="94" t="e">
        <f t="shared" si="8"/>
        <v>#REF!</v>
      </c>
    </row>
    <row r="34" spans="1:52" s="50" customFormat="1" x14ac:dyDescent="0.2">
      <c r="A34" s="88">
        <f>A28</f>
        <v>2</v>
      </c>
      <c r="B34" s="94" t="e">
        <f t="shared" si="4"/>
        <v>#REF!</v>
      </c>
      <c r="C34" s="94" t="e">
        <f t="shared" ref="C34:AZ34" si="9">ROUNDUP(C14*0.87,)</f>
        <v>#REF!</v>
      </c>
      <c r="D34" s="94" t="e">
        <f t="shared" si="9"/>
        <v>#REF!</v>
      </c>
      <c r="E34" s="94" t="e">
        <f t="shared" si="9"/>
        <v>#REF!</v>
      </c>
      <c r="F34" s="94" t="e">
        <f t="shared" si="9"/>
        <v>#REF!</v>
      </c>
      <c r="G34" s="94" t="e">
        <f t="shared" si="9"/>
        <v>#REF!</v>
      </c>
      <c r="H34" s="94" t="e">
        <f t="shared" si="9"/>
        <v>#REF!</v>
      </c>
      <c r="I34" s="94" t="e">
        <f t="shared" si="9"/>
        <v>#REF!</v>
      </c>
      <c r="J34" s="94" t="e">
        <f t="shared" si="9"/>
        <v>#REF!</v>
      </c>
      <c r="K34" s="94" t="e">
        <f t="shared" si="9"/>
        <v>#REF!</v>
      </c>
      <c r="L34" s="94" t="e">
        <f t="shared" si="9"/>
        <v>#REF!</v>
      </c>
      <c r="M34" s="94" t="e">
        <f t="shared" si="9"/>
        <v>#REF!</v>
      </c>
      <c r="N34" s="94" t="e">
        <f t="shared" si="9"/>
        <v>#REF!</v>
      </c>
      <c r="O34" s="94" t="e">
        <f t="shared" si="9"/>
        <v>#REF!</v>
      </c>
      <c r="P34" s="94" t="e">
        <f t="shared" si="9"/>
        <v>#REF!</v>
      </c>
      <c r="Q34" s="94" t="e">
        <f t="shared" si="9"/>
        <v>#REF!</v>
      </c>
      <c r="R34" s="94" t="e">
        <f t="shared" si="9"/>
        <v>#REF!</v>
      </c>
      <c r="S34" s="94" t="e">
        <f t="shared" si="9"/>
        <v>#REF!</v>
      </c>
      <c r="T34" s="94" t="e">
        <f t="shared" si="9"/>
        <v>#REF!</v>
      </c>
      <c r="U34" s="94" t="e">
        <f t="shared" si="9"/>
        <v>#REF!</v>
      </c>
      <c r="V34" s="94" t="e">
        <f t="shared" si="9"/>
        <v>#REF!</v>
      </c>
      <c r="W34" s="94" t="e">
        <f t="shared" si="9"/>
        <v>#REF!</v>
      </c>
      <c r="X34" s="94" t="e">
        <f t="shared" si="9"/>
        <v>#REF!</v>
      </c>
      <c r="Y34" s="94" t="e">
        <f t="shared" si="9"/>
        <v>#REF!</v>
      </c>
      <c r="Z34" s="94" t="e">
        <f t="shared" si="9"/>
        <v>#REF!</v>
      </c>
      <c r="AA34" s="94" t="e">
        <f t="shared" si="9"/>
        <v>#REF!</v>
      </c>
      <c r="AB34" s="94" t="e">
        <f t="shared" si="9"/>
        <v>#REF!</v>
      </c>
      <c r="AC34" s="94" t="e">
        <f t="shared" si="9"/>
        <v>#REF!</v>
      </c>
      <c r="AD34" s="94" t="e">
        <f t="shared" si="9"/>
        <v>#REF!</v>
      </c>
      <c r="AE34" s="94" t="e">
        <f t="shared" si="9"/>
        <v>#REF!</v>
      </c>
      <c r="AF34" s="94" t="e">
        <f t="shared" si="9"/>
        <v>#REF!</v>
      </c>
      <c r="AG34" s="94" t="e">
        <f t="shared" si="9"/>
        <v>#REF!</v>
      </c>
      <c r="AH34" s="94" t="e">
        <f t="shared" si="9"/>
        <v>#REF!</v>
      </c>
      <c r="AI34" s="94" t="e">
        <f t="shared" si="9"/>
        <v>#REF!</v>
      </c>
      <c r="AJ34" s="94" t="e">
        <f t="shared" si="9"/>
        <v>#REF!</v>
      </c>
      <c r="AK34" s="94" t="e">
        <f t="shared" si="9"/>
        <v>#REF!</v>
      </c>
      <c r="AL34" s="94" t="e">
        <f t="shared" si="9"/>
        <v>#REF!</v>
      </c>
      <c r="AM34" s="94" t="e">
        <f t="shared" si="9"/>
        <v>#REF!</v>
      </c>
      <c r="AN34" s="94" t="e">
        <f t="shared" si="9"/>
        <v>#REF!</v>
      </c>
      <c r="AO34" s="94" t="e">
        <f t="shared" si="9"/>
        <v>#REF!</v>
      </c>
      <c r="AP34" s="94" t="e">
        <f t="shared" si="9"/>
        <v>#REF!</v>
      </c>
      <c r="AQ34" s="94" t="e">
        <f t="shared" si="9"/>
        <v>#REF!</v>
      </c>
      <c r="AR34" s="94" t="e">
        <f t="shared" si="9"/>
        <v>#REF!</v>
      </c>
      <c r="AS34" s="94" t="e">
        <f t="shared" si="9"/>
        <v>#REF!</v>
      </c>
      <c r="AT34" s="94" t="e">
        <f t="shared" si="9"/>
        <v>#REF!</v>
      </c>
      <c r="AU34" s="94" t="e">
        <f t="shared" si="9"/>
        <v>#REF!</v>
      </c>
      <c r="AV34" s="94" t="e">
        <f t="shared" si="9"/>
        <v>#REF!</v>
      </c>
      <c r="AW34" s="94" t="e">
        <f t="shared" si="9"/>
        <v>#REF!</v>
      </c>
      <c r="AX34" s="94" t="e">
        <f t="shared" si="9"/>
        <v>#REF!</v>
      </c>
      <c r="AY34" s="94" t="e">
        <f t="shared" si="9"/>
        <v>#REF!</v>
      </c>
      <c r="AZ34" s="94" t="e">
        <f t="shared" si="9"/>
        <v>#REF!</v>
      </c>
    </row>
    <row r="35" spans="1:52" s="50" customFormat="1" x14ac:dyDescent="0.2">
      <c r="A35" s="42" t="s">
        <v>85</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row>
    <row r="36" spans="1:52" s="50" customFormat="1" x14ac:dyDescent="0.2">
      <c r="A36" s="88">
        <f>A27</f>
        <v>1</v>
      </c>
      <c r="B36" s="94" t="e">
        <f t="shared" si="4"/>
        <v>#REF!</v>
      </c>
      <c r="C36" s="94" t="e">
        <f t="shared" ref="C36:AZ36" si="10">ROUNDUP(C16*0.87,)</f>
        <v>#REF!</v>
      </c>
      <c r="D36" s="94" t="e">
        <f t="shared" si="10"/>
        <v>#REF!</v>
      </c>
      <c r="E36" s="94" t="e">
        <f t="shared" si="10"/>
        <v>#REF!</v>
      </c>
      <c r="F36" s="94" t="e">
        <f t="shared" si="10"/>
        <v>#REF!</v>
      </c>
      <c r="G36" s="94" t="e">
        <f t="shared" si="10"/>
        <v>#REF!</v>
      </c>
      <c r="H36" s="94" t="e">
        <f t="shared" si="10"/>
        <v>#REF!</v>
      </c>
      <c r="I36" s="94" t="e">
        <f t="shared" si="10"/>
        <v>#REF!</v>
      </c>
      <c r="J36" s="94" t="e">
        <f t="shared" si="10"/>
        <v>#REF!</v>
      </c>
      <c r="K36" s="94" t="e">
        <f t="shared" si="10"/>
        <v>#REF!</v>
      </c>
      <c r="L36" s="94" t="e">
        <f t="shared" si="10"/>
        <v>#REF!</v>
      </c>
      <c r="M36" s="94" t="e">
        <f t="shared" si="10"/>
        <v>#REF!</v>
      </c>
      <c r="N36" s="94" t="e">
        <f t="shared" si="10"/>
        <v>#REF!</v>
      </c>
      <c r="O36" s="94" t="e">
        <f t="shared" si="10"/>
        <v>#REF!</v>
      </c>
      <c r="P36" s="94" t="e">
        <f t="shared" si="10"/>
        <v>#REF!</v>
      </c>
      <c r="Q36" s="94" t="e">
        <f t="shared" si="10"/>
        <v>#REF!</v>
      </c>
      <c r="R36" s="94" t="e">
        <f t="shared" si="10"/>
        <v>#REF!</v>
      </c>
      <c r="S36" s="94" t="e">
        <f t="shared" si="10"/>
        <v>#REF!</v>
      </c>
      <c r="T36" s="94" t="e">
        <f t="shared" si="10"/>
        <v>#REF!</v>
      </c>
      <c r="U36" s="94" t="e">
        <f t="shared" si="10"/>
        <v>#REF!</v>
      </c>
      <c r="V36" s="94" t="e">
        <f t="shared" si="10"/>
        <v>#REF!</v>
      </c>
      <c r="W36" s="94" t="e">
        <f t="shared" si="10"/>
        <v>#REF!</v>
      </c>
      <c r="X36" s="94" t="e">
        <f t="shared" si="10"/>
        <v>#REF!</v>
      </c>
      <c r="Y36" s="94" t="e">
        <f t="shared" si="10"/>
        <v>#REF!</v>
      </c>
      <c r="Z36" s="94" t="e">
        <f t="shared" si="10"/>
        <v>#REF!</v>
      </c>
      <c r="AA36" s="94" t="e">
        <f t="shared" si="10"/>
        <v>#REF!</v>
      </c>
      <c r="AB36" s="94" t="e">
        <f t="shared" si="10"/>
        <v>#REF!</v>
      </c>
      <c r="AC36" s="94" t="e">
        <f t="shared" si="10"/>
        <v>#REF!</v>
      </c>
      <c r="AD36" s="94" t="e">
        <f t="shared" si="10"/>
        <v>#REF!</v>
      </c>
      <c r="AE36" s="94" t="e">
        <f t="shared" si="10"/>
        <v>#REF!</v>
      </c>
      <c r="AF36" s="94" t="e">
        <f t="shared" si="10"/>
        <v>#REF!</v>
      </c>
      <c r="AG36" s="94" t="e">
        <f t="shared" si="10"/>
        <v>#REF!</v>
      </c>
      <c r="AH36" s="94" t="e">
        <f t="shared" si="10"/>
        <v>#REF!</v>
      </c>
      <c r="AI36" s="94" t="e">
        <f t="shared" si="10"/>
        <v>#REF!</v>
      </c>
      <c r="AJ36" s="94" t="e">
        <f t="shared" si="10"/>
        <v>#REF!</v>
      </c>
      <c r="AK36" s="94" t="e">
        <f t="shared" si="10"/>
        <v>#REF!</v>
      </c>
      <c r="AL36" s="94" t="e">
        <f t="shared" si="10"/>
        <v>#REF!</v>
      </c>
      <c r="AM36" s="94" t="e">
        <f t="shared" si="10"/>
        <v>#REF!</v>
      </c>
      <c r="AN36" s="94" t="e">
        <f t="shared" si="10"/>
        <v>#REF!</v>
      </c>
      <c r="AO36" s="94" t="e">
        <f t="shared" si="10"/>
        <v>#REF!</v>
      </c>
      <c r="AP36" s="94" t="e">
        <f t="shared" si="10"/>
        <v>#REF!</v>
      </c>
      <c r="AQ36" s="94" t="e">
        <f t="shared" si="10"/>
        <v>#REF!</v>
      </c>
      <c r="AR36" s="94" t="e">
        <f t="shared" si="10"/>
        <v>#REF!</v>
      </c>
      <c r="AS36" s="94" t="e">
        <f t="shared" si="10"/>
        <v>#REF!</v>
      </c>
      <c r="AT36" s="94" t="e">
        <f t="shared" si="10"/>
        <v>#REF!</v>
      </c>
      <c r="AU36" s="94" t="e">
        <f t="shared" si="10"/>
        <v>#REF!</v>
      </c>
      <c r="AV36" s="94" t="e">
        <f t="shared" si="10"/>
        <v>#REF!</v>
      </c>
      <c r="AW36" s="94" t="e">
        <f t="shared" si="10"/>
        <v>#REF!</v>
      </c>
      <c r="AX36" s="94" t="e">
        <f t="shared" si="10"/>
        <v>#REF!</v>
      </c>
      <c r="AY36" s="94" t="e">
        <f t="shared" si="10"/>
        <v>#REF!</v>
      </c>
      <c r="AZ36" s="94" t="e">
        <f t="shared" si="10"/>
        <v>#REF!</v>
      </c>
    </row>
    <row r="37" spans="1:52" s="50" customFormat="1" x14ac:dyDescent="0.2">
      <c r="A37" s="88">
        <f>A28</f>
        <v>2</v>
      </c>
      <c r="B37" s="94" t="e">
        <f t="shared" si="4"/>
        <v>#REF!</v>
      </c>
      <c r="C37" s="94" t="e">
        <f t="shared" ref="C37:AZ37" si="11">ROUNDUP(C17*0.87,)</f>
        <v>#REF!</v>
      </c>
      <c r="D37" s="94" t="e">
        <f t="shared" si="11"/>
        <v>#REF!</v>
      </c>
      <c r="E37" s="94" t="e">
        <f t="shared" si="11"/>
        <v>#REF!</v>
      </c>
      <c r="F37" s="94" t="e">
        <f t="shared" si="11"/>
        <v>#REF!</v>
      </c>
      <c r="G37" s="94" t="e">
        <f t="shared" si="11"/>
        <v>#REF!</v>
      </c>
      <c r="H37" s="94" t="e">
        <f t="shared" si="11"/>
        <v>#REF!</v>
      </c>
      <c r="I37" s="94" t="e">
        <f t="shared" si="11"/>
        <v>#REF!</v>
      </c>
      <c r="J37" s="94" t="e">
        <f t="shared" si="11"/>
        <v>#REF!</v>
      </c>
      <c r="K37" s="94" t="e">
        <f t="shared" si="11"/>
        <v>#REF!</v>
      </c>
      <c r="L37" s="94" t="e">
        <f t="shared" si="11"/>
        <v>#REF!</v>
      </c>
      <c r="M37" s="94" t="e">
        <f t="shared" si="11"/>
        <v>#REF!</v>
      </c>
      <c r="N37" s="94" t="e">
        <f t="shared" si="11"/>
        <v>#REF!</v>
      </c>
      <c r="O37" s="94" t="e">
        <f t="shared" si="11"/>
        <v>#REF!</v>
      </c>
      <c r="P37" s="94" t="e">
        <f t="shared" si="11"/>
        <v>#REF!</v>
      </c>
      <c r="Q37" s="94" t="e">
        <f t="shared" si="11"/>
        <v>#REF!</v>
      </c>
      <c r="R37" s="94" t="e">
        <f t="shared" si="11"/>
        <v>#REF!</v>
      </c>
      <c r="S37" s="94" t="e">
        <f t="shared" si="11"/>
        <v>#REF!</v>
      </c>
      <c r="T37" s="94" t="e">
        <f t="shared" si="11"/>
        <v>#REF!</v>
      </c>
      <c r="U37" s="94" t="e">
        <f t="shared" si="11"/>
        <v>#REF!</v>
      </c>
      <c r="V37" s="94" t="e">
        <f t="shared" si="11"/>
        <v>#REF!</v>
      </c>
      <c r="W37" s="94" t="e">
        <f t="shared" si="11"/>
        <v>#REF!</v>
      </c>
      <c r="X37" s="94" t="e">
        <f t="shared" si="11"/>
        <v>#REF!</v>
      </c>
      <c r="Y37" s="94" t="e">
        <f t="shared" si="11"/>
        <v>#REF!</v>
      </c>
      <c r="Z37" s="94" t="e">
        <f t="shared" si="11"/>
        <v>#REF!</v>
      </c>
      <c r="AA37" s="94" t="e">
        <f t="shared" si="11"/>
        <v>#REF!</v>
      </c>
      <c r="AB37" s="94" t="e">
        <f t="shared" si="11"/>
        <v>#REF!</v>
      </c>
      <c r="AC37" s="94" t="e">
        <f t="shared" si="11"/>
        <v>#REF!</v>
      </c>
      <c r="AD37" s="94" t="e">
        <f t="shared" si="11"/>
        <v>#REF!</v>
      </c>
      <c r="AE37" s="94" t="e">
        <f t="shared" si="11"/>
        <v>#REF!</v>
      </c>
      <c r="AF37" s="94" t="e">
        <f t="shared" si="11"/>
        <v>#REF!</v>
      </c>
      <c r="AG37" s="94" t="e">
        <f t="shared" si="11"/>
        <v>#REF!</v>
      </c>
      <c r="AH37" s="94" t="e">
        <f t="shared" si="11"/>
        <v>#REF!</v>
      </c>
      <c r="AI37" s="94" t="e">
        <f t="shared" si="11"/>
        <v>#REF!</v>
      </c>
      <c r="AJ37" s="94" t="e">
        <f t="shared" si="11"/>
        <v>#REF!</v>
      </c>
      <c r="AK37" s="94" t="e">
        <f t="shared" si="11"/>
        <v>#REF!</v>
      </c>
      <c r="AL37" s="94" t="e">
        <f t="shared" si="11"/>
        <v>#REF!</v>
      </c>
      <c r="AM37" s="94" t="e">
        <f t="shared" si="11"/>
        <v>#REF!</v>
      </c>
      <c r="AN37" s="94" t="e">
        <f t="shared" si="11"/>
        <v>#REF!</v>
      </c>
      <c r="AO37" s="94" t="e">
        <f t="shared" si="11"/>
        <v>#REF!</v>
      </c>
      <c r="AP37" s="94" t="e">
        <f t="shared" si="11"/>
        <v>#REF!</v>
      </c>
      <c r="AQ37" s="94" t="e">
        <f t="shared" si="11"/>
        <v>#REF!</v>
      </c>
      <c r="AR37" s="94" t="e">
        <f t="shared" si="11"/>
        <v>#REF!</v>
      </c>
      <c r="AS37" s="94" t="e">
        <f t="shared" si="11"/>
        <v>#REF!</v>
      </c>
      <c r="AT37" s="94" t="e">
        <f t="shared" si="11"/>
        <v>#REF!</v>
      </c>
      <c r="AU37" s="94" t="e">
        <f t="shared" si="11"/>
        <v>#REF!</v>
      </c>
      <c r="AV37" s="94" t="e">
        <f t="shared" si="11"/>
        <v>#REF!</v>
      </c>
      <c r="AW37" s="94" t="e">
        <f t="shared" si="11"/>
        <v>#REF!</v>
      </c>
      <c r="AX37" s="94" t="e">
        <f t="shared" si="11"/>
        <v>#REF!</v>
      </c>
      <c r="AY37" s="94" t="e">
        <f t="shared" si="11"/>
        <v>#REF!</v>
      </c>
      <c r="AZ37" s="94" t="e">
        <f t="shared" si="11"/>
        <v>#REF!</v>
      </c>
    </row>
    <row r="38" spans="1:52" s="50" customFormat="1" x14ac:dyDescent="0.2">
      <c r="A38" s="42" t="s">
        <v>86</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row>
    <row r="39" spans="1:52" s="50" customFormat="1" x14ac:dyDescent="0.2">
      <c r="A39" s="88">
        <f>A27</f>
        <v>1</v>
      </c>
      <c r="B39" s="94" t="e">
        <f t="shared" si="4"/>
        <v>#REF!</v>
      </c>
      <c r="C39" s="94" t="e">
        <f t="shared" ref="C39:AZ39" si="12">ROUNDUP(C19*0.87,)</f>
        <v>#REF!</v>
      </c>
      <c r="D39" s="94" t="e">
        <f t="shared" si="12"/>
        <v>#REF!</v>
      </c>
      <c r="E39" s="94" t="e">
        <f t="shared" si="12"/>
        <v>#REF!</v>
      </c>
      <c r="F39" s="94" t="e">
        <f t="shared" si="12"/>
        <v>#REF!</v>
      </c>
      <c r="G39" s="94" t="e">
        <f t="shared" si="12"/>
        <v>#REF!</v>
      </c>
      <c r="H39" s="94" t="e">
        <f t="shared" si="12"/>
        <v>#REF!</v>
      </c>
      <c r="I39" s="94" t="e">
        <f t="shared" si="12"/>
        <v>#REF!</v>
      </c>
      <c r="J39" s="94" t="e">
        <f t="shared" si="12"/>
        <v>#REF!</v>
      </c>
      <c r="K39" s="94" t="e">
        <f t="shared" si="12"/>
        <v>#REF!</v>
      </c>
      <c r="L39" s="94" t="e">
        <f t="shared" si="12"/>
        <v>#REF!</v>
      </c>
      <c r="M39" s="94" t="e">
        <f t="shared" si="12"/>
        <v>#REF!</v>
      </c>
      <c r="N39" s="94" t="e">
        <f t="shared" si="12"/>
        <v>#REF!</v>
      </c>
      <c r="O39" s="94" t="e">
        <f t="shared" si="12"/>
        <v>#REF!</v>
      </c>
      <c r="P39" s="94" t="e">
        <f t="shared" si="12"/>
        <v>#REF!</v>
      </c>
      <c r="Q39" s="94" t="e">
        <f t="shared" si="12"/>
        <v>#REF!</v>
      </c>
      <c r="R39" s="94" t="e">
        <f t="shared" si="12"/>
        <v>#REF!</v>
      </c>
      <c r="S39" s="94" t="e">
        <f t="shared" si="12"/>
        <v>#REF!</v>
      </c>
      <c r="T39" s="94" t="e">
        <f t="shared" si="12"/>
        <v>#REF!</v>
      </c>
      <c r="U39" s="94" t="e">
        <f t="shared" si="12"/>
        <v>#REF!</v>
      </c>
      <c r="V39" s="94" t="e">
        <f t="shared" si="12"/>
        <v>#REF!</v>
      </c>
      <c r="W39" s="94" t="e">
        <f t="shared" si="12"/>
        <v>#REF!</v>
      </c>
      <c r="X39" s="94" t="e">
        <f t="shared" si="12"/>
        <v>#REF!</v>
      </c>
      <c r="Y39" s="94" t="e">
        <f t="shared" si="12"/>
        <v>#REF!</v>
      </c>
      <c r="Z39" s="94" t="e">
        <f t="shared" si="12"/>
        <v>#REF!</v>
      </c>
      <c r="AA39" s="94" t="e">
        <f t="shared" si="12"/>
        <v>#REF!</v>
      </c>
      <c r="AB39" s="94" t="e">
        <f t="shared" si="12"/>
        <v>#REF!</v>
      </c>
      <c r="AC39" s="94" t="e">
        <f t="shared" si="12"/>
        <v>#REF!</v>
      </c>
      <c r="AD39" s="94" t="e">
        <f t="shared" si="12"/>
        <v>#REF!</v>
      </c>
      <c r="AE39" s="94" t="e">
        <f t="shared" si="12"/>
        <v>#REF!</v>
      </c>
      <c r="AF39" s="94" t="e">
        <f t="shared" si="12"/>
        <v>#REF!</v>
      </c>
      <c r="AG39" s="94" t="e">
        <f t="shared" si="12"/>
        <v>#REF!</v>
      </c>
      <c r="AH39" s="94" t="e">
        <f t="shared" si="12"/>
        <v>#REF!</v>
      </c>
      <c r="AI39" s="94" t="e">
        <f t="shared" si="12"/>
        <v>#REF!</v>
      </c>
      <c r="AJ39" s="94" t="e">
        <f t="shared" si="12"/>
        <v>#REF!</v>
      </c>
      <c r="AK39" s="94" t="e">
        <f t="shared" si="12"/>
        <v>#REF!</v>
      </c>
      <c r="AL39" s="94" t="e">
        <f t="shared" si="12"/>
        <v>#REF!</v>
      </c>
      <c r="AM39" s="94" t="e">
        <f t="shared" si="12"/>
        <v>#REF!</v>
      </c>
      <c r="AN39" s="94" t="e">
        <f t="shared" si="12"/>
        <v>#REF!</v>
      </c>
      <c r="AO39" s="94" t="e">
        <f t="shared" si="12"/>
        <v>#REF!</v>
      </c>
      <c r="AP39" s="94" t="e">
        <f t="shared" si="12"/>
        <v>#REF!</v>
      </c>
      <c r="AQ39" s="94" t="e">
        <f t="shared" si="12"/>
        <v>#REF!</v>
      </c>
      <c r="AR39" s="94" t="e">
        <f t="shared" si="12"/>
        <v>#REF!</v>
      </c>
      <c r="AS39" s="94" t="e">
        <f t="shared" si="12"/>
        <v>#REF!</v>
      </c>
      <c r="AT39" s="94" t="e">
        <f t="shared" si="12"/>
        <v>#REF!</v>
      </c>
      <c r="AU39" s="94" t="e">
        <f t="shared" si="12"/>
        <v>#REF!</v>
      </c>
      <c r="AV39" s="94" t="e">
        <f t="shared" si="12"/>
        <v>#REF!</v>
      </c>
      <c r="AW39" s="94" t="e">
        <f t="shared" si="12"/>
        <v>#REF!</v>
      </c>
      <c r="AX39" s="94" t="e">
        <f t="shared" si="12"/>
        <v>#REF!</v>
      </c>
      <c r="AY39" s="94" t="e">
        <f t="shared" si="12"/>
        <v>#REF!</v>
      </c>
      <c r="AZ39" s="94" t="e">
        <f t="shared" si="12"/>
        <v>#REF!</v>
      </c>
    </row>
    <row r="40" spans="1:52" s="50" customFormat="1" x14ac:dyDescent="0.2">
      <c r="A40" s="88">
        <f>A28</f>
        <v>2</v>
      </c>
      <c r="B40" s="94" t="e">
        <f t="shared" si="4"/>
        <v>#REF!</v>
      </c>
      <c r="C40" s="94" t="e">
        <f t="shared" ref="C40:AZ40" si="13">ROUNDUP(C20*0.87,)</f>
        <v>#REF!</v>
      </c>
      <c r="D40" s="94" t="e">
        <f t="shared" si="13"/>
        <v>#REF!</v>
      </c>
      <c r="E40" s="94" t="e">
        <f t="shared" si="13"/>
        <v>#REF!</v>
      </c>
      <c r="F40" s="94" t="e">
        <f t="shared" si="13"/>
        <v>#REF!</v>
      </c>
      <c r="G40" s="94" t="e">
        <f t="shared" si="13"/>
        <v>#REF!</v>
      </c>
      <c r="H40" s="94" t="e">
        <f t="shared" si="13"/>
        <v>#REF!</v>
      </c>
      <c r="I40" s="94" t="e">
        <f t="shared" si="13"/>
        <v>#REF!</v>
      </c>
      <c r="J40" s="94" t="e">
        <f t="shared" si="13"/>
        <v>#REF!</v>
      </c>
      <c r="K40" s="94" t="e">
        <f t="shared" si="13"/>
        <v>#REF!</v>
      </c>
      <c r="L40" s="94" t="e">
        <f t="shared" si="13"/>
        <v>#REF!</v>
      </c>
      <c r="M40" s="94" t="e">
        <f t="shared" si="13"/>
        <v>#REF!</v>
      </c>
      <c r="N40" s="94" t="e">
        <f t="shared" si="13"/>
        <v>#REF!</v>
      </c>
      <c r="O40" s="94" t="e">
        <f t="shared" si="13"/>
        <v>#REF!</v>
      </c>
      <c r="P40" s="94" t="e">
        <f t="shared" si="13"/>
        <v>#REF!</v>
      </c>
      <c r="Q40" s="94" t="e">
        <f t="shared" si="13"/>
        <v>#REF!</v>
      </c>
      <c r="R40" s="94" t="e">
        <f t="shared" si="13"/>
        <v>#REF!</v>
      </c>
      <c r="S40" s="94" t="e">
        <f t="shared" si="13"/>
        <v>#REF!</v>
      </c>
      <c r="T40" s="94" t="e">
        <f t="shared" si="13"/>
        <v>#REF!</v>
      </c>
      <c r="U40" s="94" t="e">
        <f t="shared" si="13"/>
        <v>#REF!</v>
      </c>
      <c r="V40" s="94" t="e">
        <f t="shared" si="13"/>
        <v>#REF!</v>
      </c>
      <c r="W40" s="94" t="e">
        <f t="shared" si="13"/>
        <v>#REF!</v>
      </c>
      <c r="X40" s="94" t="e">
        <f t="shared" si="13"/>
        <v>#REF!</v>
      </c>
      <c r="Y40" s="94" t="e">
        <f t="shared" si="13"/>
        <v>#REF!</v>
      </c>
      <c r="Z40" s="94" t="e">
        <f t="shared" si="13"/>
        <v>#REF!</v>
      </c>
      <c r="AA40" s="94" t="e">
        <f t="shared" si="13"/>
        <v>#REF!</v>
      </c>
      <c r="AB40" s="94" t="e">
        <f t="shared" si="13"/>
        <v>#REF!</v>
      </c>
      <c r="AC40" s="94" t="e">
        <f t="shared" si="13"/>
        <v>#REF!</v>
      </c>
      <c r="AD40" s="94" t="e">
        <f t="shared" si="13"/>
        <v>#REF!</v>
      </c>
      <c r="AE40" s="94" t="e">
        <f t="shared" si="13"/>
        <v>#REF!</v>
      </c>
      <c r="AF40" s="94" t="e">
        <f t="shared" si="13"/>
        <v>#REF!</v>
      </c>
      <c r="AG40" s="94" t="e">
        <f t="shared" si="13"/>
        <v>#REF!</v>
      </c>
      <c r="AH40" s="94" t="e">
        <f t="shared" si="13"/>
        <v>#REF!</v>
      </c>
      <c r="AI40" s="94" t="e">
        <f t="shared" si="13"/>
        <v>#REF!</v>
      </c>
      <c r="AJ40" s="94" t="e">
        <f t="shared" si="13"/>
        <v>#REF!</v>
      </c>
      <c r="AK40" s="94" t="e">
        <f t="shared" si="13"/>
        <v>#REF!</v>
      </c>
      <c r="AL40" s="94" t="e">
        <f t="shared" si="13"/>
        <v>#REF!</v>
      </c>
      <c r="AM40" s="94" t="e">
        <f t="shared" si="13"/>
        <v>#REF!</v>
      </c>
      <c r="AN40" s="94" t="e">
        <f t="shared" si="13"/>
        <v>#REF!</v>
      </c>
      <c r="AO40" s="94" t="e">
        <f t="shared" si="13"/>
        <v>#REF!</v>
      </c>
      <c r="AP40" s="94" t="e">
        <f t="shared" si="13"/>
        <v>#REF!</v>
      </c>
      <c r="AQ40" s="94" t="e">
        <f t="shared" si="13"/>
        <v>#REF!</v>
      </c>
      <c r="AR40" s="94" t="e">
        <f t="shared" si="13"/>
        <v>#REF!</v>
      </c>
      <c r="AS40" s="94" t="e">
        <f t="shared" si="13"/>
        <v>#REF!</v>
      </c>
      <c r="AT40" s="94" t="e">
        <f t="shared" si="13"/>
        <v>#REF!</v>
      </c>
      <c r="AU40" s="94" t="e">
        <f t="shared" si="13"/>
        <v>#REF!</v>
      </c>
      <c r="AV40" s="94" t="e">
        <f t="shared" si="13"/>
        <v>#REF!</v>
      </c>
      <c r="AW40" s="94" t="e">
        <f t="shared" si="13"/>
        <v>#REF!</v>
      </c>
      <c r="AX40" s="94" t="e">
        <f t="shared" si="13"/>
        <v>#REF!</v>
      </c>
      <c r="AY40" s="94" t="e">
        <f t="shared" si="13"/>
        <v>#REF!</v>
      </c>
      <c r="AZ40" s="94" t="e">
        <f t="shared" si="13"/>
        <v>#REF!</v>
      </c>
    </row>
    <row r="41" spans="1:52" s="50" customFormat="1" x14ac:dyDescent="0.2">
      <c r="A41" s="42" t="s">
        <v>87</v>
      </c>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row>
    <row r="42" spans="1:52" s="50" customFormat="1" x14ac:dyDescent="0.2">
      <c r="A42" s="88" t="s">
        <v>88</v>
      </c>
      <c r="B42" s="94" t="e">
        <f t="shared" si="4"/>
        <v>#REF!</v>
      </c>
      <c r="C42" s="94" t="e">
        <f t="shared" ref="C42:AZ42" si="14">ROUNDUP(C22*0.87,)</f>
        <v>#REF!</v>
      </c>
      <c r="D42" s="94" t="e">
        <f t="shared" si="14"/>
        <v>#REF!</v>
      </c>
      <c r="E42" s="94" t="e">
        <f t="shared" si="14"/>
        <v>#REF!</v>
      </c>
      <c r="F42" s="94" t="e">
        <f t="shared" si="14"/>
        <v>#REF!</v>
      </c>
      <c r="G42" s="94" t="e">
        <f t="shared" si="14"/>
        <v>#REF!</v>
      </c>
      <c r="H42" s="94" t="e">
        <f t="shared" si="14"/>
        <v>#REF!</v>
      </c>
      <c r="I42" s="94" t="e">
        <f t="shared" si="14"/>
        <v>#REF!</v>
      </c>
      <c r="J42" s="94" t="e">
        <f t="shared" si="14"/>
        <v>#REF!</v>
      </c>
      <c r="K42" s="94" t="e">
        <f t="shared" si="14"/>
        <v>#REF!</v>
      </c>
      <c r="L42" s="94" t="e">
        <f t="shared" si="14"/>
        <v>#REF!</v>
      </c>
      <c r="M42" s="94" t="e">
        <f t="shared" si="14"/>
        <v>#REF!</v>
      </c>
      <c r="N42" s="94" t="e">
        <f t="shared" si="14"/>
        <v>#REF!</v>
      </c>
      <c r="O42" s="94" t="e">
        <f t="shared" si="14"/>
        <v>#REF!</v>
      </c>
      <c r="P42" s="94" t="e">
        <f t="shared" si="14"/>
        <v>#REF!</v>
      </c>
      <c r="Q42" s="94" t="e">
        <f t="shared" si="14"/>
        <v>#REF!</v>
      </c>
      <c r="R42" s="94" t="e">
        <f t="shared" si="14"/>
        <v>#REF!</v>
      </c>
      <c r="S42" s="94" t="e">
        <f t="shared" si="14"/>
        <v>#REF!</v>
      </c>
      <c r="T42" s="94" t="e">
        <f t="shared" si="14"/>
        <v>#REF!</v>
      </c>
      <c r="U42" s="94" t="e">
        <f t="shared" si="14"/>
        <v>#REF!</v>
      </c>
      <c r="V42" s="94" t="e">
        <f t="shared" si="14"/>
        <v>#REF!</v>
      </c>
      <c r="W42" s="94" t="e">
        <f t="shared" si="14"/>
        <v>#REF!</v>
      </c>
      <c r="X42" s="94" t="e">
        <f t="shared" si="14"/>
        <v>#REF!</v>
      </c>
      <c r="Y42" s="94" t="e">
        <f t="shared" si="14"/>
        <v>#REF!</v>
      </c>
      <c r="Z42" s="94" t="e">
        <f t="shared" si="14"/>
        <v>#REF!</v>
      </c>
      <c r="AA42" s="94" t="e">
        <f t="shared" si="14"/>
        <v>#REF!</v>
      </c>
      <c r="AB42" s="94" t="e">
        <f t="shared" si="14"/>
        <v>#REF!</v>
      </c>
      <c r="AC42" s="94" t="e">
        <f t="shared" si="14"/>
        <v>#REF!</v>
      </c>
      <c r="AD42" s="94" t="e">
        <f t="shared" si="14"/>
        <v>#REF!</v>
      </c>
      <c r="AE42" s="94" t="e">
        <f t="shared" si="14"/>
        <v>#REF!</v>
      </c>
      <c r="AF42" s="94" t="e">
        <f t="shared" si="14"/>
        <v>#REF!</v>
      </c>
      <c r="AG42" s="94" t="e">
        <f t="shared" si="14"/>
        <v>#REF!</v>
      </c>
      <c r="AH42" s="94" t="e">
        <f t="shared" si="14"/>
        <v>#REF!</v>
      </c>
      <c r="AI42" s="94" t="e">
        <f t="shared" si="14"/>
        <v>#REF!</v>
      </c>
      <c r="AJ42" s="94" t="e">
        <f t="shared" si="14"/>
        <v>#REF!</v>
      </c>
      <c r="AK42" s="94" t="e">
        <f t="shared" si="14"/>
        <v>#REF!</v>
      </c>
      <c r="AL42" s="94" t="e">
        <f t="shared" si="14"/>
        <v>#REF!</v>
      </c>
      <c r="AM42" s="94" t="e">
        <f t="shared" si="14"/>
        <v>#REF!</v>
      </c>
      <c r="AN42" s="94" t="e">
        <f t="shared" si="14"/>
        <v>#REF!</v>
      </c>
      <c r="AO42" s="94" t="e">
        <f t="shared" si="14"/>
        <v>#REF!</v>
      </c>
      <c r="AP42" s="94" t="e">
        <f t="shared" si="14"/>
        <v>#REF!</v>
      </c>
      <c r="AQ42" s="94" t="e">
        <f t="shared" si="14"/>
        <v>#REF!</v>
      </c>
      <c r="AR42" s="94" t="e">
        <f t="shared" si="14"/>
        <v>#REF!</v>
      </c>
      <c r="AS42" s="94" t="e">
        <f t="shared" si="14"/>
        <v>#REF!</v>
      </c>
      <c r="AT42" s="94" t="e">
        <f t="shared" si="14"/>
        <v>#REF!</v>
      </c>
      <c r="AU42" s="94" t="e">
        <f t="shared" si="14"/>
        <v>#REF!</v>
      </c>
      <c r="AV42" s="94" t="e">
        <f t="shared" si="14"/>
        <v>#REF!</v>
      </c>
      <c r="AW42" s="94" t="e">
        <f t="shared" si="14"/>
        <v>#REF!</v>
      </c>
      <c r="AX42" s="94" t="e">
        <f t="shared" si="14"/>
        <v>#REF!</v>
      </c>
      <c r="AY42" s="94" t="e">
        <f t="shared" si="14"/>
        <v>#REF!</v>
      </c>
      <c r="AZ42" s="94" t="e">
        <f t="shared" si="14"/>
        <v>#REF!</v>
      </c>
    </row>
    <row r="43" spans="1:52" s="50" customFormat="1" x14ac:dyDescent="0.2">
      <c r="A43" s="100"/>
    </row>
    <row r="44" spans="1:52" s="50" customFormat="1" ht="12.75" thickBot="1" x14ac:dyDescent="0.25">
      <c r="A44" s="100"/>
    </row>
    <row r="45" spans="1:52" s="50" customFormat="1" ht="12.75" thickBot="1" x14ac:dyDescent="0.25">
      <c r="A45" s="104" t="s">
        <v>66</v>
      </c>
    </row>
    <row r="46" spans="1:52" x14ac:dyDescent="0.2">
      <c r="A46" s="63" t="s">
        <v>78</v>
      </c>
    </row>
    <row r="47" spans="1:52" ht="9" hidden="1" customHeight="1" x14ac:dyDescent="0.2">
      <c r="A47" s="43" t="s">
        <v>67</v>
      </c>
    </row>
    <row r="48" spans="1:52" ht="10.7" customHeight="1" x14ac:dyDescent="0.2">
      <c r="A48" s="43" t="s">
        <v>89</v>
      </c>
    </row>
    <row r="49" spans="1:1" x14ac:dyDescent="0.2">
      <c r="A49" s="43" t="s">
        <v>68</v>
      </c>
    </row>
    <row r="50" spans="1:1" ht="13.35" customHeight="1" x14ac:dyDescent="0.2">
      <c r="A50" s="43" t="s">
        <v>69</v>
      </c>
    </row>
    <row r="51" spans="1:1" ht="13.35" customHeight="1" x14ac:dyDescent="0.2">
      <c r="A51" s="159" t="s">
        <v>162</v>
      </c>
    </row>
    <row r="52" spans="1:1" ht="12.6" customHeight="1" thickBot="1" x14ac:dyDescent="0.25">
      <c r="A52" s="3"/>
    </row>
    <row r="53" spans="1:1" ht="13.35" customHeight="1" thickBot="1" x14ac:dyDescent="0.25">
      <c r="A53" s="105" t="s">
        <v>71</v>
      </c>
    </row>
    <row r="54" spans="1:1" ht="11.45" customHeight="1" x14ac:dyDescent="0.2">
      <c r="A54" s="127" t="s">
        <v>236</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Z37"/>
  <sheetViews>
    <sheetView zoomScaleNormal="100" workbookViewId="0">
      <pane xSplit="1" topLeftCell="B1" activePane="topRight" state="frozen"/>
      <selection pane="topRight" activeCell="B3" sqref="B3:AZ4"/>
    </sheetView>
  </sheetViews>
  <sheetFormatPr defaultColWidth="9" defaultRowHeight="12" x14ac:dyDescent="0.2"/>
  <cols>
    <col min="1" max="1" width="84.5703125" style="48" customWidth="1"/>
    <col min="2" max="16384" width="9" style="48"/>
  </cols>
  <sheetData>
    <row r="1" spans="1:52" s="51" customFormat="1" ht="12" customHeight="1" x14ac:dyDescent="0.2">
      <c r="A1" s="207" t="s">
        <v>82</v>
      </c>
    </row>
    <row r="2" spans="1:52" s="51" customFormat="1" ht="12" customHeight="1" x14ac:dyDescent="0.2">
      <c r="A2" s="207"/>
    </row>
    <row r="3" spans="1:52" ht="18" customHeight="1" x14ac:dyDescent="0.2">
      <c r="A3" s="111" t="s">
        <v>100</v>
      </c>
      <c r="B3" s="136" t="e">
        <f>'РБ ВВ15 (2024)| FIT18'!B24</f>
        <v>#REF!</v>
      </c>
      <c r="C3" s="136" t="e">
        <f>'РБ ВВ15 (2024)| FIT18'!C24</f>
        <v>#REF!</v>
      </c>
      <c r="D3" s="136" t="e">
        <f>'РБ ВВ15 (2024)| FIT18'!D24</f>
        <v>#REF!</v>
      </c>
      <c r="E3" s="136" t="e">
        <f>'РБ ВВ15 (2024)| FIT18'!E24</f>
        <v>#REF!</v>
      </c>
      <c r="F3" s="136" t="e">
        <f>'РБ ВВ15 (2024)| FIT18'!F24</f>
        <v>#REF!</v>
      </c>
      <c r="G3" s="136" t="e">
        <f>'РБ ВВ15 (2024)| FIT18'!G24</f>
        <v>#REF!</v>
      </c>
      <c r="H3" s="136" t="e">
        <f>'РБ ВВ15 (2024)| FIT18'!H24</f>
        <v>#REF!</v>
      </c>
      <c r="I3" s="136" t="e">
        <f>'РБ ВВ15 (2024)| FIT18'!I24</f>
        <v>#REF!</v>
      </c>
      <c r="J3" s="136" t="e">
        <f>'РБ ВВ15 (2024)| FIT18'!J24</f>
        <v>#REF!</v>
      </c>
      <c r="K3" s="136" t="e">
        <f>'РБ ВВ15 (2024)| FIT18'!K24</f>
        <v>#REF!</v>
      </c>
      <c r="L3" s="136" t="e">
        <f>'РБ ВВ15 (2024)| FIT18'!L24</f>
        <v>#REF!</v>
      </c>
      <c r="M3" s="136" t="e">
        <f>'РБ ВВ15 (2024)| FIT18'!M24</f>
        <v>#REF!</v>
      </c>
      <c r="N3" s="136" t="e">
        <f>'РБ ВВ15 (2024)| FIT18'!N24</f>
        <v>#REF!</v>
      </c>
      <c r="O3" s="136" t="e">
        <f>'РБ ВВ15 (2024)| FIT18'!O24</f>
        <v>#REF!</v>
      </c>
      <c r="P3" s="136" t="e">
        <f>'РБ ВВ15 (2024)| FIT18'!P24</f>
        <v>#REF!</v>
      </c>
      <c r="Q3" s="136" t="e">
        <f>'РБ ВВ15 (2024)| FIT18'!Q24</f>
        <v>#REF!</v>
      </c>
      <c r="R3" s="136" t="e">
        <f>'РБ ВВ15 (2024)| FIT18'!R24</f>
        <v>#REF!</v>
      </c>
      <c r="S3" s="136" t="e">
        <f>'РБ ВВ15 (2024)| FIT18'!S24</f>
        <v>#REF!</v>
      </c>
      <c r="T3" s="136" t="e">
        <f>'РБ ВВ15 (2024)| FIT18'!T24</f>
        <v>#REF!</v>
      </c>
      <c r="U3" s="136" t="e">
        <f>'РБ ВВ15 (2024)| FIT18'!U24</f>
        <v>#REF!</v>
      </c>
      <c r="V3" s="136" t="e">
        <f>'РБ ВВ15 (2024)| FIT18'!V24</f>
        <v>#REF!</v>
      </c>
      <c r="W3" s="136" t="e">
        <f>'РБ ВВ15 (2024)| FIT18'!W24</f>
        <v>#REF!</v>
      </c>
      <c r="X3" s="136" t="e">
        <f>'РБ ВВ15 (2024)| FIT18'!X24</f>
        <v>#REF!</v>
      </c>
      <c r="Y3" s="136" t="e">
        <f>'РБ ВВ15 (2024)| FIT18'!Y24</f>
        <v>#REF!</v>
      </c>
      <c r="Z3" s="136" t="e">
        <f>'РБ ВВ15 (2024)| FIT18'!Z24</f>
        <v>#REF!</v>
      </c>
      <c r="AA3" s="136" t="e">
        <f>'РБ ВВ15 (2024)| FIT18'!AA24</f>
        <v>#REF!</v>
      </c>
      <c r="AB3" s="136" t="e">
        <f>'РБ ВВ15 (2024)| FIT18'!AB24</f>
        <v>#REF!</v>
      </c>
      <c r="AC3" s="136" t="e">
        <f>'РБ ВВ15 (2024)| FIT18'!AC24</f>
        <v>#REF!</v>
      </c>
      <c r="AD3" s="136" t="e">
        <f>'РБ ВВ15 (2024)| FIT18'!AD24</f>
        <v>#REF!</v>
      </c>
      <c r="AE3" s="136" t="e">
        <f>'РБ ВВ15 (2024)| FIT18'!AE24</f>
        <v>#REF!</v>
      </c>
      <c r="AF3" s="136" t="e">
        <f>'РБ ВВ15 (2024)| FIT18'!AF24</f>
        <v>#REF!</v>
      </c>
      <c r="AG3" s="136" t="e">
        <f>'РБ ВВ15 (2024)| FIT18'!AG24</f>
        <v>#REF!</v>
      </c>
      <c r="AH3" s="136" t="e">
        <f>'РБ ВВ15 (2024)| FIT18'!AH24</f>
        <v>#REF!</v>
      </c>
      <c r="AI3" s="136" t="e">
        <f>'РБ ВВ15 (2024)| FIT18'!AI24</f>
        <v>#REF!</v>
      </c>
      <c r="AJ3" s="136" t="e">
        <f>'РБ ВВ15 (2024)| FIT18'!AJ24</f>
        <v>#REF!</v>
      </c>
      <c r="AK3" s="136" t="e">
        <f>'РБ ВВ15 (2024)| FIT18'!AK24</f>
        <v>#REF!</v>
      </c>
      <c r="AL3" s="136" t="e">
        <f>'РБ ВВ15 (2024)| FIT18'!AL24</f>
        <v>#REF!</v>
      </c>
      <c r="AM3" s="136" t="e">
        <f>'РБ ВВ15 (2024)| FIT18'!AM24</f>
        <v>#REF!</v>
      </c>
      <c r="AN3" s="136" t="e">
        <f>'РБ ВВ15 (2024)| FIT18'!AN24</f>
        <v>#REF!</v>
      </c>
      <c r="AO3" s="136" t="e">
        <f>'РБ ВВ15 (2024)| FIT18'!AO24</f>
        <v>#REF!</v>
      </c>
      <c r="AP3" s="136" t="e">
        <f>'РБ ВВ15 (2024)| FIT18'!AP24</f>
        <v>#REF!</v>
      </c>
      <c r="AQ3" s="136" t="e">
        <f>'РБ ВВ15 (2024)| FIT18'!AQ24</f>
        <v>#REF!</v>
      </c>
      <c r="AR3" s="136" t="e">
        <f>'РБ ВВ15 (2024)| FIT18'!AR24</f>
        <v>#REF!</v>
      </c>
      <c r="AS3" s="136" t="e">
        <f>'РБ ВВ15 (2024)| FIT18'!AS24</f>
        <v>#REF!</v>
      </c>
      <c r="AT3" s="136" t="e">
        <f>'РБ ВВ15 (2024)| FIT18'!AT24</f>
        <v>#REF!</v>
      </c>
      <c r="AU3" s="136" t="e">
        <f>'РБ ВВ15 (2024)| FIT18'!AU24</f>
        <v>#REF!</v>
      </c>
      <c r="AV3" s="136" t="e">
        <f>'РБ ВВ15 (2024)| FIT18'!AV24</f>
        <v>#REF!</v>
      </c>
      <c r="AW3" s="136" t="e">
        <f>'РБ ВВ15 (2024)| FIT18'!AW24</f>
        <v>#REF!</v>
      </c>
      <c r="AX3" s="136" t="e">
        <f>'РБ ВВ15 (2024)| FIT18'!AX24</f>
        <v>#REF!</v>
      </c>
      <c r="AY3" s="136" t="e">
        <f>'РБ ВВ15 (2024)| FIT18'!AY24</f>
        <v>#REF!</v>
      </c>
      <c r="AZ3" s="136" t="e">
        <f>'РБ ВВ15 (2024)| FIT18'!AZ24</f>
        <v>#REF!</v>
      </c>
    </row>
    <row r="4" spans="1:52" ht="20.25" customHeight="1" x14ac:dyDescent="0.2">
      <c r="A4" s="90" t="s">
        <v>64</v>
      </c>
      <c r="B4" s="136" t="e">
        <f>'РБ ВВ15 (2024)| FIT18'!B25</f>
        <v>#REF!</v>
      </c>
      <c r="C4" s="136" t="e">
        <f>'РБ ВВ15 (2024)| FIT18'!C25</f>
        <v>#REF!</v>
      </c>
      <c r="D4" s="136" t="e">
        <f>'РБ ВВ15 (2024)| FIT18'!D25</f>
        <v>#REF!</v>
      </c>
      <c r="E4" s="136" t="e">
        <f>'РБ ВВ15 (2024)| FIT18'!E25</f>
        <v>#REF!</v>
      </c>
      <c r="F4" s="136" t="e">
        <f>'РБ ВВ15 (2024)| FIT18'!F25</f>
        <v>#REF!</v>
      </c>
      <c r="G4" s="136" t="e">
        <f>'РБ ВВ15 (2024)| FIT18'!G25</f>
        <v>#REF!</v>
      </c>
      <c r="H4" s="136" t="e">
        <f>'РБ ВВ15 (2024)| FIT18'!H25</f>
        <v>#REF!</v>
      </c>
      <c r="I4" s="136" t="e">
        <f>'РБ ВВ15 (2024)| FIT18'!I25</f>
        <v>#REF!</v>
      </c>
      <c r="J4" s="136" t="e">
        <f>'РБ ВВ15 (2024)| FIT18'!J25</f>
        <v>#REF!</v>
      </c>
      <c r="K4" s="136" t="e">
        <f>'РБ ВВ15 (2024)| FIT18'!K25</f>
        <v>#REF!</v>
      </c>
      <c r="L4" s="136" t="e">
        <f>'РБ ВВ15 (2024)| FIT18'!L25</f>
        <v>#REF!</v>
      </c>
      <c r="M4" s="136" t="e">
        <f>'РБ ВВ15 (2024)| FIT18'!M25</f>
        <v>#REF!</v>
      </c>
      <c r="N4" s="136" t="e">
        <f>'РБ ВВ15 (2024)| FIT18'!N25</f>
        <v>#REF!</v>
      </c>
      <c r="O4" s="136" t="e">
        <f>'РБ ВВ15 (2024)| FIT18'!O25</f>
        <v>#REF!</v>
      </c>
      <c r="P4" s="136" t="e">
        <f>'РБ ВВ15 (2024)| FIT18'!P25</f>
        <v>#REF!</v>
      </c>
      <c r="Q4" s="136" t="e">
        <f>'РБ ВВ15 (2024)| FIT18'!Q25</f>
        <v>#REF!</v>
      </c>
      <c r="R4" s="136" t="e">
        <f>'РБ ВВ15 (2024)| FIT18'!R25</f>
        <v>#REF!</v>
      </c>
      <c r="S4" s="136" t="e">
        <f>'РБ ВВ15 (2024)| FIT18'!S25</f>
        <v>#REF!</v>
      </c>
      <c r="T4" s="136" t="e">
        <f>'РБ ВВ15 (2024)| FIT18'!T25</f>
        <v>#REF!</v>
      </c>
      <c r="U4" s="136" t="e">
        <f>'РБ ВВ15 (2024)| FIT18'!U25</f>
        <v>#REF!</v>
      </c>
      <c r="V4" s="136" t="e">
        <f>'РБ ВВ15 (2024)| FIT18'!V25</f>
        <v>#REF!</v>
      </c>
      <c r="W4" s="136" t="e">
        <f>'РБ ВВ15 (2024)| FIT18'!W25</f>
        <v>#REF!</v>
      </c>
      <c r="X4" s="136" t="e">
        <f>'РБ ВВ15 (2024)| FIT18'!X25</f>
        <v>#REF!</v>
      </c>
      <c r="Y4" s="136" t="e">
        <f>'РБ ВВ15 (2024)| FIT18'!Y25</f>
        <v>#REF!</v>
      </c>
      <c r="Z4" s="136" t="e">
        <f>'РБ ВВ15 (2024)| FIT18'!Z25</f>
        <v>#REF!</v>
      </c>
      <c r="AA4" s="136" t="e">
        <f>'РБ ВВ15 (2024)| FIT18'!AA25</f>
        <v>#REF!</v>
      </c>
      <c r="AB4" s="136" t="e">
        <f>'РБ ВВ15 (2024)| FIT18'!AB25</f>
        <v>#REF!</v>
      </c>
      <c r="AC4" s="136" t="e">
        <f>'РБ ВВ15 (2024)| FIT18'!AC25</f>
        <v>#REF!</v>
      </c>
      <c r="AD4" s="136" t="e">
        <f>'РБ ВВ15 (2024)| FIT18'!AD25</f>
        <v>#REF!</v>
      </c>
      <c r="AE4" s="136" t="e">
        <f>'РБ ВВ15 (2024)| FIT18'!AE25</f>
        <v>#REF!</v>
      </c>
      <c r="AF4" s="136" t="e">
        <f>'РБ ВВ15 (2024)| FIT18'!AF25</f>
        <v>#REF!</v>
      </c>
      <c r="AG4" s="136" t="e">
        <f>'РБ ВВ15 (2024)| FIT18'!AG25</f>
        <v>#REF!</v>
      </c>
      <c r="AH4" s="136" t="e">
        <f>'РБ ВВ15 (2024)| FIT18'!AH25</f>
        <v>#REF!</v>
      </c>
      <c r="AI4" s="136" t="e">
        <f>'РБ ВВ15 (2024)| FIT18'!AI25</f>
        <v>#REF!</v>
      </c>
      <c r="AJ4" s="136" t="e">
        <f>'РБ ВВ15 (2024)| FIT18'!AJ25</f>
        <v>#REF!</v>
      </c>
      <c r="AK4" s="136" t="e">
        <f>'РБ ВВ15 (2024)| FIT18'!AK25</f>
        <v>#REF!</v>
      </c>
      <c r="AL4" s="136" t="e">
        <f>'РБ ВВ15 (2024)| FIT18'!AL25</f>
        <v>#REF!</v>
      </c>
      <c r="AM4" s="136" t="e">
        <f>'РБ ВВ15 (2024)| FIT18'!AM25</f>
        <v>#REF!</v>
      </c>
      <c r="AN4" s="136" t="e">
        <f>'РБ ВВ15 (2024)| FIT18'!AN25</f>
        <v>#REF!</v>
      </c>
      <c r="AO4" s="136" t="e">
        <f>'РБ ВВ15 (2024)| FIT18'!AO25</f>
        <v>#REF!</v>
      </c>
      <c r="AP4" s="136" t="e">
        <f>'РБ ВВ15 (2024)| FIT18'!AP25</f>
        <v>#REF!</v>
      </c>
      <c r="AQ4" s="136" t="e">
        <f>'РБ ВВ15 (2024)| FIT18'!AQ25</f>
        <v>#REF!</v>
      </c>
      <c r="AR4" s="136" t="e">
        <f>'РБ ВВ15 (2024)| FIT18'!AR25</f>
        <v>#REF!</v>
      </c>
      <c r="AS4" s="136" t="e">
        <f>'РБ ВВ15 (2024)| FIT18'!AS25</f>
        <v>#REF!</v>
      </c>
      <c r="AT4" s="136" t="e">
        <f>'РБ ВВ15 (2024)| FIT18'!AT25</f>
        <v>#REF!</v>
      </c>
      <c r="AU4" s="136" t="e">
        <f>'РБ ВВ15 (2024)| FIT18'!AU25</f>
        <v>#REF!</v>
      </c>
      <c r="AV4" s="136" t="e">
        <f>'РБ ВВ15 (2024)| FIT18'!AV25</f>
        <v>#REF!</v>
      </c>
      <c r="AW4" s="136" t="e">
        <f>'РБ ВВ15 (2024)| FIT18'!AW25</f>
        <v>#REF!</v>
      </c>
      <c r="AX4" s="136" t="e">
        <f>'РБ ВВ15 (2024)| FIT18'!AX25</f>
        <v>#REF!</v>
      </c>
      <c r="AY4" s="136" t="e">
        <f>'РБ ВВ15 (2024)| FIT18'!AY25</f>
        <v>#REF!</v>
      </c>
      <c r="AZ4" s="136" t="e">
        <f>'РБ ВВ15 (2024)| FIT18'!AZ25</f>
        <v>#REF!</v>
      </c>
    </row>
    <row r="5" spans="1:52" s="44" customFormat="1" x14ac:dyDescent="0.2">
      <c r="A5" s="42" t="s">
        <v>83</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row>
    <row r="6" spans="1:52" s="50" customFormat="1" x14ac:dyDescent="0.2">
      <c r="A6" s="88">
        <v>1</v>
      </c>
      <c r="B6" s="94" t="e">
        <f>'РБ ВВ15 (2024)| FIT18'!B27+25</f>
        <v>#REF!</v>
      </c>
      <c r="C6" s="94" t="e">
        <f>'РБ ВВ15 (2024)| FIT18'!C27+25</f>
        <v>#REF!</v>
      </c>
      <c r="D6" s="94" t="e">
        <f>'РБ ВВ15 (2024)| FIT18'!D27+25</f>
        <v>#REF!</v>
      </c>
      <c r="E6" s="94" t="e">
        <f>'РБ ВВ15 (2024)| FIT18'!E27+25</f>
        <v>#REF!</v>
      </c>
      <c r="F6" s="94" t="e">
        <f>'РБ ВВ15 (2024)| FIT18'!F27+25</f>
        <v>#REF!</v>
      </c>
      <c r="G6" s="94" t="e">
        <f>'РБ ВВ15 (2024)| FIT18'!G27+25</f>
        <v>#REF!</v>
      </c>
      <c r="H6" s="94" t="e">
        <f>'РБ ВВ15 (2024)| FIT18'!H27+25</f>
        <v>#REF!</v>
      </c>
      <c r="I6" s="94" t="e">
        <f>'РБ ВВ15 (2024)| FIT18'!I27+25</f>
        <v>#REF!</v>
      </c>
      <c r="J6" s="94" t="e">
        <f>'РБ ВВ15 (2024)| FIT18'!J27+25</f>
        <v>#REF!</v>
      </c>
      <c r="K6" s="94" t="e">
        <f>'РБ ВВ15 (2024)| FIT18'!K27+25</f>
        <v>#REF!</v>
      </c>
      <c r="L6" s="94" t="e">
        <f>'РБ ВВ15 (2024)| FIT18'!L27+25</f>
        <v>#REF!</v>
      </c>
      <c r="M6" s="94" t="e">
        <f>'РБ ВВ15 (2024)| FIT18'!M27+25</f>
        <v>#REF!</v>
      </c>
      <c r="N6" s="94" t="e">
        <f>'РБ ВВ15 (2024)| FIT18'!N27+25</f>
        <v>#REF!</v>
      </c>
      <c r="O6" s="94" t="e">
        <f>'РБ ВВ15 (2024)| FIT18'!O27+25</f>
        <v>#REF!</v>
      </c>
      <c r="P6" s="94" t="e">
        <f>'РБ ВВ15 (2024)| FIT18'!P27+25</f>
        <v>#REF!</v>
      </c>
      <c r="Q6" s="94" t="e">
        <f>'РБ ВВ15 (2024)| FIT18'!Q27+25</f>
        <v>#REF!</v>
      </c>
      <c r="R6" s="94" t="e">
        <f>'РБ ВВ15 (2024)| FIT18'!R27+25</f>
        <v>#REF!</v>
      </c>
      <c r="S6" s="94" t="e">
        <f>'РБ ВВ15 (2024)| FIT18'!S27+25</f>
        <v>#REF!</v>
      </c>
      <c r="T6" s="94" t="e">
        <f>'РБ ВВ15 (2024)| FIT18'!T27+25</f>
        <v>#REF!</v>
      </c>
      <c r="U6" s="94" t="e">
        <f>'РБ ВВ15 (2024)| FIT18'!U27+25</f>
        <v>#REF!</v>
      </c>
      <c r="V6" s="94" t="e">
        <f>'РБ ВВ15 (2024)| FIT18'!V27+25</f>
        <v>#REF!</v>
      </c>
      <c r="W6" s="94" t="e">
        <f>'РБ ВВ15 (2024)| FIT18'!W27+25</f>
        <v>#REF!</v>
      </c>
      <c r="X6" s="94" t="e">
        <f>'РБ ВВ15 (2024)| FIT18'!X27+25</f>
        <v>#REF!</v>
      </c>
      <c r="Y6" s="94" t="e">
        <f>'РБ ВВ15 (2024)| FIT18'!Y27+25</f>
        <v>#REF!</v>
      </c>
      <c r="Z6" s="94" t="e">
        <f>'РБ ВВ15 (2024)| FIT18'!Z27+25</f>
        <v>#REF!</v>
      </c>
      <c r="AA6" s="94" t="e">
        <f>'РБ ВВ15 (2024)| FIT18'!AA27+25</f>
        <v>#REF!</v>
      </c>
      <c r="AB6" s="94" t="e">
        <f>'РБ ВВ15 (2024)| FIT18'!AB27+25</f>
        <v>#REF!</v>
      </c>
      <c r="AC6" s="94" t="e">
        <f>'РБ ВВ15 (2024)| FIT18'!AC27+25</f>
        <v>#REF!</v>
      </c>
      <c r="AD6" s="94" t="e">
        <f>'РБ ВВ15 (2024)| FIT18'!AD27+25</f>
        <v>#REF!</v>
      </c>
      <c r="AE6" s="94" t="e">
        <f>'РБ ВВ15 (2024)| FIT18'!AE27+25</f>
        <v>#REF!</v>
      </c>
      <c r="AF6" s="94" t="e">
        <f>'РБ ВВ15 (2024)| FIT18'!AF27+25</f>
        <v>#REF!</v>
      </c>
      <c r="AG6" s="94" t="e">
        <f>'РБ ВВ15 (2024)| FIT18'!AG27+25</f>
        <v>#REF!</v>
      </c>
      <c r="AH6" s="94" t="e">
        <f>'РБ ВВ15 (2024)| FIT18'!AH27+25</f>
        <v>#REF!</v>
      </c>
      <c r="AI6" s="94" t="e">
        <f>'РБ ВВ15 (2024)| FIT18'!AI27+25</f>
        <v>#REF!</v>
      </c>
      <c r="AJ6" s="94" t="e">
        <f>'РБ ВВ15 (2024)| FIT18'!AJ27+25</f>
        <v>#REF!</v>
      </c>
      <c r="AK6" s="94" t="e">
        <f>'РБ ВВ15 (2024)| FIT18'!AK27+25</f>
        <v>#REF!</v>
      </c>
      <c r="AL6" s="94" t="e">
        <f>'РБ ВВ15 (2024)| FIT18'!AL27+25</f>
        <v>#REF!</v>
      </c>
      <c r="AM6" s="94" t="e">
        <f>'РБ ВВ15 (2024)| FIT18'!AM27+25</f>
        <v>#REF!</v>
      </c>
      <c r="AN6" s="94" t="e">
        <f>'РБ ВВ15 (2024)| FIT18'!AN27+25</f>
        <v>#REF!</v>
      </c>
      <c r="AO6" s="94" t="e">
        <f>'РБ ВВ15 (2024)| FIT18'!AO27+25</f>
        <v>#REF!</v>
      </c>
      <c r="AP6" s="94" t="e">
        <f>'РБ ВВ15 (2024)| FIT18'!AP27+25</f>
        <v>#REF!</v>
      </c>
      <c r="AQ6" s="94" t="e">
        <f>'РБ ВВ15 (2024)| FIT18'!AQ27+25</f>
        <v>#REF!</v>
      </c>
      <c r="AR6" s="94" t="e">
        <f>'РБ ВВ15 (2024)| FIT18'!AR27+25</f>
        <v>#REF!</v>
      </c>
      <c r="AS6" s="94" t="e">
        <f>'РБ ВВ15 (2024)| FIT18'!AS27+25</f>
        <v>#REF!</v>
      </c>
      <c r="AT6" s="94" t="e">
        <f>'РБ ВВ15 (2024)| FIT18'!AT27+25</f>
        <v>#REF!</v>
      </c>
      <c r="AU6" s="94" t="e">
        <f>'РБ ВВ15 (2024)| FIT18'!AU27+25</f>
        <v>#REF!</v>
      </c>
      <c r="AV6" s="94" t="e">
        <f>'РБ ВВ15 (2024)| FIT18'!AV27+25</f>
        <v>#REF!</v>
      </c>
      <c r="AW6" s="94" t="e">
        <f>'РБ ВВ15 (2024)| FIT18'!AW27+25</f>
        <v>#REF!</v>
      </c>
      <c r="AX6" s="94" t="e">
        <f>'РБ ВВ15 (2024)| FIT18'!AX27+25</f>
        <v>#REF!</v>
      </c>
      <c r="AY6" s="94" t="e">
        <f>'РБ ВВ15 (2024)| FIT18'!AY27+25</f>
        <v>#REF!</v>
      </c>
      <c r="AZ6" s="94" t="e">
        <f>'РБ ВВ15 (2024)| FIT18'!AZ27+25</f>
        <v>#REF!</v>
      </c>
    </row>
    <row r="7" spans="1:52" s="50" customFormat="1" x14ac:dyDescent="0.2">
      <c r="A7" s="88">
        <v>2</v>
      </c>
      <c r="B7" s="94" t="e">
        <f>'РБ ВВ15 (2024)| FIT18'!B28+25</f>
        <v>#REF!</v>
      </c>
      <c r="C7" s="94" t="e">
        <f>'РБ ВВ15 (2024)| FIT18'!C28+25</f>
        <v>#REF!</v>
      </c>
      <c r="D7" s="94" t="e">
        <f>'РБ ВВ15 (2024)| FIT18'!D28+25</f>
        <v>#REF!</v>
      </c>
      <c r="E7" s="94" t="e">
        <f>'РБ ВВ15 (2024)| FIT18'!E28+25</f>
        <v>#REF!</v>
      </c>
      <c r="F7" s="94" t="e">
        <f>'РБ ВВ15 (2024)| FIT18'!F28+25</f>
        <v>#REF!</v>
      </c>
      <c r="G7" s="94" t="e">
        <f>'РБ ВВ15 (2024)| FIT18'!G28+25</f>
        <v>#REF!</v>
      </c>
      <c r="H7" s="94" t="e">
        <f>'РБ ВВ15 (2024)| FIT18'!H28+25</f>
        <v>#REF!</v>
      </c>
      <c r="I7" s="94" t="e">
        <f>'РБ ВВ15 (2024)| FIT18'!I28+25</f>
        <v>#REF!</v>
      </c>
      <c r="J7" s="94" t="e">
        <f>'РБ ВВ15 (2024)| FIT18'!J28+25</f>
        <v>#REF!</v>
      </c>
      <c r="K7" s="94" t="e">
        <f>'РБ ВВ15 (2024)| FIT18'!K28+25</f>
        <v>#REF!</v>
      </c>
      <c r="L7" s="94" t="e">
        <f>'РБ ВВ15 (2024)| FIT18'!L28+25</f>
        <v>#REF!</v>
      </c>
      <c r="M7" s="94" t="e">
        <f>'РБ ВВ15 (2024)| FIT18'!M28+25</f>
        <v>#REF!</v>
      </c>
      <c r="N7" s="94" t="e">
        <f>'РБ ВВ15 (2024)| FIT18'!N28+25</f>
        <v>#REF!</v>
      </c>
      <c r="O7" s="94" t="e">
        <f>'РБ ВВ15 (2024)| FIT18'!O28+25</f>
        <v>#REF!</v>
      </c>
      <c r="P7" s="94" t="e">
        <f>'РБ ВВ15 (2024)| FIT18'!P28+25</f>
        <v>#REF!</v>
      </c>
      <c r="Q7" s="94" t="e">
        <f>'РБ ВВ15 (2024)| FIT18'!Q28+25</f>
        <v>#REF!</v>
      </c>
      <c r="R7" s="94" t="e">
        <f>'РБ ВВ15 (2024)| FIT18'!R28+25</f>
        <v>#REF!</v>
      </c>
      <c r="S7" s="94" t="e">
        <f>'РБ ВВ15 (2024)| FIT18'!S28+25</f>
        <v>#REF!</v>
      </c>
      <c r="T7" s="94" t="e">
        <f>'РБ ВВ15 (2024)| FIT18'!T28+25</f>
        <v>#REF!</v>
      </c>
      <c r="U7" s="94" t="e">
        <f>'РБ ВВ15 (2024)| FIT18'!U28+25</f>
        <v>#REF!</v>
      </c>
      <c r="V7" s="94" t="e">
        <f>'РБ ВВ15 (2024)| FIT18'!V28+25</f>
        <v>#REF!</v>
      </c>
      <c r="W7" s="94" t="e">
        <f>'РБ ВВ15 (2024)| FIT18'!W28+25</f>
        <v>#REF!</v>
      </c>
      <c r="X7" s="94" t="e">
        <f>'РБ ВВ15 (2024)| FIT18'!X28+25</f>
        <v>#REF!</v>
      </c>
      <c r="Y7" s="94" t="e">
        <f>'РБ ВВ15 (2024)| FIT18'!Y28+25</f>
        <v>#REF!</v>
      </c>
      <c r="Z7" s="94" t="e">
        <f>'РБ ВВ15 (2024)| FIT18'!Z28+25</f>
        <v>#REF!</v>
      </c>
      <c r="AA7" s="94" t="e">
        <f>'РБ ВВ15 (2024)| FIT18'!AA28+25</f>
        <v>#REF!</v>
      </c>
      <c r="AB7" s="94" t="e">
        <f>'РБ ВВ15 (2024)| FIT18'!AB28+25</f>
        <v>#REF!</v>
      </c>
      <c r="AC7" s="94" t="e">
        <f>'РБ ВВ15 (2024)| FIT18'!AC28+25</f>
        <v>#REF!</v>
      </c>
      <c r="AD7" s="94" t="e">
        <f>'РБ ВВ15 (2024)| FIT18'!AD28+25</f>
        <v>#REF!</v>
      </c>
      <c r="AE7" s="94" t="e">
        <f>'РБ ВВ15 (2024)| FIT18'!AE28+25</f>
        <v>#REF!</v>
      </c>
      <c r="AF7" s="94" t="e">
        <f>'РБ ВВ15 (2024)| FIT18'!AF28+25</f>
        <v>#REF!</v>
      </c>
      <c r="AG7" s="94" t="e">
        <f>'РБ ВВ15 (2024)| FIT18'!AG28+25</f>
        <v>#REF!</v>
      </c>
      <c r="AH7" s="94" t="e">
        <f>'РБ ВВ15 (2024)| FIT18'!AH28+25</f>
        <v>#REF!</v>
      </c>
      <c r="AI7" s="94" t="e">
        <f>'РБ ВВ15 (2024)| FIT18'!AI28+25</f>
        <v>#REF!</v>
      </c>
      <c r="AJ7" s="94" t="e">
        <f>'РБ ВВ15 (2024)| FIT18'!AJ28+25</f>
        <v>#REF!</v>
      </c>
      <c r="AK7" s="94" t="e">
        <f>'РБ ВВ15 (2024)| FIT18'!AK28+25</f>
        <v>#REF!</v>
      </c>
      <c r="AL7" s="94" t="e">
        <f>'РБ ВВ15 (2024)| FIT18'!AL28+25</f>
        <v>#REF!</v>
      </c>
      <c r="AM7" s="94" t="e">
        <f>'РБ ВВ15 (2024)| FIT18'!AM28+25</f>
        <v>#REF!</v>
      </c>
      <c r="AN7" s="94" t="e">
        <f>'РБ ВВ15 (2024)| FIT18'!AN28+25</f>
        <v>#REF!</v>
      </c>
      <c r="AO7" s="94" t="e">
        <f>'РБ ВВ15 (2024)| FIT18'!AO28+25</f>
        <v>#REF!</v>
      </c>
      <c r="AP7" s="94" t="e">
        <f>'РБ ВВ15 (2024)| FIT18'!AP28+25</f>
        <v>#REF!</v>
      </c>
      <c r="AQ7" s="94" t="e">
        <f>'РБ ВВ15 (2024)| FIT18'!AQ28+25</f>
        <v>#REF!</v>
      </c>
      <c r="AR7" s="94" t="e">
        <f>'РБ ВВ15 (2024)| FIT18'!AR28+25</f>
        <v>#REF!</v>
      </c>
      <c r="AS7" s="94" t="e">
        <f>'РБ ВВ15 (2024)| FIT18'!AS28+25</f>
        <v>#REF!</v>
      </c>
      <c r="AT7" s="94" t="e">
        <f>'РБ ВВ15 (2024)| FIT18'!AT28+25</f>
        <v>#REF!</v>
      </c>
      <c r="AU7" s="94" t="e">
        <f>'РБ ВВ15 (2024)| FIT18'!AU28+25</f>
        <v>#REF!</v>
      </c>
      <c r="AV7" s="94" t="e">
        <f>'РБ ВВ15 (2024)| FIT18'!AV28+25</f>
        <v>#REF!</v>
      </c>
      <c r="AW7" s="94" t="e">
        <f>'РБ ВВ15 (2024)| FIT18'!AW28+25</f>
        <v>#REF!</v>
      </c>
      <c r="AX7" s="94" t="e">
        <f>'РБ ВВ15 (2024)| FIT18'!AX28+25</f>
        <v>#REF!</v>
      </c>
      <c r="AY7" s="94" t="e">
        <f>'РБ ВВ15 (2024)| FIT18'!AY28+25</f>
        <v>#REF!</v>
      </c>
      <c r="AZ7" s="94" t="e">
        <f>'РБ ВВ15 (2024)| FIT18'!AZ28+25</f>
        <v>#REF!</v>
      </c>
    </row>
    <row r="8" spans="1:52" s="50" customFormat="1" x14ac:dyDescent="0.2">
      <c r="A8" s="42" t="s">
        <v>234</v>
      </c>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row>
    <row r="9" spans="1:52" s="50" customFormat="1" x14ac:dyDescent="0.2">
      <c r="A9" s="180">
        <v>1</v>
      </c>
      <c r="B9" s="94" t="e">
        <f>'РБ ВВ15 (2024)| FIT18'!B30+25</f>
        <v>#REF!</v>
      </c>
      <c r="C9" s="94" t="e">
        <f>'РБ ВВ15 (2024)| FIT18'!C30+25</f>
        <v>#REF!</v>
      </c>
      <c r="D9" s="94" t="e">
        <f>'РБ ВВ15 (2024)| FIT18'!D30+25</f>
        <v>#REF!</v>
      </c>
      <c r="E9" s="94" t="e">
        <f>'РБ ВВ15 (2024)| FIT18'!E30+25</f>
        <v>#REF!</v>
      </c>
      <c r="F9" s="94" t="e">
        <f>'РБ ВВ15 (2024)| FIT18'!F30+25</f>
        <v>#REF!</v>
      </c>
      <c r="G9" s="94" t="e">
        <f>'РБ ВВ15 (2024)| FIT18'!G30+25</f>
        <v>#REF!</v>
      </c>
      <c r="H9" s="94" t="e">
        <f>'РБ ВВ15 (2024)| FIT18'!H30+25</f>
        <v>#REF!</v>
      </c>
      <c r="I9" s="94" t="e">
        <f>'РБ ВВ15 (2024)| FIT18'!I30+25</f>
        <v>#REF!</v>
      </c>
      <c r="J9" s="94" t="e">
        <f>'РБ ВВ15 (2024)| FIT18'!J30+25</f>
        <v>#REF!</v>
      </c>
      <c r="K9" s="94" t="e">
        <f>'РБ ВВ15 (2024)| FIT18'!K30+25</f>
        <v>#REF!</v>
      </c>
      <c r="L9" s="94" t="e">
        <f>'РБ ВВ15 (2024)| FIT18'!L30+25</f>
        <v>#REF!</v>
      </c>
      <c r="M9" s="94" t="e">
        <f>'РБ ВВ15 (2024)| FIT18'!M30+25</f>
        <v>#REF!</v>
      </c>
      <c r="N9" s="94" t="e">
        <f>'РБ ВВ15 (2024)| FIT18'!N30+25</f>
        <v>#REF!</v>
      </c>
      <c r="O9" s="94" t="e">
        <f>'РБ ВВ15 (2024)| FIT18'!O30+25</f>
        <v>#REF!</v>
      </c>
      <c r="P9" s="94" t="e">
        <f>'РБ ВВ15 (2024)| FIT18'!P30+25</f>
        <v>#REF!</v>
      </c>
      <c r="Q9" s="94" t="e">
        <f>'РБ ВВ15 (2024)| FIT18'!Q30+25</f>
        <v>#REF!</v>
      </c>
      <c r="R9" s="94" t="e">
        <f>'РБ ВВ15 (2024)| FIT18'!R30+25</f>
        <v>#REF!</v>
      </c>
      <c r="S9" s="94" t="e">
        <f>'РБ ВВ15 (2024)| FIT18'!S30+25</f>
        <v>#REF!</v>
      </c>
      <c r="T9" s="94" t="e">
        <f>'РБ ВВ15 (2024)| FIT18'!T30+25</f>
        <v>#REF!</v>
      </c>
      <c r="U9" s="94" t="e">
        <f>'РБ ВВ15 (2024)| FIT18'!U30+25</f>
        <v>#REF!</v>
      </c>
      <c r="V9" s="94" t="e">
        <f>'РБ ВВ15 (2024)| FIT18'!V30+25</f>
        <v>#REF!</v>
      </c>
      <c r="W9" s="94" t="e">
        <f>'РБ ВВ15 (2024)| FIT18'!W30+25</f>
        <v>#REF!</v>
      </c>
      <c r="X9" s="94" t="e">
        <f>'РБ ВВ15 (2024)| FIT18'!X30+25</f>
        <v>#REF!</v>
      </c>
      <c r="Y9" s="94" t="e">
        <f>'РБ ВВ15 (2024)| FIT18'!Y30+25</f>
        <v>#REF!</v>
      </c>
      <c r="Z9" s="94" t="e">
        <f>'РБ ВВ15 (2024)| FIT18'!Z30+25</f>
        <v>#REF!</v>
      </c>
      <c r="AA9" s="94" t="e">
        <f>'РБ ВВ15 (2024)| FIT18'!AA30+25</f>
        <v>#REF!</v>
      </c>
      <c r="AB9" s="94" t="e">
        <f>'РБ ВВ15 (2024)| FIT18'!AB30+25</f>
        <v>#REF!</v>
      </c>
      <c r="AC9" s="94" t="e">
        <f>'РБ ВВ15 (2024)| FIT18'!AC30+25</f>
        <v>#REF!</v>
      </c>
      <c r="AD9" s="94" t="e">
        <f>'РБ ВВ15 (2024)| FIT18'!AD30+25</f>
        <v>#REF!</v>
      </c>
      <c r="AE9" s="94" t="e">
        <f>'РБ ВВ15 (2024)| FIT18'!AE30+25</f>
        <v>#REF!</v>
      </c>
      <c r="AF9" s="94" t="e">
        <f>'РБ ВВ15 (2024)| FIT18'!AF30+25</f>
        <v>#REF!</v>
      </c>
      <c r="AG9" s="94" t="e">
        <f>'РБ ВВ15 (2024)| FIT18'!AG30+25</f>
        <v>#REF!</v>
      </c>
      <c r="AH9" s="94" t="e">
        <f>'РБ ВВ15 (2024)| FIT18'!AH30+25</f>
        <v>#REF!</v>
      </c>
      <c r="AI9" s="94" t="e">
        <f>'РБ ВВ15 (2024)| FIT18'!AI30+25</f>
        <v>#REF!</v>
      </c>
      <c r="AJ9" s="94" t="e">
        <f>'РБ ВВ15 (2024)| FIT18'!AJ30+25</f>
        <v>#REF!</v>
      </c>
      <c r="AK9" s="94" t="e">
        <f>'РБ ВВ15 (2024)| FIT18'!AK30+25</f>
        <v>#REF!</v>
      </c>
      <c r="AL9" s="94" t="e">
        <f>'РБ ВВ15 (2024)| FIT18'!AL30+25</f>
        <v>#REF!</v>
      </c>
      <c r="AM9" s="94" t="e">
        <f>'РБ ВВ15 (2024)| FIT18'!AM30+25</f>
        <v>#REF!</v>
      </c>
      <c r="AN9" s="94" t="e">
        <f>'РБ ВВ15 (2024)| FIT18'!AN30+25</f>
        <v>#REF!</v>
      </c>
      <c r="AO9" s="94" t="e">
        <f>'РБ ВВ15 (2024)| FIT18'!AO30+25</f>
        <v>#REF!</v>
      </c>
      <c r="AP9" s="94" t="e">
        <f>'РБ ВВ15 (2024)| FIT18'!AP30+25</f>
        <v>#REF!</v>
      </c>
      <c r="AQ9" s="94" t="e">
        <f>'РБ ВВ15 (2024)| FIT18'!AQ30+25</f>
        <v>#REF!</v>
      </c>
      <c r="AR9" s="94" t="e">
        <f>'РБ ВВ15 (2024)| FIT18'!AR30+25</f>
        <v>#REF!</v>
      </c>
      <c r="AS9" s="94" t="e">
        <f>'РБ ВВ15 (2024)| FIT18'!AS30+25</f>
        <v>#REF!</v>
      </c>
      <c r="AT9" s="94" t="e">
        <f>'РБ ВВ15 (2024)| FIT18'!AT30+25</f>
        <v>#REF!</v>
      </c>
      <c r="AU9" s="94" t="e">
        <f>'РБ ВВ15 (2024)| FIT18'!AU30+25</f>
        <v>#REF!</v>
      </c>
      <c r="AV9" s="94" t="e">
        <f>'РБ ВВ15 (2024)| FIT18'!AV30+25</f>
        <v>#REF!</v>
      </c>
      <c r="AW9" s="94" t="e">
        <f>'РБ ВВ15 (2024)| FIT18'!AW30+25</f>
        <v>#REF!</v>
      </c>
      <c r="AX9" s="94" t="e">
        <f>'РБ ВВ15 (2024)| FIT18'!AX30+25</f>
        <v>#REF!</v>
      </c>
      <c r="AY9" s="94" t="e">
        <f>'РБ ВВ15 (2024)| FIT18'!AY30+25</f>
        <v>#REF!</v>
      </c>
      <c r="AZ9" s="94" t="e">
        <f>'РБ ВВ15 (2024)| FIT18'!AZ30+25</f>
        <v>#REF!</v>
      </c>
    </row>
    <row r="10" spans="1:52" s="50" customFormat="1" x14ac:dyDescent="0.2">
      <c r="A10" s="180">
        <v>2</v>
      </c>
      <c r="B10" s="94" t="e">
        <f>'РБ ВВ15 (2024)| FIT18'!B31+25</f>
        <v>#REF!</v>
      </c>
      <c r="C10" s="94" t="e">
        <f>'РБ ВВ15 (2024)| FIT18'!C31+25</f>
        <v>#REF!</v>
      </c>
      <c r="D10" s="94" t="e">
        <f>'РБ ВВ15 (2024)| FIT18'!D31+25</f>
        <v>#REF!</v>
      </c>
      <c r="E10" s="94" t="e">
        <f>'РБ ВВ15 (2024)| FIT18'!E31+25</f>
        <v>#REF!</v>
      </c>
      <c r="F10" s="94" t="e">
        <f>'РБ ВВ15 (2024)| FIT18'!F31+25</f>
        <v>#REF!</v>
      </c>
      <c r="G10" s="94" t="e">
        <f>'РБ ВВ15 (2024)| FIT18'!G31+25</f>
        <v>#REF!</v>
      </c>
      <c r="H10" s="94" t="e">
        <f>'РБ ВВ15 (2024)| FIT18'!H31+25</f>
        <v>#REF!</v>
      </c>
      <c r="I10" s="94" t="e">
        <f>'РБ ВВ15 (2024)| FIT18'!I31+25</f>
        <v>#REF!</v>
      </c>
      <c r="J10" s="94" t="e">
        <f>'РБ ВВ15 (2024)| FIT18'!J31+25</f>
        <v>#REF!</v>
      </c>
      <c r="K10" s="94" t="e">
        <f>'РБ ВВ15 (2024)| FIT18'!K31+25</f>
        <v>#REF!</v>
      </c>
      <c r="L10" s="94" t="e">
        <f>'РБ ВВ15 (2024)| FIT18'!L31+25</f>
        <v>#REF!</v>
      </c>
      <c r="M10" s="94" t="e">
        <f>'РБ ВВ15 (2024)| FIT18'!M31+25</f>
        <v>#REF!</v>
      </c>
      <c r="N10" s="94" t="e">
        <f>'РБ ВВ15 (2024)| FIT18'!N31+25</f>
        <v>#REF!</v>
      </c>
      <c r="O10" s="94" t="e">
        <f>'РБ ВВ15 (2024)| FIT18'!O31+25</f>
        <v>#REF!</v>
      </c>
      <c r="P10" s="94" t="e">
        <f>'РБ ВВ15 (2024)| FIT18'!P31+25</f>
        <v>#REF!</v>
      </c>
      <c r="Q10" s="94" t="e">
        <f>'РБ ВВ15 (2024)| FIT18'!Q31+25</f>
        <v>#REF!</v>
      </c>
      <c r="R10" s="94" t="e">
        <f>'РБ ВВ15 (2024)| FIT18'!R31+25</f>
        <v>#REF!</v>
      </c>
      <c r="S10" s="94" t="e">
        <f>'РБ ВВ15 (2024)| FIT18'!S31+25</f>
        <v>#REF!</v>
      </c>
      <c r="T10" s="94" t="e">
        <f>'РБ ВВ15 (2024)| FIT18'!T31+25</f>
        <v>#REF!</v>
      </c>
      <c r="U10" s="94" t="e">
        <f>'РБ ВВ15 (2024)| FIT18'!U31+25</f>
        <v>#REF!</v>
      </c>
      <c r="V10" s="94" t="e">
        <f>'РБ ВВ15 (2024)| FIT18'!V31+25</f>
        <v>#REF!</v>
      </c>
      <c r="W10" s="94" t="e">
        <f>'РБ ВВ15 (2024)| FIT18'!W31+25</f>
        <v>#REF!</v>
      </c>
      <c r="X10" s="94" t="e">
        <f>'РБ ВВ15 (2024)| FIT18'!X31+25</f>
        <v>#REF!</v>
      </c>
      <c r="Y10" s="94" t="e">
        <f>'РБ ВВ15 (2024)| FIT18'!Y31+25</f>
        <v>#REF!</v>
      </c>
      <c r="Z10" s="94" t="e">
        <f>'РБ ВВ15 (2024)| FIT18'!Z31+25</f>
        <v>#REF!</v>
      </c>
      <c r="AA10" s="94" t="e">
        <f>'РБ ВВ15 (2024)| FIT18'!AA31+25</f>
        <v>#REF!</v>
      </c>
      <c r="AB10" s="94" t="e">
        <f>'РБ ВВ15 (2024)| FIT18'!AB31+25</f>
        <v>#REF!</v>
      </c>
      <c r="AC10" s="94" t="e">
        <f>'РБ ВВ15 (2024)| FIT18'!AC31+25</f>
        <v>#REF!</v>
      </c>
      <c r="AD10" s="94" t="e">
        <f>'РБ ВВ15 (2024)| FIT18'!AD31+25</f>
        <v>#REF!</v>
      </c>
      <c r="AE10" s="94" t="e">
        <f>'РБ ВВ15 (2024)| FIT18'!AE31+25</f>
        <v>#REF!</v>
      </c>
      <c r="AF10" s="94" t="e">
        <f>'РБ ВВ15 (2024)| FIT18'!AF31+25</f>
        <v>#REF!</v>
      </c>
      <c r="AG10" s="94" t="e">
        <f>'РБ ВВ15 (2024)| FIT18'!AG31+25</f>
        <v>#REF!</v>
      </c>
      <c r="AH10" s="94" t="e">
        <f>'РБ ВВ15 (2024)| FIT18'!AH31+25</f>
        <v>#REF!</v>
      </c>
      <c r="AI10" s="94" t="e">
        <f>'РБ ВВ15 (2024)| FIT18'!AI31+25</f>
        <v>#REF!</v>
      </c>
      <c r="AJ10" s="94" t="e">
        <f>'РБ ВВ15 (2024)| FIT18'!AJ31+25</f>
        <v>#REF!</v>
      </c>
      <c r="AK10" s="94" t="e">
        <f>'РБ ВВ15 (2024)| FIT18'!AK31+25</f>
        <v>#REF!</v>
      </c>
      <c r="AL10" s="94" t="e">
        <f>'РБ ВВ15 (2024)| FIT18'!AL31+25</f>
        <v>#REF!</v>
      </c>
      <c r="AM10" s="94" t="e">
        <f>'РБ ВВ15 (2024)| FIT18'!AM31+25</f>
        <v>#REF!</v>
      </c>
      <c r="AN10" s="94" t="e">
        <f>'РБ ВВ15 (2024)| FIT18'!AN31+25</f>
        <v>#REF!</v>
      </c>
      <c r="AO10" s="94" t="e">
        <f>'РБ ВВ15 (2024)| FIT18'!AO31+25</f>
        <v>#REF!</v>
      </c>
      <c r="AP10" s="94" t="e">
        <f>'РБ ВВ15 (2024)| FIT18'!AP31+25</f>
        <v>#REF!</v>
      </c>
      <c r="AQ10" s="94" t="e">
        <f>'РБ ВВ15 (2024)| FIT18'!AQ31+25</f>
        <v>#REF!</v>
      </c>
      <c r="AR10" s="94" t="e">
        <f>'РБ ВВ15 (2024)| FIT18'!AR31+25</f>
        <v>#REF!</v>
      </c>
      <c r="AS10" s="94" t="e">
        <f>'РБ ВВ15 (2024)| FIT18'!AS31+25</f>
        <v>#REF!</v>
      </c>
      <c r="AT10" s="94" t="e">
        <f>'РБ ВВ15 (2024)| FIT18'!AT31+25</f>
        <v>#REF!</v>
      </c>
      <c r="AU10" s="94" t="e">
        <f>'РБ ВВ15 (2024)| FIT18'!AU31+25</f>
        <v>#REF!</v>
      </c>
      <c r="AV10" s="94" t="e">
        <f>'РБ ВВ15 (2024)| FIT18'!AV31+25</f>
        <v>#REF!</v>
      </c>
      <c r="AW10" s="94" t="e">
        <f>'РБ ВВ15 (2024)| FIT18'!AW31+25</f>
        <v>#REF!</v>
      </c>
      <c r="AX10" s="94" t="e">
        <f>'РБ ВВ15 (2024)| FIT18'!AX31+25</f>
        <v>#REF!</v>
      </c>
      <c r="AY10" s="94" t="e">
        <f>'РБ ВВ15 (2024)| FIT18'!AY31+25</f>
        <v>#REF!</v>
      </c>
      <c r="AZ10" s="94" t="e">
        <f>'РБ ВВ15 (2024)| FIT18'!AZ31+25</f>
        <v>#REF!</v>
      </c>
    </row>
    <row r="11" spans="1:52" s="50" customFormat="1" x14ac:dyDescent="0.2">
      <c r="A11" s="42" t="s">
        <v>84</v>
      </c>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row>
    <row r="12" spans="1:52" s="50" customFormat="1" x14ac:dyDescent="0.2">
      <c r="A12" s="88">
        <f>A6</f>
        <v>1</v>
      </c>
      <c r="B12" s="94" t="e">
        <f>'РБ ВВ15 (2024)| FIT18'!B33+25</f>
        <v>#REF!</v>
      </c>
      <c r="C12" s="94" t="e">
        <f>'РБ ВВ15 (2024)| FIT18'!C33+25</f>
        <v>#REF!</v>
      </c>
      <c r="D12" s="94" t="e">
        <f>'РБ ВВ15 (2024)| FIT18'!D33+25</f>
        <v>#REF!</v>
      </c>
      <c r="E12" s="94" t="e">
        <f>'РБ ВВ15 (2024)| FIT18'!E33+25</f>
        <v>#REF!</v>
      </c>
      <c r="F12" s="94" t="e">
        <f>'РБ ВВ15 (2024)| FIT18'!F33+25</f>
        <v>#REF!</v>
      </c>
      <c r="G12" s="94" t="e">
        <f>'РБ ВВ15 (2024)| FIT18'!G33+25</f>
        <v>#REF!</v>
      </c>
      <c r="H12" s="94" t="e">
        <f>'РБ ВВ15 (2024)| FIT18'!H33+25</f>
        <v>#REF!</v>
      </c>
      <c r="I12" s="94" t="e">
        <f>'РБ ВВ15 (2024)| FIT18'!I33+25</f>
        <v>#REF!</v>
      </c>
      <c r="J12" s="94" t="e">
        <f>'РБ ВВ15 (2024)| FIT18'!J33+25</f>
        <v>#REF!</v>
      </c>
      <c r="K12" s="94" t="e">
        <f>'РБ ВВ15 (2024)| FIT18'!K33+25</f>
        <v>#REF!</v>
      </c>
      <c r="L12" s="94" t="e">
        <f>'РБ ВВ15 (2024)| FIT18'!L33+25</f>
        <v>#REF!</v>
      </c>
      <c r="M12" s="94" t="e">
        <f>'РБ ВВ15 (2024)| FIT18'!M33+25</f>
        <v>#REF!</v>
      </c>
      <c r="N12" s="94" t="e">
        <f>'РБ ВВ15 (2024)| FIT18'!N33+25</f>
        <v>#REF!</v>
      </c>
      <c r="O12" s="94" t="e">
        <f>'РБ ВВ15 (2024)| FIT18'!O33+25</f>
        <v>#REF!</v>
      </c>
      <c r="P12" s="94" t="e">
        <f>'РБ ВВ15 (2024)| FIT18'!P33+25</f>
        <v>#REF!</v>
      </c>
      <c r="Q12" s="94" t="e">
        <f>'РБ ВВ15 (2024)| FIT18'!Q33+25</f>
        <v>#REF!</v>
      </c>
      <c r="R12" s="94" t="e">
        <f>'РБ ВВ15 (2024)| FIT18'!R33+25</f>
        <v>#REF!</v>
      </c>
      <c r="S12" s="94" t="e">
        <f>'РБ ВВ15 (2024)| FIT18'!S33+25</f>
        <v>#REF!</v>
      </c>
      <c r="T12" s="94" t="e">
        <f>'РБ ВВ15 (2024)| FIT18'!T33+25</f>
        <v>#REF!</v>
      </c>
      <c r="U12" s="94" t="e">
        <f>'РБ ВВ15 (2024)| FIT18'!U33+25</f>
        <v>#REF!</v>
      </c>
      <c r="V12" s="94" t="e">
        <f>'РБ ВВ15 (2024)| FIT18'!V33+25</f>
        <v>#REF!</v>
      </c>
      <c r="W12" s="94" t="e">
        <f>'РБ ВВ15 (2024)| FIT18'!W33+25</f>
        <v>#REF!</v>
      </c>
      <c r="X12" s="94" t="e">
        <f>'РБ ВВ15 (2024)| FIT18'!X33+25</f>
        <v>#REF!</v>
      </c>
      <c r="Y12" s="94" t="e">
        <f>'РБ ВВ15 (2024)| FIT18'!Y33+25</f>
        <v>#REF!</v>
      </c>
      <c r="Z12" s="94" t="e">
        <f>'РБ ВВ15 (2024)| FIT18'!Z33+25</f>
        <v>#REF!</v>
      </c>
      <c r="AA12" s="94" t="e">
        <f>'РБ ВВ15 (2024)| FIT18'!AA33+25</f>
        <v>#REF!</v>
      </c>
      <c r="AB12" s="94" t="e">
        <f>'РБ ВВ15 (2024)| FIT18'!AB33+25</f>
        <v>#REF!</v>
      </c>
      <c r="AC12" s="94" t="e">
        <f>'РБ ВВ15 (2024)| FIT18'!AC33+25</f>
        <v>#REF!</v>
      </c>
      <c r="AD12" s="94" t="e">
        <f>'РБ ВВ15 (2024)| FIT18'!AD33+25</f>
        <v>#REF!</v>
      </c>
      <c r="AE12" s="94" t="e">
        <f>'РБ ВВ15 (2024)| FIT18'!AE33+25</f>
        <v>#REF!</v>
      </c>
      <c r="AF12" s="94" t="e">
        <f>'РБ ВВ15 (2024)| FIT18'!AF33+25</f>
        <v>#REF!</v>
      </c>
      <c r="AG12" s="94" t="e">
        <f>'РБ ВВ15 (2024)| FIT18'!AG33+25</f>
        <v>#REF!</v>
      </c>
      <c r="AH12" s="94" t="e">
        <f>'РБ ВВ15 (2024)| FIT18'!AH33+25</f>
        <v>#REF!</v>
      </c>
      <c r="AI12" s="94" t="e">
        <f>'РБ ВВ15 (2024)| FIT18'!AI33+25</f>
        <v>#REF!</v>
      </c>
      <c r="AJ12" s="94" t="e">
        <f>'РБ ВВ15 (2024)| FIT18'!AJ33+25</f>
        <v>#REF!</v>
      </c>
      <c r="AK12" s="94" t="e">
        <f>'РБ ВВ15 (2024)| FIT18'!AK33+25</f>
        <v>#REF!</v>
      </c>
      <c r="AL12" s="94" t="e">
        <f>'РБ ВВ15 (2024)| FIT18'!AL33+25</f>
        <v>#REF!</v>
      </c>
      <c r="AM12" s="94" t="e">
        <f>'РБ ВВ15 (2024)| FIT18'!AM33+25</f>
        <v>#REF!</v>
      </c>
      <c r="AN12" s="94" t="e">
        <f>'РБ ВВ15 (2024)| FIT18'!AN33+25</f>
        <v>#REF!</v>
      </c>
      <c r="AO12" s="94" t="e">
        <f>'РБ ВВ15 (2024)| FIT18'!AO33+25</f>
        <v>#REF!</v>
      </c>
      <c r="AP12" s="94" t="e">
        <f>'РБ ВВ15 (2024)| FIT18'!AP33+25</f>
        <v>#REF!</v>
      </c>
      <c r="AQ12" s="94" t="e">
        <f>'РБ ВВ15 (2024)| FIT18'!AQ33+25</f>
        <v>#REF!</v>
      </c>
      <c r="AR12" s="94" t="e">
        <f>'РБ ВВ15 (2024)| FIT18'!AR33+25</f>
        <v>#REF!</v>
      </c>
      <c r="AS12" s="94" t="e">
        <f>'РБ ВВ15 (2024)| FIT18'!AS33+25</f>
        <v>#REF!</v>
      </c>
      <c r="AT12" s="94" t="e">
        <f>'РБ ВВ15 (2024)| FIT18'!AT33+25</f>
        <v>#REF!</v>
      </c>
      <c r="AU12" s="94" t="e">
        <f>'РБ ВВ15 (2024)| FIT18'!AU33+25</f>
        <v>#REF!</v>
      </c>
      <c r="AV12" s="94" t="e">
        <f>'РБ ВВ15 (2024)| FIT18'!AV33+25</f>
        <v>#REF!</v>
      </c>
      <c r="AW12" s="94" t="e">
        <f>'РБ ВВ15 (2024)| FIT18'!AW33+25</f>
        <v>#REF!</v>
      </c>
      <c r="AX12" s="94" t="e">
        <f>'РБ ВВ15 (2024)| FIT18'!AX33+25</f>
        <v>#REF!</v>
      </c>
      <c r="AY12" s="94" t="e">
        <f>'РБ ВВ15 (2024)| FIT18'!AY33+25</f>
        <v>#REF!</v>
      </c>
      <c r="AZ12" s="94" t="e">
        <f>'РБ ВВ15 (2024)| FIT18'!AZ33+25</f>
        <v>#REF!</v>
      </c>
    </row>
    <row r="13" spans="1:52" s="50" customFormat="1" x14ac:dyDescent="0.2">
      <c r="A13" s="88">
        <f>A7</f>
        <v>2</v>
      </c>
      <c r="B13" s="94" t="e">
        <f>'РБ ВВ15 (2024)| FIT18'!B34+25</f>
        <v>#REF!</v>
      </c>
      <c r="C13" s="94" t="e">
        <f>'РБ ВВ15 (2024)| FIT18'!C34+25</f>
        <v>#REF!</v>
      </c>
      <c r="D13" s="94" t="e">
        <f>'РБ ВВ15 (2024)| FIT18'!D34+25</f>
        <v>#REF!</v>
      </c>
      <c r="E13" s="94" t="e">
        <f>'РБ ВВ15 (2024)| FIT18'!E34+25</f>
        <v>#REF!</v>
      </c>
      <c r="F13" s="94" t="e">
        <f>'РБ ВВ15 (2024)| FIT18'!F34+25</f>
        <v>#REF!</v>
      </c>
      <c r="G13" s="94" t="e">
        <f>'РБ ВВ15 (2024)| FIT18'!G34+25</f>
        <v>#REF!</v>
      </c>
      <c r="H13" s="94" t="e">
        <f>'РБ ВВ15 (2024)| FIT18'!H34+25</f>
        <v>#REF!</v>
      </c>
      <c r="I13" s="94" t="e">
        <f>'РБ ВВ15 (2024)| FIT18'!I34+25</f>
        <v>#REF!</v>
      </c>
      <c r="J13" s="94" t="e">
        <f>'РБ ВВ15 (2024)| FIT18'!J34+25</f>
        <v>#REF!</v>
      </c>
      <c r="K13" s="94" t="e">
        <f>'РБ ВВ15 (2024)| FIT18'!K34+25</f>
        <v>#REF!</v>
      </c>
      <c r="L13" s="94" t="e">
        <f>'РБ ВВ15 (2024)| FIT18'!L34+25</f>
        <v>#REF!</v>
      </c>
      <c r="M13" s="94" t="e">
        <f>'РБ ВВ15 (2024)| FIT18'!M34+25</f>
        <v>#REF!</v>
      </c>
      <c r="N13" s="94" t="e">
        <f>'РБ ВВ15 (2024)| FIT18'!N34+25</f>
        <v>#REF!</v>
      </c>
      <c r="O13" s="94" t="e">
        <f>'РБ ВВ15 (2024)| FIT18'!O34+25</f>
        <v>#REF!</v>
      </c>
      <c r="P13" s="94" t="e">
        <f>'РБ ВВ15 (2024)| FIT18'!P34+25</f>
        <v>#REF!</v>
      </c>
      <c r="Q13" s="94" t="e">
        <f>'РБ ВВ15 (2024)| FIT18'!Q34+25</f>
        <v>#REF!</v>
      </c>
      <c r="R13" s="94" t="e">
        <f>'РБ ВВ15 (2024)| FIT18'!R34+25</f>
        <v>#REF!</v>
      </c>
      <c r="S13" s="94" t="e">
        <f>'РБ ВВ15 (2024)| FIT18'!S34+25</f>
        <v>#REF!</v>
      </c>
      <c r="T13" s="94" t="e">
        <f>'РБ ВВ15 (2024)| FIT18'!T34+25</f>
        <v>#REF!</v>
      </c>
      <c r="U13" s="94" t="e">
        <f>'РБ ВВ15 (2024)| FIT18'!U34+25</f>
        <v>#REF!</v>
      </c>
      <c r="V13" s="94" t="e">
        <f>'РБ ВВ15 (2024)| FIT18'!V34+25</f>
        <v>#REF!</v>
      </c>
      <c r="W13" s="94" t="e">
        <f>'РБ ВВ15 (2024)| FIT18'!W34+25</f>
        <v>#REF!</v>
      </c>
      <c r="X13" s="94" t="e">
        <f>'РБ ВВ15 (2024)| FIT18'!X34+25</f>
        <v>#REF!</v>
      </c>
      <c r="Y13" s="94" t="e">
        <f>'РБ ВВ15 (2024)| FIT18'!Y34+25</f>
        <v>#REF!</v>
      </c>
      <c r="Z13" s="94" t="e">
        <f>'РБ ВВ15 (2024)| FIT18'!Z34+25</f>
        <v>#REF!</v>
      </c>
      <c r="AA13" s="94" t="e">
        <f>'РБ ВВ15 (2024)| FIT18'!AA34+25</f>
        <v>#REF!</v>
      </c>
      <c r="AB13" s="94" t="e">
        <f>'РБ ВВ15 (2024)| FIT18'!AB34+25</f>
        <v>#REF!</v>
      </c>
      <c r="AC13" s="94" t="e">
        <f>'РБ ВВ15 (2024)| FIT18'!AC34+25</f>
        <v>#REF!</v>
      </c>
      <c r="AD13" s="94" t="e">
        <f>'РБ ВВ15 (2024)| FIT18'!AD34+25</f>
        <v>#REF!</v>
      </c>
      <c r="AE13" s="94" t="e">
        <f>'РБ ВВ15 (2024)| FIT18'!AE34+25</f>
        <v>#REF!</v>
      </c>
      <c r="AF13" s="94" t="e">
        <f>'РБ ВВ15 (2024)| FIT18'!AF34+25</f>
        <v>#REF!</v>
      </c>
      <c r="AG13" s="94" t="e">
        <f>'РБ ВВ15 (2024)| FIT18'!AG34+25</f>
        <v>#REF!</v>
      </c>
      <c r="AH13" s="94" t="e">
        <f>'РБ ВВ15 (2024)| FIT18'!AH34+25</f>
        <v>#REF!</v>
      </c>
      <c r="AI13" s="94" t="e">
        <f>'РБ ВВ15 (2024)| FIT18'!AI34+25</f>
        <v>#REF!</v>
      </c>
      <c r="AJ13" s="94" t="e">
        <f>'РБ ВВ15 (2024)| FIT18'!AJ34+25</f>
        <v>#REF!</v>
      </c>
      <c r="AK13" s="94" t="e">
        <f>'РБ ВВ15 (2024)| FIT18'!AK34+25</f>
        <v>#REF!</v>
      </c>
      <c r="AL13" s="94" t="e">
        <f>'РБ ВВ15 (2024)| FIT18'!AL34+25</f>
        <v>#REF!</v>
      </c>
      <c r="AM13" s="94" t="e">
        <f>'РБ ВВ15 (2024)| FIT18'!AM34+25</f>
        <v>#REF!</v>
      </c>
      <c r="AN13" s="94" t="e">
        <f>'РБ ВВ15 (2024)| FIT18'!AN34+25</f>
        <v>#REF!</v>
      </c>
      <c r="AO13" s="94" t="e">
        <f>'РБ ВВ15 (2024)| FIT18'!AO34+25</f>
        <v>#REF!</v>
      </c>
      <c r="AP13" s="94" t="e">
        <f>'РБ ВВ15 (2024)| FIT18'!AP34+25</f>
        <v>#REF!</v>
      </c>
      <c r="AQ13" s="94" t="e">
        <f>'РБ ВВ15 (2024)| FIT18'!AQ34+25</f>
        <v>#REF!</v>
      </c>
      <c r="AR13" s="94" t="e">
        <f>'РБ ВВ15 (2024)| FIT18'!AR34+25</f>
        <v>#REF!</v>
      </c>
      <c r="AS13" s="94" t="e">
        <f>'РБ ВВ15 (2024)| FIT18'!AS34+25</f>
        <v>#REF!</v>
      </c>
      <c r="AT13" s="94" t="e">
        <f>'РБ ВВ15 (2024)| FIT18'!AT34+25</f>
        <v>#REF!</v>
      </c>
      <c r="AU13" s="94" t="e">
        <f>'РБ ВВ15 (2024)| FIT18'!AU34+25</f>
        <v>#REF!</v>
      </c>
      <c r="AV13" s="94" t="e">
        <f>'РБ ВВ15 (2024)| FIT18'!AV34+25</f>
        <v>#REF!</v>
      </c>
      <c r="AW13" s="94" t="e">
        <f>'РБ ВВ15 (2024)| FIT18'!AW34+25</f>
        <v>#REF!</v>
      </c>
      <c r="AX13" s="94" t="e">
        <f>'РБ ВВ15 (2024)| FIT18'!AX34+25</f>
        <v>#REF!</v>
      </c>
      <c r="AY13" s="94" t="e">
        <f>'РБ ВВ15 (2024)| FIT18'!AY34+25</f>
        <v>#REF!</v>
      </c>
      <c r="AZ13" s="94" t="e">
        <f>'РБ ВВ15 (2024)| FIT18'!AZ34+25</f>
        <v>#REF!</v>
      </c>
    </row>
    <row r="14" spans="1:52" s="50" customFormat="1" x14ac:dyDescent="0.2">
      <c r="A14" s="42" t="s">
        <v>85</v>
      </c>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row>
    <row r="15" spans="1:52" s="50" customFormat="1" x14ac:dyDescent="0.2">
      <c r="A15" s="88">
        <f>A6</f>
        <v>1</v>
      </c>
      <c r="B15" s="94" t="e">
        <f>'РБ ВВ15 (2024)| FIT18'!B36+25</f>
        <v>#REF!</v>
      </c>
      <c r="C15" s="94" t="e">
        <f>'РБ ВВ15 (2024)| FIT18'!C36+25</f>
        <v>#REF!</v>
      </c>
      <c r="D15" s="94" t="e">
        <f>'РБ ВВ15 (2024)| FIT18'!D36+25</f>
        <v>#REF!</v>
      </c>
      <c r="E15" s="94" t="e">
        <f>'РБ ВВ15 (2024)| FIT18'!E36+25</f>
        <v>#REF!</v>
      </c>
      <c r="F15" s="94" t="e">
        <f>'РБ ВВ15 (2024)| FIT18'!F36+25</f>
        <v>#REF!</v>
      </c>
      <c r="G15" s="94" t="e">
        <f>'РБ ВВ15 (2024)| FIT18'!G36+25</f>
        <v>#REF!</v>
      </c>
      <c r="H15" s="94" t="e">
        <f>'РБ ВВ15 (2024)| FIT18'!H36+25</f>
        <v>#REF!</v>
      </c>
      <c r="I15" s="94" t="e">
        <f>'РБ ВВ15 (2024)| FIT18'!I36+25</f>
        <v>#REF!</v>
      </c>
      <c r="J15" s="94" t="e">
        <f>'РБ ВВ15 (2024)| FIT18'!J36+25</f>
        <v>#REF!</v>
      </c>
      <c r="K15" s="94" t="e">
        <f>'РБ ВВ15 (2024)| FIT18'!K36+25</f>
        <v>#REF!</v>
      </c>
      <c r="L15" s="94" t="e">
        <f>'РБ ВВ15 (2024)| FIT18'!L36+25</f>
        <v>#REF!</v>
      </c>
      <c r="M15" s="94" t="e">
        <f>'РБ ВВ15 (2024)| FIT18'!M36+25</f>
        <v>#REF!</v>
      </c>
      <c r="N15" s="94" t="e">
        <f>'РБ ВВ15 (2024)| FIT18'!N36+25</f>
        <v>#REF!</v>
      </c>
      <c r="O15" s="94" t="e">
        <f>'РБ ВВ15 (2024)| FIT18'!O36+25</f>
        <v>#REF!</v>
      </c>
      <c r="P15" s="94" t="e">
        <f>'РБ ВВ15 (2024)| FIT18'!P36+25</f>
        <v>#REF!</v>
      </c>
      <c r="Q15" s="94" t="e">
        <f>'РБ ВВ15 (2024)| FIT18'!Q36+25</f>
        <v>#REF!</v>
      </c>
      <c r="R15" s="94" t="e">
        <f>'РБ ВВ15 (2024)| FIT18'!R36+25</f>
        <v>#REF!</v>
      </c>
      <c r="S15" s="94" t="e">
        <f>'РБ ВВ15 (2024)| FIT18'!S36+25</f>
        <v>#REF!</v>
      </c>
      <c r="T15" s="94" t="e">
        <f>'РБ ВВ15 (2024)| FIT18'!T36+25</f>
        <v>#REF!</v>
      </c>
      <c r="U15" s="94" t="e">
        <f>'РБ ВВ15 (2024)| FIT18'!U36+25</f>
        <v>#REF!</v>
      </c>
      <c r="V15" s="94" t="e">
        <f>'РБ ВВ15 (2024)| FIT18'!V36+25</f>
        <v>#REF!</v>
      </c>
      <c r="W15" s="94" t="e">
        <f>'РБ ВВ15 (2024)| FIT18'!W36+25</f>
        <v>#REF!</v>
      </c>
      <c r="X15" s="94" t="e">
        <f>'РБ ВВ15 (2024)| FIT18'!X36+25</f>
        <v>#REF!</v>
      </c>
      <c r="Y15" s="94" t="e">
        <f>'РБ ВВ15 (2024)| FIT18'!Y36+25</f>
        <v>#REF!</v>
      </c>
      <c r="Z15" s="94" t="e">
        <f>'РБ ВВ15 (2024)| FIT18'!Z36+25</f>
        <v>#REF!</v>
      </c>
      <c r="AA15" s="94" t="e">
        <f>'РБ ВВ15 (2024)| FIT18'!AA36+25</f>
        <v>#REF!</v>
      </c>
      <c r="AB15" s="94" t="e">
        <f>'РБ ВВ15 (2024)| FIT18'!AB36+25</f>
        <v>#REF!</v>
      </c>
      <c r="AC15" s="94" t="e">
        <f>'РБ ВВ15 (2024)| FIT18'!AC36+25</f>
        <v>#REF!</v>
      </c>
      <c r="AD15" s="94" t="e">
        <f>'РБ ВВ15 (2024)| FIT18'!AD36+25</f>
        <v>#REF!</v>
      </c>
      <c r="AE15" s="94" t="e">
        <f>'РБ ВВ15 (2024)| FIT18'!AE36+25</f>
        <v>#REF!</v>
      </c>
      <c r="AF15" s="94" t="e">
        <f>'РБ ВВ15 (2024)| FIT18'!AF36+25</f>
        <v>#REF!</v>
      </c>
      <c r="AG15" s="94" t="e">
        <f>'РБ ВВ15 (2024)| FIT18'!AG36+25</f>
        <v>#REF!</v>
      </c>
      <c r="AH15" s="94" t="e">
        <f>'РБ ВВ15 (2024)| FIT18'!AH36+25</f>
        <v>#REF!</v>
      </c>
      <c r="AI15" s="94" t="e">
        <f>'РБ ВВ15 (2024)| FIT18'!AI36+25</f>
        <v>#REF!</v>
      </c>
      <c r="AJ15" s="94" t="e">
        <f>'РБ ВВ15 (2024)| FIT18'!AJ36+25</f>
        <v>#REF!</v>
      </c>
      <c r="AK15" s="94" t="e">
        <f>'РБ ВВ15 (2024)| FIT18'!AK36+25</f>
        <v>#REF!</v>
      </c>
      <c r="AL15" s="94" t="e">
        <f>'РБ ВВ15 (2024)| FIT18'!AL36+25</f>
        <v>#REF!</v>
      </c>
      <c r="AM15" s="94" t="e">
        <f>'РБ ВВ15 (2024)| FIT18'!AM36+25</f>
        <v>#REF!</v>
      </c>
      <c r="AN15" s="94" t="e">
        <f>'РБ ВВ15 (2024)| FIT18'!AN36+25</f>
        <v>#REF!</v>
      </c>
      <c r="AO15" s="94" t="e">
        <f>'РБ ВВ15 (2024)| FIT18'!AO36+25</f>
        <v>#REF!</v>
      </c>
      <c r="AP15" s="94" t="e">
        <f>'РБ ВВ15 (2024)| FIT18'!AP36+25</f>
        <v>#REF!</v>
      </c>
      <c r="AQ15" s="94" t="e">
        <f>'РБ ВВ15 (2024)| FIT18'!AQ36+25</f>
        <v>#REF!</v>
      </c>
      <c r="AR15" s="94" t="e">
        <f>'РБ ВВ15 (2024)| FIT18'!AR36+25</f>
        <v>#REF!</v>
      </c>
      <c r="AS15" s="94" t="e">
        <f>'РБ ВВ15 (2024)| FIT18'!AS36+25</f>
        <v>#REF!</v>
      </c>
      <c r="AT15" s="94" t="e">
        <f>'РБ ВВ15 (2024)| FIT18'!AT36+25</f>
        <v>#REF!</v>
      </c>
      <c r="AU15" s="94" t="e">
        <f>'РБ ВВ15 (2024)| FIT18'!AU36+25</f>
        <v>#REF!</v>
      </c>
      <c r="AV15" s="94" t="e">
        <f>'РБ ВВ15 (2024)| FIT18'!AV36+25</f>
        <v>#REF!</v>
      </c>
      <c r="AW15" s="94" t="e">
        <f>'РБ ВВ15 (2024)| FIT18'!AW36+25</f>
        <v>#REF!</v>
      </c>
      <c r="AX15" s="94" t="e">
        <f>'РБ ВВ15 (2024)| FIT18'!AX36+25</f>
        <v>#REF!</v>
      </c>
      <c r="AY15" s="94" t="e">
        <f>'РБ ВВ15 (2024)| FIT18'!AY36+25</f>
        <v>#REF!</v>
      </c>
      <c r="AZ15" s="94" t="e">
        <f>'РБ ВВ15 (2024)| FIT18'!AZ36+25</f>
        <v>#REF!</v>
      </c>
    </row>
    <row r="16" spans="1:52" s="50" customFormat="1" x14ac:dyDescent="0.2">
      <c r="A16" s="88">
        <f>A7</f>
        <v>2</v>
      </c>
      <c r="B16" s="94" t="e">
        <f>'РБ ВВ15 (2024)| FIT18'!B37+25</f>
        <v>#REF!</v>
      </c>
      <c r="C16" s="94" t="e">
        <f>'РБ ВВ15 (2024)| FIT18'!C37+25</f>
        <v>#REF!</v>
      </c>
      <c r="D16" s="94" t="e">
        <f>'РБ ВВ15 (2024)| FIT18'!D37+25</f>
        <v>#REF!</v>
      </c>
      <c r="E16" s="94" t="e">
        <f>'РБ ВВ15 (2024)| FIT18'!E37+25</f>
        <v>#REF!</v>
      </c>
      <c r="F16" s="94" t="e">
        <f>'РБ ВВ15 (2024)| FIT18'!F37+25</f>
        <v>#REF!</v>
      </c>
      <c r="G16" s="94" t="e">
        <f>'РБ ВВ15 (2024)| FIT18'!G37+25</f>
        <v>#REF!</v>
      </c>
      <c r="H16" s="94" t="e">
        <f>'РБ ВВ15 (2024)| FIT18'!H37+25</f>
        <v>#REF!</v>
      </c>
      <c r="I16" s="94" t="e">
        <f>'РБ ВВ15 (2024)| FIT18'!I37+25</f>
        <v>#REF!</v>
      </c>
      <c r="J16" s="94" t="e">
        <f>'РБ ВВ15 (2024)| FIT18'!J37+25</f>
        <v>#REF!</v>
      </c>
      <c r="K16" s="94" t="e">
        <f>'РБ ВВ15 (2024)| FIT18'!K37+25</f>
        <v>#REF!</v>
      </c>
      <c r="L16" s="94" t="e">
        <f>'РБ ВВ15 (2024)| FIT18'!L37+25</f>
        <v>#REF!</v>
      </c>
      <c r="M16" s="94" t="e">
        <f>'РБ ВВ15 (2024)| FIT18'!M37+25</f>
        <v>#REF!</v>
      </c>
      <c r="N16" s="94" t="e">
        <f>'РБ ВВ15 (2024)| FIT18'!N37+25</f>
        <v>#REF!</v>
      </c>
      <c r="O16" s="94" t="e">
        <f>'РБ ВВ15 (2024)| FIT18'!O37+25</f>
        <v>#REF!</v>
      </c>
      <c r="P16" s="94" t="e">
        <f>'РБ ВВ15 (2024)| FIT18'!P37+25</f>
        <v>#REF!</v>
      </c>
      <c r="Q16" s="94" t="e">
        <f>'РБ ВВ15 (2024)| FIT18'!Q37+25</f>
        <v>#REF!</v>
      </c>
      <c r="R16" s="94" t="e">
        <f>'РБ ВВ15 (2024)| FIT18'!R37+25</f>
        <v>#REF!</v>
      </c>
      <c r="S16" s="94" t="e">
        <f>'РБ ВВ15 (2024)| FIT18'!S37+25</f>
        <v>#REF!</v>
      </c>
      <c r="T16" s="94" t="e">
        <f>'РБ ВВ15 (2024)| FIT18'!T37+25</f>
        <v>#REF!</v>
      </c>
      <c r="U16" s="94" t="e">
        <f>'РБ ВВ15 (2024)| FIT18'!U37+25</f>
        <v>#REF!</v>
      </c>
      <c r="V16" s="94" t="e">
        <f>'РБ ВВ15 (2024)| FIT18'!V37+25</f>
        <v>#REF!</v>
      </c>
      <c r="W16" s="94" t="e">
        <f>'РБ ВВ15 (2024)| FIT18'!W37+25</f>
        <v>#REF!</v>
      </c>
      <c r="X16" s="94" t="e">
        <f>'РБ ВВ15 (2024)| FIT18'!X37+25</f>
        <v>#REF!</v>
      </c>
      <c r="Y16" s="94" t="e">
        <f>'РБ ВВ15 (2024)| FIT18'!Y37+25</f>
        <v>#REF!</v>
      </c>
      <c r="Z16" s="94" t="e">
        <f>'РБ ВВ15 (2024)| FIT18'!Z37+25</f>
        <v>#REF!</v>
      </c>
      <c r="AA16" s="94" t="e">
        <f>'РБ ВВ15 (2024)| FIT18'!AA37+25</f>
        <v>#REF!</v>
      </c>
      <c r="AB16" s="94" t="e">
        <f>'РБ ВВ15 (2024)| FIT18'!AB37+25</f>
        <v>#REF!</v>
      </c>
      <c r="AC16" s="94" t="e">
        <f>'РБ ВВ15 (2024)| FIT18'!AC37+25</f>
        <v>#REF!</v>
      </c>
      <c r="AD16" s="94" t="e">
        <f>'РБ ВВ15 (2024)| FIT18'!AD37+25</f>
        <v>#REF!</v>
      </c>
      <c r="AE16" s="94" t="e">
        <f>'РБ ВВ15 (2024)| FIT18'!AE37+25</f>
        <v>#REF!</v>
      </c>
      <c r="AF16" s="94" t="e">
        <f>'РБ ВВ15 (2024)| FIT18'!AF37+25</f>
        <v>#REF!</v>
      </c>
      <c r="AG16" s="94" t="e">
        <f>'РБ ВВ15 (2024)| FIT18'!AG37+25</f>
        <v>#REF!</v>
      </c>
      <c r="AH16" s="94" t="e">
        <f>'РБ ВВ15 (2024)| FIT18'!AH37+25</f>
        <v>#REF!</v>
      </c>
      <c r="AI16" s="94" t="e">
        <f>'РБ ВВ15 (2024)| FIT18'!AI37+25</f>
        <v>#REF!</v>
      </c>
      <c r="AJ16" s="94" t="e">
        <f>'РБ ВВ15 (2024)| FIT18'!AJ37+25</f>
        <v>#REF!</v>
      </c>
      <c r="AK16" s="94" t="e">
        <f>'РБ ВВ15 (2024)| FIT18'!AK37+25</f>
        <v>#REF!</v>
      </c>
      <c r="AL16" s="94" t="e">
        <f>'РБ ВВ15 (2024)| FIT18'!AL37+25</f>
        <v>#REF!</v>
      </c>
      <c r="AM16" s="94" t="e">
        <f>'РБ ВВ15 (2024)| FIT18'!AM37+25</f>
        <v>#REF!</v>
      </c>
      <c r="AN16" s="94" t="e">
        <f>'РБ ВВ15 (2024)| FIT18'!AN37+25</f>
        <v>#REF!</v>
      </c>
      <c r="AO16" s="94" t="e">
        <f>'РБ ВВ15 (2024)| FIT18'!AO37+25</f>
        <v>#REF!</v>
      </c>
      <c r="AP16" s="94" t="e">
        <f>'РБ ВВ15 (2024)| FIT18'!AP37+25</f>
        <v>#REF!</v>
      </c>
      <c r="AQ16" s="94" t="e">
        <f>'РБ ВВ15 (2024)| FIT18'!AQ37+25</f>
        <v>#REF!</v>
      </c>
      <c r="AR16" s="94" t="e">
        <f>'РБ ВВ15 (2024)| FIT18'!AR37+25</f>
        <v>#REF!</v>
      </c>
      <c r="AS16" s="94" t="e">
        <f>'РБ ВВ15 (2024)| FIT18'!AS37+25</f>
        <v>#REF!</v>
      </c>
      <c r="AT16" s="94" t="e">
        <f>'РБ ВВ15 (2024)| FIT18'!AT37+25</f>
        <v>#REF!</v>
      </c>
      <c r="AU16" s="94" t="e">
        <f>'РБ ВВ15 (2024)| FIT18'!AU37+25</f>
        <v>#REF!</v>
      </c>
      <c r="AV16" s="94" t="e">
        <f>'РБ ВВ15 (2024)| FIT18'!AV37+25</f>
        <v>#REF!</v>
      </c>
      <c r="AW16" s="94" t="e">
        <f>'РБ ВВ15 (2024)| FIT18'!AW37+25</f>
        <v>#REF!</v>
      </c>
      <c r="AX16" s="94" t="e">
        <f>'РБ ВВ15 (2024)| FIT18'!AX37+25</f>
        <v>#REF!</v>
      </c>
      <c r="AY16" s="94" t="e">
        <f>'РБ ВВ15 (2024)| FIT18'!AY37+25</f>
        <v>#REF!</v>
      </c>
      <c r="AZ16" s="94" t="e">
        <f>'РБ ВВ15 (2024)| FIT18'!AZ37+25</f>
        <v>#REF!</v>
      </c>
    </row>
    <row r="17" spans="1:52" s="50" customFormat="1" x14ac:dyDescent="0.2">
      <c r="A17" s="42" t="s">
        <v>86</v>
      </c>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row>
    <row r="18" spans="1:52" s="50" customFormat="1" x14ac:dyDescent="0.2">
      <c r="A18" s="88">
        <f>A6</f>
        <v>1</v>
      </c>
      <c r="B18" s="94" t="e">
        <f>'РБ ВВ15 (2024)| FIT18'!B39+25</f>
        <v>#REF!</v>
      </c>
      <c r="C18" s="94" t="e">
        <f>'РБ ВВ15 (2024)| FIT18'!C39+25</f>
        <v>#REF!</v>
      </c>
      <c r="D18" s="94" t="e">
        <f>'РБ ВВ15 (2024)| FIT18'!D39+25</f>
        <v>#REF!</v>
      </c>
      <c r="E18" s="94" t="e">
        <f>'РБ ВВ15 (2024)| FIT18'!E39+25</f>
        <v>#REF!</v>
      </c>
      <c r="F18" s="94" t="e">
        <f>'РБ ВВ15 (2024)| FIT18'!F39+25</f>
        <v>#REF!</v>
      </c>
      <c r="G18" s="94" t="e">
        <f>'РБ ВВ15 (2024)| FIT18'!G39+25</f>
        <v>#REF!</v>
      </c>
      <c r="H18" s="94" t="e">
        <f>'РБ ВВ15 (2024)| FIT18'!H39+25</f>
        <v>#REF!</v>
      </c>
      <c r="I18" s="94" t="e">
        <f>'РБ ВВ15 (2024)| FIT18'!I39+25</f>
        <v>#REF!</v>
      </c>
      <c r="J18" s="94" t="e">
        <f>'РБ ВВ15 (2024)| FIT18'!J39+25</f>
        <v>#REF!</v>
      </c>
      <c r="K18" s="94" t="e">
        <f>'РБ ВВ15 (2024)| FIT18'!K39+25</f>
        <v>#REF!</v>
      </c>
      <c r="L18" s="94" t="e">
        <f>'РБ ВВ15 (2024)| FIT18'!L39+25</f>
        <v>#REF!</v>
      </c>
      <c r="M18" s="94" t="e">
        <f>'РБ ВВ15 (2024)| FIT18'!M39+25</f>
        <v>#REF!</v>
      </c>
      <c r="N18" s="94" t="e">
        <f>'РБ ВВ15 (2024)| FIT18'!N39+25</f>
        <v>#REF!</v>
      </c>
      <c r="O18" s="94" t="e">
        <f>'РБ ВВ15 (2024)| FIT18'!O39+25</f>
        <v>#REF!</v>
      </c>
      <c r="P18" s="94" t="e">
        <f>'РБ ВВ15 (2024)| FIT18'!P39+25</f>
        <v>#REF!</v>
      </c>
      <c r="Q18" s="94" t="e">
        <f>'РБ ВВ15 (2024)| FIT18'!Q39+25</f>
        <v>#REF!</v>
      </c>
      <c r="R18" s="94" t="e">
        <f>'РБ ВВ15 (2024)| FIT18'!R39+25</f>
        <v>#REF!</v>
      </c>
      <c r="S18" s="94" t="e">
        <f>'РБ ВВ15 (2024)| FIT18'!S39+25</f>
        <v>#REF!</v>
      </c>
      <c r="T18" s="94" t="e">
        <f>'РБ ВВ15 (2024)| FIT18'!T39+25</f>
        <v>#REF!</v>
      </c>
      <c r="U18" s="94" t="e">
        <f>'РБ ВВ15 (2024)| FIT18'!U39+25</f>
        <v>#REF!</v>
      </c>
      <c r="V18" s="94" t="e">
        <f>'РБ ВВ15 (2024)| FIT18'!V39+25</f>
        <v>#REF!</v>
      </c>
      <c r="W18" s="94" t="e">
        <f>'РБ ВВ15 (2024)| FIT18'!W39+25</f>
        <v>#REF!</v>
      </c>
      <c r="X18" s="94" t="e">
        <f>'РБ ВВ15 (2024)| FIT18'!X39+25</f>
        <v>#REF!</v>
      </c>
      <c r="Y18" s="94" t="e">
        <f>'РБ ВВ15 (2024)| FIT18'!Y39+25</f>
        <v>#REF!</v>
      </c>
      <c r="Z18" s="94" t="e">
        <f>'РБ ВВ15 (2024)| FIT18'!Z39+25</f>
        <v>#REF!</v>
      </c>
      <c r="AA18" s="94" t="e">
        <f>'РБ ВВ15 (2024)| FIT18'!AA39+25</f>
        <v>#REF!</v>
      </c>
      <c r="AB18" s="94" t="e">
        <f>'РБ ВВ15 (2024)| FIT18'!AB39+25</f>
        <v>#REF!</v>
      </c>
      <c r="AC18" s="94" t="e">
        <f>'РБ ВВ15 (2024)| FIT18'!AC39+25</f>
        <v>#REF!</v>
      </c>
      <c r="AD18" s="94" t="e">
        <f>'РБ ВВ15 (2024)| FIT18'!AD39+25</f>
        <v>#REF!</v>
      </c>
      <c r="AE18" s="94" t="e">
        <f>'РБ ВВ15 (2024)| FIT18'!AE39+25</f>
        <v>#REF!</v>
      </c>
      <c r="AF18" s="94" t="e">
        <f>'РБ ВВ15 (2024)| FIT18'!AF39+25</f>
        <v>#REF!</v>
      </c>
      <c r="AG18" s="94" t="e">
        <f>'РБ ВВ15 (2024)| FIT18'!AG39+25</f>
        <v>#REF!</v>
      </c>
      <c r="AH18" s="94" t="e">
        <f>'РБ ВВ15 (2024)| FIT18'!AH39+25</f>
        <v>#REF!</v>
      </c>
      <c r="AI18" s="94" t="e">
        <f>'РБ ВВ15 (2024)| FIT18'!AI39+25</f>
        <v>#REF!</v>
      </c>
      <c r="AJ18" s="94" t="e">
        <f>'РБ ВВ15 (2024)| FIT18'!AJ39+25</f>
        <v>#REF!</v>
      </c>
      <c r="AK18" s="94" t="e">
        <f>'РБ ВВ15 (2024)| FIT18'!AK39+25</f>
        <v>#REF!</v>
      </c>
      <c r="AL18" s="94" t="e">
        <f>'РБ ВВ15 (2024)| FIT18'!AL39+25</f>
        <v>#REF!</v>
      </c>
      <c r="AM18" s="94" t="e">
        <f>'РБ ВВ15 (2024)| FIT18'!AM39+25</f>
        <v>#REF!</v>
      </c>
      <c r="AN18" s="94" t="e">
        <f>'РБ ВВ15 (2024)| FIT18'!AN39+25</f>
        <v>#REF!</v>
      </c>
      <c r="AO18" s="94" t="e">
        <f>'РБ ВВ15 (2024)| FIT18'!AO39+25</f>
        <v>#REF!</v>
      </c>
      <c r="AP18" s="94" t="e">
        <f>'РБ ВВ15 (2024)| FIT18'!AP39+25</f>
        <v>#REF!</v>
      </c>
      <c r="AQ18" s="94" t="e">
        <f>'РБ ВВ15 (2024)| FIT18'!AQ39+25</f>
        <v>#REF!</v>
      </c>
      <c r="AR18" s="94" t="e">
        <f>'РБ ВВ15 (2024)| FIT18'!AR39+25</f>
        <v>#REF!</v>
      </c>
      <c r="AS18" s="94" t="e">
        <f>'РБ ВВ15 (2024)| FIT18'!AS39+25</f>
        <v>#REF!</v>
      </c>
      <c r="AT18" s="94" t="e">
        <f>'РБ ВВ15 (2024)| FIT18'!AT39+25</f>
        <v>#REF!</v>
      </c>
      <c r="AU18" s="94" t="e">
        <f>'РБ ВВ15 (2024)| FIT18'!AU39+25</f>
        <v>#REF!</v>
      </c>
      <c r="AV18" s="94" t="e">
        <f>'РБ ВВ15 (2024)| FIT18'!AV39+25</f>
        <v>#REF!</v>
      </c>
      <c r="AW18" s="94" t="e">
        <f>'РБ ВВ15 (2024)| FIT18'!AW39+25</f>
        <v>#REF!</v>
      </c>
      <c r="AX18" s="94" t="e">
        <f>'РБ ВВ15 (2024)| FIT18'!AX39+25</f>
        <v>#REF!</v>
      </c>
      <c r="AY18" s="94" t="e">
        <f>'РБ ВВ15 (2024)| FIT18'!AY39+25</f>
        <v>#REF!</v>
      </c>
      <c r="AZ18" s="94" t="e">
        <f>'РБ ВВ15 (2024)| FIT18'!AZ39+25</f>
        <v>#REF!</v>
      </c>
    </row>
    <row r="19" spans="1:52" s="50" customFormat="1" x14ac:dyDescent="0.2">
      <c r="A19" s="88">
        <f>A7</f>
        <v>2</v>
      </c>
      <c r="B19" s="94" t="e">
        <f>'РБ ВВ15 (2024)| FIT18'!B40+25</f>
        <v>#REF!</v>
      </c>
      <c r="C19" s="94" t="e">
        <f>'РБ ВВ15 (2024)| FIT18'!C40+25</f>
        <v>#REF!</v>
      </c>
      <c r="D19" s="94" t="e">
        <f>'РБ ВВ15 (2024)| FIT18'!D40+25</f>
        <v>#REF!</v>
      </c>
      <c r="E19" s="94" t="e">
        <f>'РБ ВВ15 (2024)| FIT18'!E40+25</f>
        <v>#REF!</v>
      </c>
      <c r="F19" s="94" t="e">
        <f>'РБ ВВ15 (2024)| FIT18'!F40+25</f>
        <v>#REF!</v>
      </c>
      <c r="G19" s="94" t="e">
        <f>'РБ ВВ15 (2024)| FIT18'!G40+25</f>
        <v>#REF!</v>
      </c>
      <c r="H19" s="94" t="e">
        <f>'РБ ВВ15 (2024)| FIT18'!H40+25</f>
        <v>#REF!</v>
      </c>
      <c r="I19" s="94" t="e">
        <f>'РБ ВВ15 (2024)| FIT18'!I40+25</f>
        <v>#REF!</v>
      </c>
      <c r="J19" s="94" t="e">
        <f>'РБ ВВ15 (2024)| FIT18'!J40+25</f>
        <v>#REF!</v>
      </c>
      <c r="K19" s="94" t="e">
        <f>'РБ ВВ15 (2024)| FIT18'!K40+25</f>
        <v>#REF!</v>
      </c>
      <c r="L19" s="94" t="e">
        <f>'РБ ВВ15 (2024)| FIT18'!L40+25</f>
        <v>#REF!</v>
      </c>
      <c r="M19" s="94" t="e">
        <f>'РБ ВВ15 (2024)| FIT18'!M40+25</f>
        <v>#REF!</v>
      </c>
      <c r="N19" s="94" t="e">
        <f>'РБ ВВ15 (2024)| FIT18'!N40+25</f>
        <v>#REF!</v>
      </c>
      <c r="O19" s="94" t="e">
        <f>'РБ ВВ15 (2024)| FIT18'!O40+25</f>
        <v>#REF!</v>
      </c>
      <c r="P19" s="94" t="e">
        <f>'РБ ВВ15 (2024)| FIT18'!P40+25</f>
        <v>#REF!</v>
      </c>
      <c r="Q19" s="94" t="e">
        <f>'РБ ВВ15 (2024)| FIT18'!Q40+25</f>
        <v>#REF!</v>
      </c>
      <c r="R19" s="94" t="e">
        <f>'РБ ВВ15 (2024)| FIT18'!R40+25</f>
        <v>#REF!</v>
      </c>
      <c r="S19" s="94" t="e">
        <f>'РБ ВВ15 (2024)| FIT18'!S40+25</f>
        <v>#REF!</v>
      </c>
      <c r="T19" s="94" t="e">
        <f>'РБ ВВ15 (2024)| FIT18'!T40+25</f>
        <v>#REF!</v>
      </c>
      <c r="U19" s="94" t="e">
        <f>'РБ ВВ15 (2024)| FIT18'!U40+25</f>
        <v>#REF!</v>
      </c>
      <c r="V19" s="94" t="e">
        <f>'РБ ВВ15 (2024)| FIT18'!V40+25</f>
        <v>#REF!</v>
      </c>
      <c r="W19" s="94" t="e">
        <f>'РБ ВВ15 (2024)| FIT18'!W40+25</f>
        <v>#REF!</v>
      </c>
      <c r="X19" s="94" t="e">
        <f>'РБ ВВ15 (2024)| FIT18'!X40+25</f>
        <v>#REF!</v>
      </c>
      <c r="Y19" s="94" t="e">
        <f>'РБ ВВ15 (2024)| FIT18'!Y40+25</f>
        <v>#REF!</v>
      </c>
      <c r="Z19" s="94" t="e">
        <f>'РБ ВВ15 (2024)| FIT18'!Z40+25</f>
        <v>#REF!</v>
      </c>
      <c r="AA19" s="94" t="e">
        <f>'РБ ВВ15 (2024)| FIT18'!AA40+25</f>
        <v>#REF!</v>
      </c>
      <c r="AB19" s="94" t="e">
        <f>'РБ ВВ15 (2024)| FIT18'!AB40+25</f>
        <v>#REF!</v>
      </c>
      <c r="AC19" s="94" t="e">
        <f>'РБ ВВ15 (2024)| FIT18'!AC40+25</f>
        <v>#REF!</v>
      </c>
      <c r="AD19" s="94" t="e">
        <f>'РБ ВВ15 (2024)| FIT18'!AD40+25</f>
        <v>#REF!</v>
      </c>
      <c r="AE19" s="94" t="e">
        <f>'РБ ВВ15 (2024)| FIT18'!AE40+25</f>
        <v>#REF!</v>
      </c>
      <c r="AF19" s="94" t="e">
        <f>'РБ ВВ15 (2024)| FIT18'!AF40+25</f>
        <v>#REF!</v>
      </c>
      <c r="AG19" s="94" t="e">
        <f>'РБ ВВ15 (2024)| FIT18'!AG40+25</f>
        <v>#REF!</v>
      </c>
      <c r="AH19" s="94" t="e">
        <f>'РБ ВВ15 (2024)| FIT18'!AH40+25</f>
        <v>#REF!</v>
      </c>
      <c r="AI19" s="94" t="e">
        <f>'РБ ВВ15 (2024)| FIT18'!AI40+25</f>
        <v>#REF!</v>
      </c>
      <c r="AJ19" s="94" t="e">
        <f>'РБ ВВ15 (2024)| FIT18'!AJ40+25</f>
        <v>#REF!</v>
      </c>
      <c r="AK19" s="94" t="e">
        <f>'РБ ВВ15 (2024)| FIT18'!AK40+25</f>
        <v>#REF!</v>
      </c>
      <c r="AL19" s="94" t="e">
        <f>'РБ ВВ15 (2024)| FIT18'!AL40+25</f>
        <v>#REF!</v>
      </c>
      <c r="AM19" s="94" t="e">
        <f>'РБ ВВ15 (2024)| FIT18'!AM40+25</f>
        <v>#REF!</v>
      </c>
      <c r="AN19" s="94" t="e">
        <f>'РБ ВВ15 (2024)| FIT18'!AN40+25</f>
        <v>#REF!</v>
      </c>
      <c r="AO19" s="94" t="e">
        <f>'РБ ВВ15 (2024)| FIT18'!AO40+25</f>
        <v>#REF!</v>
      </c>
      <c r="AP19" s="94" t="e">
        <f>'РБ ВВ15 (2024)| FIT18'!AP40+25</f>
        <v>#REF!</v>
      </c>
      <c r="AQ19" s="94" t="e">
        <f>'РБ ВВ15 (2024)| FIT18'!AQ40+25</f>
        <v>#REF!</v>
      </c>
      <c r="AR19" s="94" t="e">
        <f>'РБ ВВ15 (2024)| FIT18'!AR40+25</f>
        <v>#REF!</v>
      </c>
      <c r="AS19" s="94" t="e">
        <f>'РБ ВВ15 (2024)| FIT18'!AS40+25</f>
        <v>#REF!</v>
      </c>
      <c r="AT19" s="94" t="e">
        <f>'РБ ВВ15 (2024)| FIT18'!AT40+25</f>
        <v>#REF!</v>
      </c>
      <c r="AU19" s="94" t="e">
        <f>'РБ ВВ15 (2024)| FIT18'!AU40+25</f>
        <v>#REF!</v>
      </c>
      <c r="AV19" s="94" t="e">
        <f>'РБ ВВ15 (2024)| FIT18'!AV40+25</f>
        <v>#REF!</v>
      </c>
      <c r="AW19" s="94" t="e">
        <f>'РБ ВВ15 (2024)| FIT18'!AW40+25</f>
        <v>#REF!</v>
      </c>
      <c r="AX19" s="94" t="e">
        <f>'РБ ВВ15 (2024)| FIT18'!AX40+25</f>
        <v>#REF!</v>
      </c>
      <c r="AY19" s="94" t="e">
        <f>'РБ ВВ15 (2024)| FIT18'!AY40+25</f>
        <v>#REF!</v>
      </c>
      <c r="AZ19" s="94" t="e">
        <f>'РБ ВВ15 (2024)| FIT18'!AZ40+25</f>
        <v>#REF!</v>
      </c>
    </row>
    <row r="20" spans="1:52" s="50" customFormat="1" x14ac:dyDescent="0.2">
      <c r="A20" s="42" t="s">
        <v>87</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row>
    <row r="21" spans="1:52" s="50" customFormat="1" x14ac:dyDescent="0.2">
      <c r="A21" s="88" t="s">
        <v>88</v>
      </c>
      <c r="B21" s="94" t="e">
        <f>'РБ ВВ15 (2024)| FIT18'!B42+25</f>
        <v>#REF!</v>
      </c>
      <c r="C21" s="94" t="e">
        <f>'РБ ВВ15 (2024)| FIT18'!C42+25</f>
        <v>#REF!</v>
      </c>
      <c r="D21" s="94" t="e">
        <f>'РБ ВВ15 (2024)| FIT18'!D42+25</f>
        <v>#REF!</v>
      </c>
      <c r="E21" s="94" t="e">
        <f>'РБ ВВ15 (2024)| FIT18'!E42+25</f>
        <v>#REF!</v>
      </c>
      <c r="F21" s="94" t="e">
        <f>'РБ ВВ15 (2024)| FIT18'!F42+25</f>
        <v>#REF!</v>
      </c>
      <c r="G21" s="94" t="e">
        <f>'РБ ВВ15 (2024)| FIT18'!G42+25</f>
        <v>#REF!</v>
      </c>
      <c r="H21" s="94" t="e">
        <f>'РБ ВВ15 (2024)| FIT18'!H42+25</f>
        <v>#REF!</v>
      </c>
      <c r="I21" s="94" t="e">
        <f>'РБ ВВ15 (2024)| FIT18'!I42+25</f>
        <v>#REF!</v>
      </c>
      <c r="J21" s="94" t="e">
        <f>'РБ ВВ15 (2024)| FIT18'!J42+25</f>
        <v>#REF!</v>
      </c>
      <c r="K21" s="94" t="e">
        <f>'РБ ВВ15 (2024)| FIT18'!K42+25</f>
        <v>#REF!</v>
      </c>
      <c r="L21" s="94" t="e">
        <f>'РБ ВВ15 (2024)| FIT18'!L42+25</f>
        <v>#REF!</v>
      </c>
      <c r="M21" s="94" t="e">
        <f>'РБ ВВ15 (2024)| FIT18'!M42+25</f>
        <v>#REF!</v>
      </c>
      <c r="N21" s="94" t="e">
        <f>'РБ ВВ15 (2024)| FIT18'!N42+25</f>
        <v>#REF!</v>
      </c>
      <c r="O21" s="94" t="e">
        <f>'РБ ВВ15 (2024)| FIT18'!O42+25</f>
        <v>#REF!</v>
      </c>
      <c r="P21" s="94" t="e">
        <f>'РБ ВВ15 (2024)| FIT18'!P42+25</f>
        <v>#REF!</v>
      </c>
      <c r="Q21" s="94" t="e">
        <f>'РБ ВВ15 (2024)| FIT18'!Q42+25</f>
        <v>#REF!</v>
      </c>
      <c r="R21" s="94" t="e">
        <f>'РБ ВВ15 (2024)| FIT18'!R42+25</f>
        <v>#REF!</v>
      </c>
      <c r="S21" s="94" t="e">
        <f>'РБ ВВ15 (2024)| FIT18'!S42+25</f>
        <v>#REF!</v>
      </c>
      <c r="T21" s="94" t="e">
        <f>'РБ ВВ15 (2024)| FIT18'!T42+25</f>
        <v>#REF!</v>
      </c>
      <c r="U21" s="94" t="e">
        <f>'РБ ВВ15 (2024)| FIT18'!U42+25</f>
        <v>#REF!</v>
      </c>
      <c r="V21" s="94" t="e">
        <f>'РБ ВВ15 (2024)| FIT18'!V42+25</f>
        <v>#REF!</v>
      </c>
      <c r="W21" s="94" t="e">
        <f>'РБ ВВ15 (2024)| FIT18'!W42+25</f>
        <v>#REF!</v>
      </c>
      <c r="X21" s="94" t="e">
        <f>'РБ ВВ15 (2024)| FIT18'!X42+25</f>
        <v>#REF!</v>
      </c>
      <c r="Y21" s="94" t="e">
        <f>'РБ ВВ15 (2024)| FIT18'!Y42+25</f>
        <v>#REF!</v>
      </c>
      <c r="Z21" s="94" t="e">
        <f>'РБ ВВ15 (2024)| FIT18'!Z42+25</f>
        <v>#REF!</v>
      </c>
      <c r="AA21" s="94" t="e">
        <f>'РБ ВВ15 (2024)| FIT18'!AA42+25</f>
        <v>#REF!</v>
      </c>
      <c r="AB21" s="94" t="e">
        <f>'РБ ВВ15 (2024)| FIT18'!AB42+25</f>
        <v>#REF!</v>
      </c>
      <c r="AC21" s="94" t="e">
        <f>'РБ ВВ15 (2024)| FIT18'!AC42+25</f>
        <v>#REF!</v>
      </c>
      <c r="AD21" s="94" t="e">
        <f>'РБ ВВ15 (2024)| FIT18'!AD42+25</f>
        <v>#REF!</v>
      </c>
      <c r="AE21" s="94" t="e">
        <f>'РБ ВВ15 (2024)| FIT18'!AE42+25</f>
        <v>#REF!</v>
      </c>
      <c r="AF21" s="94" t="e">
        <f>'РБ ВВ15 (2024)| FIT18'!AF42+25</f>
        <v>#REF!</v>
      </c>
      <c r="AG21" s="94" t="e">
        <f>'РБ ВВ15 (2024)| FIT18'!AG42+25</f>
        <v>#REF!</v>
      </c>
      <c r="AH21" s="94" t="e">
        <f>'РБ ВВ15 (2024)| FIT18'!AH42+25</f>
        <v>#REF!</v>
      </c>
      <c r="AI21" s="94" t="e">
        <f>'РБ ВВ15 (2024)| FIT18'!AI42+25</f>
        <v>#REF!</v>
      </c>
      <c r="AJ21" s="94" t="e">
        <f>'РБ ВВ15 (2024)| FIT18'!AJ42+25</f>
        <v>#REF!</v>
      </c>
      <c r="AK21" s="94" t="e">
        <f>'РБ ВВ15 (2024)| FIT18'!AK42+25</f>
        <v>#REF!</v>
      </c>
      <c r="AL21" s="94" t="e">
        <f>'РБ ВВ15 (2024)| FIT18'!AL42+25</f>
        <v>#REF!</v>
      </c>
      <c r="AM21" s="94" t="e">
        <f>'РБ ВВ15 (2024)| FIT18'!AM42+25</f>
        <v>#REF!</v>
      </c>
      <c r="AN21" s="94" t="e">
        <f>'РБ ВВ15 (2024)| FIT18'!AN42+25</f>
        <v>#REF!</v>
      </c>
      <c r="AO21" s="94" t="e">
        <f>'РБ ВВ15 (2024)| FIT18'!AO42+25</f>
        <v>#REF!</v>
      </c>
      <c r="AP21" s="94" t="e">
        <f>'РБ ВВ15 (2024)| FIT18'!AP42+25</f>
        <v>#REF!</v>
      </c>
      <c r="AQ21" s="94" t="e">
        <f>'РБ ВВ15 (2024)| FIT18'!AQ42+25</f>
        <v>#REF!</v>
      </c>
      <c r="AR21" s="94" t="e">
        <f>'РБ ВВ15 (2024)| FIT18'!AR42+25</f>
        <v>#REF!</v>
      </c>
      <c r="AS21" s="94" t="e">
        <f>'РБ ВВ15 (2024)| FIT18'!AS42+25</f>
        <v>#REF!</v>
      </c>
      <c r="AT21" s="94" t="e">
        <f>'РБ ВВ15 (2024)| FIT18'!AT42+25</f>
        <v>#REF!</v>
      </c>
      <c r="AU21" s="94" t="e">
        <f>'РБ ВВ15 (2024)| FIT18'!AU42+25</f>
        <v>#REF!</v>
      </c>
      <c r="AV21" s="94" t="e">
        <f>'РБ ВВ15 (2024)| FIT18'!AV42+25</f>
        <v>#REF!</v>
      </c>
      <c r="AW21" s="94" t="e">
        <f>'РБ ВВ15 (2024)| FIT18'!AW42+25</f>
        <v>#REF!</v>
      </c>
      <c r="AX21" s="94" t="e">
        <f>'РБ ВВ15 (2024)| FIT18'!AX42+25</f>
        <v>#REF!</v>
      </c>
      <c r="AY21" s="94" t="e">
        <f>'РБ ВВ15 (2024)| FIT18'!AY42+25</f>
        <v>#REF!</v>
      </c>
      <c r="AZ21" s="94" t="e">
        <f>'РБ ВВ15 (2024)| FIT18'!AZ42+25</f>
        <v>#REF!</v>
      </c>
    </row>
    <row r="22" spans="1:52" s="50" customFormat="1" x14ac:dyDescent="0.2">
      <c r="A22" s="100"/>
    </row>
    <row r="23" spans="1:52" s="50" customFormat="1" ht="12.75" thickBot="1" x14ac:dyDescent="0.25">
      <c r="A23" s="100"/>
    </row>
    <row r="24" spans="1:52" s="50" customFormat="1" ht="12.75" thickBot="1" x14ac:dyDescent="0.25">
      <c r="A24" s="104" t="s">
        <v>66</v>
      </c>
    </row>
    <row r="25" spans="1:52" x14ac:dyDescent="0.2">
      <c r="A25" s="63" t="s">
        <v>78</v>
      </c>
    </row>
    <row r="26" spans="1:52" ht="9" hidden="1" customHeight="1" x14ac:dyDescent="0.2">
      <c r="A26" s="43" t="s">
        <v>67</v>
      </c>
    </row>
    <row r="27" spans="1:52" ht="10.7" customHeight="1" x14ac:dyDescent="0.2">
      <c r="A27" s="43" t="s">
        <v>89</v>
      </c>
    </row>
    <row r="28" spans="1:52" x14ac:dyDescent="0.2">
      <c r="A28" s="43" t="s">
        <v>68</v>
      </c>
    </row>
    <row r="29" spans="1:52" ht="13.35" customHeight="1" x14ac:dyDescent="0.2">
      <c r="A29" s="43" t="s">
        <v>69</v>
      </c>
    </row>
    <row r="30" spans="1:52" ht="13.35" customHeight="1" x14ac:dyDescent="0.2">
      <c r="A30" s="159" t="s">
        <v>162</v>
      </c>
    </row>
    <row r="31" spans="1:52" ht="12.6" customHeight="1" thickBot="1" x14ac:dyDescent="0.25">
      <c r="A31" s="3"/>
    </row>
    <row r="32" spans="1:52" ht="13.35" customHeight="1" thickBot="1" x14ac:dyDescent="0.25">
      <c r="A32" s="105" t="s">
        <v>71</v>
      </c>
    </row>
    <row r="33" spans="1:1" ht="11.45" customHeight="1" x14ac:dyDescent="0.2">
      <c r="A33" s="127" t="s">
        <v>236</v>
      </c>
    </row>
    <row r="34" spans="1:1" ht="12.75" thickBot="1" x14ac:dyDescent="0.25">
      <c r="A34" s="3"/>
    </row>
    <row r="35" spans="1:1" ht="12.75" thickBot="1" x14ac:dyDescent="0.25">
      <c r="A35" s="107" t="s">
        <v>70</v>
      </c>
    </row>
    <row r="36" spans="1:1" ht="48" x14ac:dyDescent="0.2">
      <c r="A36" s="70" t="s">
        <v>92</v>
      </c>
    </row>
    <row r="37" spans="1:1" ht="12.75" x14ac:dyDescent="0.2">
      <c r="A37"/>
    </row>
  </sheetData>
  <mergeCells count="1">
    <mergeCell ref="A1:A2"/>
  </mergeCells>
  <pageMargins left="0.7" right="0.7" top="0.75" bottom="0.75" header="0.3" footer="0.3"/>
  <pageSetup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Z58"/>
  <sheetViews>
    <sheetView zoomScaleNormal="100" workbookViewId="0">
      <pane xSplit="1" topLeftCell="B1" activePane="topRight" state="frozen"/>
      <selection pane="topRight" activeCell="B24" sqref="B24:AZ25"/>
    </sheetView>
  </sheetViews>
  <sheetFormatPr defaultColWidth="9" defaultRowHeight="12" x14ac:dyDescent="0.2"/>
  <cols>
    <col min="1" max="1" width="84.5703125" style="48" customWidth="1"/>
    <col min="2" max="16384" width="9" style="48"/>
  </cols>
  <sheetData>
    <row r="1" spans="1:52" s="51" customFormat="1" ht="12" customHeight="1" x14ac:dyDescent="0.2">
      <c r="A1" s="207" t="s">
        <v>82</v>
      </c>
    </row>
    <row r="2" spans="1:52" s="51" customFormat="1" ht="12" customHeight="1" x14ac:dyDescent="0.2">
      <c r="A2" s="207"/>
    </row>
    <row r="3" spans="1:52" s="51" customFormat="1" ht="11.1" customHeight="1" x14ac:dyDescent="0.2">
      <c r="A3" s="97" t="s">
        <v>217</v>
      </c>
    </row>
    <row r="4" spans="1:52"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c r="F4" s="136" t="e">
        <f>'C завтраками| Bed and breakfast'!#REF!</f>
        <v>#REF!</v>
      </c>
      <c r="G4" s="136" t="e">
        <f>'C завтраками| Bed and breakfast'!#REF!</f>
        <v>#REF!</v>
      </c>
      <c r="H4" s="136" t="e">
        <f>'C завтраками| Bed and breakfast'!#REF!</f>
        <v>#REF!</v>
      </c>
      <c r="I4" s="136" t="e">
        <f>'C завтраками| Bed and breakfast'!#REF!</f>
        <v>#REF!</v>
      </c>
      <c r="J4" s="136" t="e">
        <f>'C завтраками| Bed and breakfast'!#REF!</f>
        <v>#REF!</v>
      </c>
      <c r="K4" s="136" t="e">
        <f>'C завтраками| Bed and breakfast'!#REF!</f>
        <v>#REF!</v>
      </c>
      <c r="L4" s="136" t="e">
        <f>'C завтраками| Bed and breakfast'!#REF!</f>
        <v>#REF!</v>
      </c>
      <c r="M4" s="136" t="e">
        <f>'C завтраками| Bed and breakfast'!#REF!</f>
        <v>#REF!</v>
      </c>
      <c r="N4" s="136" t="e">
        <f>'C завтраками| Bed and breakfast'!#REF!</f>
        <v>#REF!</v>
      </c>
      <c r="O4" s="136" t="e">
        <f>'C завтраками| Bed and breakfast'!#REF!</f>
        <v>#REF!</v>
      </c>
      <c r="P4" s="136" t="e">
        <f>'C завтраками| Bed and breakfast'!#REF!</f>
        <v>#REF!</v>
      </c>
      <c r="Q4" s="136" t="e">
        <f>'C завтраками| Bed and breakfast'!#REF!</f>
        <v>#REF!</v>
      </c>
      <c r="R4" s="136" t="e">
        <f>'C завтраками| Bed and breakfast'!#REF!</f>
        <v>#REF!</v>
      </c>
      <c r="S4" s="136" t="e">
        <f>'C завтраками| Bed and breakfast'!#REF!</f>
        <v>#REF!</v>
      </c>
      <c r="T4" s="136" t="e">
        <f>'C завтраками| Bed and breakfast'!#REF!</f>
        <v>#REF!</v>
      </c>
      <c r="U4" s="136" t="e">
        <f>'C завтраками| Bed and breakfast'!#REF!</f>
        <v>#REF!</v>
      </c>
      <c r="V4" s="136" t="e">
        <f>'C завтраками| Bed and breakfast'!#REF!</f>
        <v>#REF!</v>
      </c>
      <c r="W4" s="136" t="e">
        <f>'C завтраками| Bed and breakfast'!#REF!</f>
        <v>#REF!</v>
      </c>
      <c r="X4" s="136" t="e">
        <f>'C завтраками| Bed and breakfast'!#REF!</f>
        <v>#REF!</v>
      </c>
      <c r="Y4" s="136" t="e">
        <f>'C завтраками| Bed and breakfast'!#REF!</f>
        <v>#REF!</v>
      </c>
      <c r="Z4" s="136" t="e">
        <f>'C завтраками| Bed and breakfast'!#REF!</f>
        <v>#REF!</v>
      </c>
      <c r="AA4" s="136" t="e">
        <f>'C завтраками| Bed and breakfast'!#REF!</f>
        <v>#REF!</v>
      </c>
      <c r="AB4" s="136" t="e">
        <f>'C завтраками| Bed and breakfast'!#REF!</f>
        <v>#REF!</v>
      </c>
      <c r="AC4" s="136" t="e">
        <f>'C завтраками| Bed and breakfast'!#REF!</f>
        <v>#REF!</v>
      </c>
      <c r="AD4" s="136" t="e">
        <f>'C завтраками| Bed and breakfast'!#REF!</f>
        <v>#REF!</v>
      </c>
      <c r="AE4" s="136" t="e">
        <f>'C завтраками| Bed and breakfast'!#REF!</f>
        <v>#REF!</v>
      </c>
      <c r="AF4" s="136" t="e">
        <f>'C завтраками| Bed and breakfast'!#REF!</f>
        <v>#REF!</v>
      </c>
      <c r="AG4" s="136" t="e">
        <f>'C завтраками| Bed and breakfast'!#REF!</f>
        <v>#REF!</v>
      </c>
      <c r="AH4" s="136" t="e">
        <f>'C завтраками| Bed and breakfast'!#REF!</f>
        <v>#REF!</v>
      </c>
      <c r="AI4" s="136" t="e">
        <f>'C завтраками| Bed and breakfast'!#REF!</f>
        <v>#REF!</v>
      </c>
      <c r="AJ4" s="136" t="e">
        <f>'C завтраками| Bed and breakfast'!#REF!</f>
        <v>#REF!</v>
      </c>
      <c r="AK4" s="136" t="e">
        <f>'C завтраками| Bed and breakfast'!#REF!</f>
        <v>#REF!</v>
      </c>
      <c r="AL4" s="136" t="e">
        <f>'C завтраками| Bed and breakfast'!#REF!</f>
        <v>#REF!</v>
      </c>
      <c r="AM4" s="136" t="e">
        <f>'C завтраками| Bed and breakfast'!#REF!</f>
        <v>#REF!</v>
      </c>
      <c r="AN4" s="136" t="e">
        <f>'C завтраками| Bed and breakfast'!#REF!</f>
        <v>#REF!</v>
      </c>
      <c r="AO4" s="136" t="e">
        <f>'C завтраками| Bed and breakfast'!#REF!</f>
        <v>#REF!</v>
      </c>
      <c r="AP4" s="136" t="e">
        <f>'C завтраками| Bed and breakfast'!#REF!</f>
        <v>#REF!</v>
      </c>
      <c r="AQ4" s="136" t="e">
        <f>'C завтраками| Bed and breakfast'!#REF!</f>
        <v>#REF!</v>
      </c>
      <c r="AR4" s="136" t="e">
        <f>'C завтраками| Bed and breakfast'!#REF!</f>
        <v>#REF!</v>
      </c>
      <c r="AS4" s="136" t="e">
        <f>'C завтраками| Bed and breakfast'!#REF!</f>
        <v>#REF!</v>
      </c>
      <c r="AT4" s="136" t="e">
        <f>'C завтраками| Bed and breakfast'!#REF!</f>
        <v>#REF!</v>
      </c>
      <c r="AU4" s="136" t="e">
        <f>'C завтраками| Bed and breakfast'!#REF!</f>
        <v>#REF!</v>
      </c>
      <c r="AV4" s="136" t="e">
        <f>'C завтраками| Bed and breakfast'!#REF!</f>
        <v>#REF!</v>
      </c>
      <c r="AW4" s="136" t="e">
        <f>'C завтраками| Bed and breakfast'!#REF!</f>
        <v>#REF!</v>
      </c>
      <c r="AX4" s="136" t="e">
        <f>'C завтраками| Bed and breakfast'!#REF!</f>
        <v>#REF!</v>
      </c>
      <c r="AY4" s="136" t="e">
        <f>'C завтраками| Bed and breakfast'!#REF!</f>
        <v>#REF!</v>
      </c>
      <c r="AZ4" s="136" t="e">
        <f>'C завтраками| Bed and breakfast'!#REF!</f>
        <v>#REF!</v>
      </c>
    </row>
    <row r="5" spans="1:52"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c r="F5" s="136" t="e">
        <f>'C завтраками| Bed and breakfast'!#REF!</f>
        <v>#REF!</v>
      </c>
      <c r="G5" s="136" t="e">
        <f>'C завтраками| Bed and breakfast'!#REF!</f>
        <v>#REF!</v>
      </c>
      <c r="H5" s="136" t="e">
        <f>'C завтраками| Bed and breakfast'!#REF!</f>
        <v>#REF!</v>
      </c>
      <c r="I5" s="136" t="e">
        <f>'C завтраками| Bed and breakfast'!#REF!</f>
        <v>#REF!</v>
      </c>
      <c r="J5" s="136" t="e">
        <f>'C завтраками| Bed and breakfast'!#REF!</f>
        <v>#REF!</v>
      </c>
      <c r="K5" s="136" t="e">
        <f>'C завтраками| Bed and breakfast'!#REF!</f>
        <v>#REF!</v>
      </c>
      <c r="L5" s="136" t="e">
        <f>'C завтраками| Bed and breakfast'!#REF!</f>
        <v>#REF!</v>
      </c>
      <c r="M5" s="136" t="e">
        <f>'C завтраками| Bed and breakfast'!#REF!</f>
        <v>#REF!</v>
      </c>
      <c r="N5" s="136" t="e">
        <f>'C завтраками| Bed and breakfast'!#REF!</f>
        <v>#REF!</v>
      </c>
      <c r="O5" s="136" t="e">
        <f>'C завтраками| Bed and breakfast'!#REF!</f>
        <v>#REF!</v>
      </c>
      <c r="P5" s="136" t="e">
        <f>'C завтраками| Bed and breakfast'!#REF!</f>
        <v>#REF!</v>
      </c>
      <c r="Q5" s="136" t="e">
        <f>'C завтраками| Bed and breakfast'!#REF!</f>
        <v>#REF!</v>
      </c>
      <c r="R5" s="136" t="e">
        <f>'C завтраками| Bed and breakfast'!#REF!</f>
        <v>#REF!</v>
      </c>
      <c r="S5" s="136" t="e">
        <f>'C завтраками| Bed and breakfast'!#REF!</f>
        <v>#REF!</v>
      </c>
      <c r="T5" s="136" t="e">
        <f>'C завтраками| Bed and breakfast'!#REF!</f>
        <v>#REF!</v>
      </c>
      <c r="U5" s="136" t="e">
        <f>'C завтраками| Bed and breakfast'!#REF!</f>
        <v>#REF!</v>
      </c>
      <c r="V5" s="136" t="e">
        <f>'C завтраками| Bed and breakfast'!#REF!</f>
        <v>#REF!</v>
      </c>
      <c r="W5" s="136" t="e">
        <f>'C завтраками| Bed and breakfast'!#REF!</f>
        <v>#REF!</v>
      </c>
      <c r="X5" s="136" t="e">
        <f>'C завтраками| Bed and breakfast'!#REF!</f>
        <v>#REF!</v>
      </c>
      <c r="Y5" s="136" t="e">
        <f>'C завтраками| Bed and breakfast'!#REF!</f>
        <v>#REF!</v>
      </c>
      <c r="Z5" s="136" t="e">
        <f>'C завтраками| Bed and breakfast'!#REF!</f>
        <v>#REF!</v>
      </c>
      <c r="AA5" s="136" t="e">
        <f>'C завтраками| Bed and breakfast'!#REF!</f>
        <v>#REF!</v>
      </c>
      <c r="AB5" s="136" t="e">
        <f>'C завтраками| Bed and breakfast'!#REF!</f>
        <v>#REF!</v>
      </c>
      <c r="AC5" s="136" t="e">
        <f>'C завтраками| Bed and breakfast'!#REF!</f>
        <v>#REF!</v>
      </c>
      <c r="AD5" s="136" t="e">
        <f>'C завтраками| Bed and breakfast'!#REF!</f>
        <v>#REF!</v>
      </c>
      <c r="AE5" s="136" t="e">
        <f>'C завтраками| Bed and breakfast'!#REF!</f>
        <v>#REF!</v>
      </c>
      <c r="AF5" s="136" t="e">
        <f>'C завтраками| Bed and breakfast'!#REF!</f>
        <v>#REF!</v>
      </c>
      <c r="AG5" s="136" t="e">
        <f>'C завтраками| Bed and breakfast'!#REF!</f>
        <v>#REF!</v>
      </c>
      <c r="AH5" s="136" t="e">
        <f>'C завтраками| Bed and breakfast'!#REF!</f>
        <v>#REF!</v>
      </c>
      <c r="AI5" s="136" t="e">
        <f>'C завтраками| Bed and breakfast'!#REF!</f>
        <v>#REF!</v>
      </c>
      <c r="AJ5" s="136" t="e">
        <f>'C завтраками| Bed and breakfast'!#REF!</f>
        <v>#REF!</v>
      </c>
      <c r="AK5" s="136" t="e">
        <f>'C завтраками| Bed and breakfast'!#REF!</f>
        <v>#REF!</v>
      </c>
      <c r="AL5" s="136" t="e">
        <f>'C завтраками| Bed and breakfast'!#REF!</f>
        <v>#REF!</v>
      </c>
      <c r="AM5" s="136" t="e">
        <f>'C завтраками| Bed and breakfast'!#REF!</f>
        <v>#REF!</v>
      </c>
      <c r="AN5" s="136" t="e">
        <f>'C завтраками| Bed and breakfast'!#REF!</f>
        <v>#REF!</v>
      </c>
      <c r="AO5" s="136" t="e">
        <f>'C завтраками| Bed and breakfast'!#REF!</f>
        <v>#REF!</v>
      </c>
      <c r="AP5" s="136" t="e">
        <f>'C завтраками| Bed and breakfast'!#REF!</f>
        <v>#REF!</v>
      </c>
      <c r="AQ5" s="136" t="e">
        <f>'C завтраками| Bed and breakfast'!#REF!</f>
        <v>#REF!</v>
      </c>
      <c r="AR5" s="136" t="e">
        <f>'C завтраками| Bed and breakfast'!#REF!</f>
        <v>#REF!</v>
      </c>
      <c r="AS5" s="136" t="e">
        <f>'C завтраками| Bed and breakfast'!#REF!</f>
        <v>#REF!</v>
      </c>
      <c r="AT5" s="136" t="e">
        <f>'C завтраками| Bed and breakfast'!#REF!</f>
        <v>#REF!</v>
      </c>
      <c r="AU5" s="136" t="e">
        <f>'C завтраками| Bed and breakfast'!#REF!</f>
        <v>#REF!</v>
      </c>
      <c r="AV5" s="136" t="e">
        <f>'C завтраками| Bed and breakfast'!#REF!</f>
        <v>#REF!</v>
      </c>
      <c r="AW5" s="136" t="e">
        <f>'C завтраками| Bed and breakfast'!#REF!</f>
        <v>#REF!</v>
      </c>
      <c r="AX5" s="136" t="e">
        <f>'C завтраками| Bed and breakfast'!#REF!</f>
        <v>#REF!</v>
      </c>
      <c r="AY5" s="136" t="e">
        <f>'C завтраками| Bed and breakfast'!#REF!</f>
        <v>#REF!</v>
      </c>
      <c r="AZ5" s="136" t="e">
        <f>'C завтраками| Bed and breakfast'!#REF!</f>
        <v>#REF!</v>
      </c>
    </row>
    <row r="6" spans="1:52"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row>
    <row r="7" spans="1:52" s="53" customFormat="1" x14ac:dyDescent="0.2">
      <c r="A7" s="88">
        <v>1</v>
      </c>
      <c r="B7" s="42" t="e">
        <f>'C завтраками| Bed and breakfast'!#REF!*0.85</f>
        <v>#REF!</v>
      </c>
      <c r="C7" s="42" t="e">
        <f>'C завтраками| Bed and breakfast'!#REF!*0.85</f>
        <v>#REF!</v>
      </c>
      <c r="D7" s="42" t="e">
        <f>'C завтраками| Bed and breakfast'!#REF!*0.85</f>
        <v>#REF!</v>
      </c>
      <c r="E7" s="42" t="e">
        <f>'C завтраками| Bed and breakfast'!#REF!*0.85</f>
        <v>#REF!</v>
      </c>
      <c r="F7" s="42" t="e">
        <f>'C завтраками| Bed and breakfast'!#REF!*0.85</f>
        <v>#REF!</v>
      </c>
      <c r="G7" s="42" t="e">
        <f>'C завтраками| Bed and breakfast'!#REF!*0.85</f>
        <v>#REF!</v>
      </c>
      <c r="H7" s="42" t="e">
        <f>'C завтраками| Bed and breakfast'!#REF!*0.85</f>
        <v>#REF!</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c r="AP7" s="42" t="e">
        <f>'C завтраками| Bed and breakfast'!#REF!*0.85</f>
        <v>#REF!</v>
      </c>
      <c r="AQ7" s="42" t="e">
        <f>'C завтраками| Bed and breakfast'!#REF!*0.85</f>
        <v>#REF!</v>
      </c>
      <c r="AR7" s="42" t="e">
        <f>'C завтраками| Bed and breakfast'!#REF!*0.85</f>
        <v>#REF!</v>
      </c>
      <c r="AS7" s="42" t="e">
        <f>'C завтраками| Bed and breakfast'!#REF!*0.85</f>
        <v>#REF!</v>
      </c>
      <c r="AT7" s="42" t="e">
        <f>'C завтраками| Bed and breakfast'!#REF!*0.85</f>
        <v>#REF!</v>
      </c>
      <c r="AU7" s="42" t="e">
        <f>'C завтраками| Bed and breakfast'!#REF!*0.85</f>
        <v>#REF!</v>
      </c>
      <c r="AV7" s="42" t="e">
        <f>'C завтраками| Bed and breakfast'!#REF!*0.85</f>
        <v>#REF!</v>
      </c>
      <c r="AW7" s="42" t="e">
        <f>'C завтраками| Bed and breakfast'!#REF!*0.85</f>
        <v>#REF!</v>
      </c>
      <c r="AX7" s="42" t="e">
        <f>'C завтраками| Bed and breakfast'!#REF!*0.85</f>
        <v>#REF!</v>
      </c>
      <c r="AY7" s="42" t="e">
        <f>'C завтраками| Bed and breakfast'!#REF!*0.85</f>
        <v>#REF!</v>
      </c>
      <c r="AZ7" s="42" t="e">
        <f>'C завтраками| Bed and breakfast'!#REF!*0.85</f>
        <v>#REF!</v>
      </c>
    </row>
    <row r="8" spans="1:52" s="53" customFormat="1" x14ac:dyDescent="0.2">
      <c r="A8" s="88">
        <v>2</v>
      </c>
      <c r="B8" s="42" t="e">
        <f>'C завтраками| Bed and breakfast'!#REF!*0.85</f>
        <v>#REF!</v>
      </c>
      <c r="C8" s="42" t="e">
        <f>'C завтраками| Bed and breakfast'!#REF!*0.85</f>
        <v>#REF!</v>
      </c>
      <c r="D8" s="42" t="e">
        <f>'C завтраками| Bed and breakfast'!#REF!*0.85</f>
        <v>#REF!</v>
      </c>
      <c r="E8" s="42" t="e">
        <f>'C завтраками| Bed and breakfast'!#REF!*0.85</f>
        <v>#REF!</v>
      </c>
      <c r="F8" s="42" t="e">
        <f>'C завтраками| Bed and breakfast'!#REF!*0.85</f>
        <v>#REF!</v>
      </c>
      <c r="G8" s="42" t="e">
        <f>'C завтраками| Bed and breakfast'!#REF!*0.85</f>
        <v>#REF!</v>
      </c>
      <c r="H8" s="42" t="e">
        <f>'C завтраками| Bed and breakfast'!#REF!*0.85</f>
        <v>#REF!</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c r="AP8" s="42" t="e">
        <f>'C завтраками| Bed and breakfast'!#REF!*0.85</f>
        <v>#REF!</v>
      </c>
      <c r="AQ8" s="42" t="e">
        <f>'C завтраками| Bed and breakfast'!#REF!*0.85</f>
        <v>#REF!</v>
      </c>
      <c r="AR8" s="42" t="e">
        <f>'C завтраками| Bed and breakfast'!#REF!*0.85</f>
        <v>#REF!</v>
      </c>
      <c r="AS8" s="42" t="e">
        <f>'C завтраками| Bed and breakfast'!#REF!*0.85</f>
        <v>#REF!</v>
      </c>
      <c r="AT8" s="42" t="e">
        <f>'C завтраками| Bed and breakfast'!#REF!*0.85</f>
        <v>#REF!</v>
      </c>
      <c r="AU8" s="42" t="e">
        <f>'C завтраками| Bed and breakfast'!#REF!*0.85</f>
        <v>#REF!</v>
      </c>
      <c r="AV8" s="42" t="e">
        <f>'C завтраками| Bed and breakfast'!#REF!*0.85</f>
        <v>#REF!</v>
      </c>
      <c r="AW8" s="42" t="e">
        <f>'C завтраками| Bed and breakfast'!#REF!*0.85</f>
        <v>#REF!</v>
      </c>
      <c r="AX8" s="42" t="e">
        <f>'C завтраками| Bed and breakfast'!#REF!*0.85</f>
        <v>#REF!</v>
      </c>
      <c r="AY8" s="42" t="e">
        <f>'C завтраками| Bed and breakfast'!#REF!*0.85</f>
        <v>#REF!</v>
      </c>
      <c r="AZ8" s="42" t="e">
        <f>'C завтраками| Bed and breakfast'!#REF!*0.85</f>
        <v>#REF!</v>
      </c>
    </row>
    <row r="9" spans="1:52" s="53" customFormat="1" x14ac:dyDescent="0.2">
      <c r="A9" s="42" t="s">
        <v>234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row>
    <row r="10" spans="1:52" s="53" customFormat="1" x14ac:dyDescent="0.2">
      <c r="A10" s="180">
        <v>1</v>
      </c>
      <c r="B10" s="42" t="e">
        <f>'C завтраками| Bed and breakfast'!#REF!*0.85</f>
        <v>#REF!</v>
      </c>
      <c r="C10" s="42" t="e">
        <f>'C завтраками| Bed and breakfast'!#REF!*0.85</f>
        <v>#REF!</v>
      </c>
      <c r="D10" s="42" t="e">
        <f>'C завтраками| Bed and breakfast'!#REF!*0.85</f>
        <v>#REF!</v>
      </c>
      <c r="E10" s="42" t="e">
        <f>'C завтраками| Bed and breakfast'!#REF!*0.85</f>
        <v>#REF!</v>
      </c>
      <c r="F10" s="42" t="e">
        <f>'C завтраками| Bed and breakfast'!#REF!*0.85</f>
        <v>#REF!</v>
      </c>
      <c r="G10" s="42" t="e">
        <f>'C завтраками| Bed and breakfast'!#REF!*0.85</f>
        <v>#REF!</v>
      </c>
      <c r="H10" s="42" t="e">
        <f>'C завтраками| Bed and breakfast'!#REF!*0.85</f>
        <v>#REF!</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c r="AP10" s="42" t="e">
        <f>'C завтраками| Bed and breakfast'!#REF!*0.85</f>
        <v>#REF!</v>
      </c>
      <c r="AQ10" s="42" t="e">
        <f>'C завтраками| Bed and breakfast'!#REF!*0.85</f>
        <v>#REF!</v>
      </c>
      <c r="AR10" s="42" t="e">
        <f>'C завтраками| Bed and breakfast'!#REF!*0.85</f>
        <v>#REF!</v>
      </c>
      <c r="AS10" s="42" t="e">
        <f>'C завтраками| Bed and breakfast'!#REF!*0.85</f>
        <v>#REF!</v>
      </c>
      <c r="AT10" s="42" t="e">
        <f>'C завтраками| Bed and breakfast'!#REF!*0.85</f>
        <v>#REF!</v>
      </c>
      <c r="AU10" s="42" t="e">
        <f>'C завтраками| Bed and breakfast'!#REF!*0.85</f>
        <v>#REF!</v>
      </c>
      <c r="AV10" s="42" t="e">
        <f>'C завтраками| Bed and breakfast'!#REF!*0.85</f>
        <v>#REF!</v>
      </c>
      <c r="AW10" s="42" t="e">
        <f>'C завтраками| Bed and breakfast'!#REF!*0.85</f>
        <v>#REF!</v>
      </c>
      <c r="AX10" s="42" t="e">
        <f>'C завтраками| Bed and breakfast'!#REF!*0.85</f>
        <v>#REF!</v>
      </c>
      <c r="AY10" s="42" t="e">
        <f>'C завтраками| Bed and breakfast'!#REF!*0.85</f>
        <v>#REF!</v>
      </c>
      <c r="AZ10" s="42" t="e">
        <f>'C завтраками| Bed and breakfast'!#REF!*0.85</f>
        <v>#REF!</v>
      </c>
    </row>
    <row r="11" spans="1:52" s="53" customFormat="1" x14ac:dyDescent="0.2">
      <c r="A11" s="180">
        <v>2</v>
      </c>
      <c r="B11" s="42" t="e">
        <f>'C завтраками| Bed and breakfast'!#REF!*0.85</f>
        <v>#REF!</v>
      </c>
      <c r="C11" s="42" t="e">
        <f>'C завтраками| Bed and breakfast'!#REF!*0.85</f>
        <v>#REF!</v>
      </c>
      <c r="D11" s="42" t="e">
        <f>'C завтраками| Bed and breakfast'!#REF!*0.85</f>
        <v>#REF!</v>
      </c>
      <c r="E11" s="42" t="e">
        <f>'C завтраками| Bed and breakfast'!#REF!*0.85</f>
        <v>#REF!</v>
      </c>
      <c r="F11" s="42" t="e">
        <f>'C завтраками| Bed and breakfast'!#REF!*0.85</f>
        <v>#REF!</v>
      </c>
      <c r="G11" s="42" t="e">
        <f>'C завтраками| Bed and breakfast'!#REF!*0.85</f>
        <v>#REF!</v>
      </c>
      <c r="H11" s="42" t="e">
        <f>'C завтраками| Bed and breakfast'!#REF!*0.85</f>
        <v>#REF!</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c r="AP11" s="42" t="e">
        <f>'C завтраками| Bed and breakfast'!#REF!*0.85</f>
        <v>#REF!</v>
      </c>
      <c r="AQ11" s="42" t="e">
        <f>'C завтраками| Bed and breakfast'!#REF!*0.85</f>
        <v>#REF!</v>
      </c>
      <c r="AR11" s="42" t="e">
        <f>'C завтраками| Bed and breakfast'!#REF!*0.85</f>
        <v>#REF!</v>
      </c>
      <c r="AS11" s="42" t="e">
        <f>'C завтраками| Bed and breakfast'!#REF!*0.85</f>
        <v>#REF!</v>
      </c>
      <c r="AT11" s="42" t="e">
        <f>'C завтраками| Bed and breakfast'!#REF!*0.85</f>
        <v>#REF!</v>
      </c>
      <c r="AU11" s="42" t="e">
        <f>'C завтраками| Bed and breakfast'!#REF!*0.85</f>
        <v>#REF!</v>
      </c>
      <c r="AV11" s="42" t="e">
        <f>'C завтраками| Bed and breakfast'!#REF!*0.85</f>
        <v>#REF!</v>
      </c>
      <c r="AW11" s="42" t="e">
        <f>'C завтраками| Bed and breakfast'!#REF!*0.85</f>
        <v>#REF!</v>
      </c>
      <c r="AX11" s="42" t="e">
        <f>'C завтраками| Bed and breakfast'!#REF!*0.85</f>
        <v>#REF!</v>
      </c>
      <c r="AY11" s="42" t="e">
        <f>'C завтраками| Bed and breakfast'!#REF!*0.85</f>
        <v>#REF!</v>
      </c>
      <c r="AZ11" s="42" t="e">
        <f>'C завтраками| Bed and breakfast'!#REF!*0.85</f>
        <v>#REF!</v>
      </c>
    </row>
    <row r="12" spans="1:52"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row>
    <row r="13" spans="1:52" s="53" customFormat="1" x14ac:dyDescent="0.2">
      <c r="A13" s="88">
        <f>A7</f>
        <v>1</v>
      </c>
      <c r="B13" s="42" t="e">
        <f>'C завтраками| Bed and breakfast'!#REF!*0.85</f>
        <v>#REF!</v>
      </c>
      <c r="C13" s="42" t="e">
        <f>'C завтраками| Bed and breakfast'!#REF!*0.85</f>
        <v>#REF!</v>
      </c>
      <c r="D13" s="42" t="e">
        <f>'C завтраками| Bed and breakfast'!#REF!*0.85</f>
        <v>#REF!</v>
      </c>
      <c r="E13" s="42" t="e">
        <f>'C завтраками| Bed and breakfast'!#REF!*0.85</f>
        <v>#REF!</v>
      </c>
      <c r="F13" s="42" t="e">
        <f>'C завтраками| Bed and breakfast'!#REF!*0.85</f>
        <v>#REF!</v>
      </c>
      <c r="G13" s="42" t="e">
        <f>'C завтраками| Bed and breakfast'!#REF!*0.85</f>
        <v>#REF!</v>
      </c>
      <c r="H13" s="42" t="e">
        <f>'C завтраками| Bed and breakfast'!#REF!*0.85</f>
        <v>#REF!</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c r="AP13" s="42" t="e">
        <f>'C завтраками| Bed and breakfast'!#REF!*0.85</f>
        <v>#REF!</v>
      </c>
      <c r="AQ13" s="42" t="e">
        <f>'C завтраками| Bed and breakfast'!#REF!*0.85</f>
        <v>#REF!</v>
      </c>
      <c r="AR13" s="42" t="e">
        <f>'C завтраками| Bed and breakfast'!#REF!*0.85</f>
        <v>#REF!</v>
      </c>
      <c r="AS13" s="42" t="e">
        <f>'C завтраками| Bed and breakfast'!#REF!*0.85</f>
        <v>#REF!</v>
      </c>
      <c r="AT13" s="42" t="e">
        <f>'C завтраками| Bed and breakfast'!#REF!*0.85</f>
        <v>#REF!</v>
      </c>
      <c r="AU13" s="42" t="e">
        <f>'C завтраками| Bed and breakfast'!#REF!*0.85</f>
        <v>#REF!</v>
      </c>
      <c r="AV13" s="42" t="e">
        <f>'C завтраками| Bed and breakfast'!#REF!*0.85</f>
        <v>#REF!</v>
      </c>
      <c r="AW13" s="42" t="e">
        <f>'C завтраками| Bed and breakfast'!#REF!*0.85</f>
        <v>#REF!</v>
      </c>
      <c r="AX13" s="42" t="e">
        <f>'C завтраками| Bed and breakfast'!#REF!*0.85</f>
        <v>#REF!</v>
      </c>
      <c r="AY13" s="42" t="e">
        <f>'C завтраками| Bed and breakfast'!#REF!*0.85</f>
        <v>#REF!</v>
      </c>
      <c r="AZ13" s="42" t="e">
        <f>'C завтраками| Bed and breakfast'!#REF!*0.85</f>
        <v>#REF!</v>
      </c>
    </row>
    <row r="14" spans="1:52" s="53" customFormat="1" x14ac:dyDescent="0.2">
      <c r="A14" s="88">
        <f>A8</f>
        <v>2</v>
      </c>
      <c r="B14" s="42" t="e">
        <f>'C завтраками| Bed and breakfast'!#REF!*0.85</f>
        <v>#REF!</v>
      </c>
      <c r="C14" s="42" t="e">
        <f>'C завтраками| Bed and breakfast'!#REF!*0.85</f>
        <v>#REF!</v>
      </c>
      <c r="D14" s="42" t="e">
        <f>'C завтраками| Bed and breakfast'!#REF!*0.85</f>
        <v>#REF!</v>
      </c>
      <c r="E14" s="42" t="e">
        <f>'C завтраками| Bed and breakfast'!#REF!*0.85</f>
        <v>#REF!</v>
      </c>
      <c r="F14" s="42" t="e">
        <f>'C завтраками| Bed and breakfast'!#REF!*0.85</f>
        <v>#REF!</v>
      </c>
      <c r="G14" s="42" t="e">
        <f>'C завтраками| Bed and breakfast'!#REF!*0.85</f>
        <v>#REF!</v>
      </c>
      <c r="H14" s="42" t="e">
        <f>'C завтраками| Bed and breakfast'!#REF!*0.85</f>
        <v>#REF!</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c r="AP14" s="42" t="e">
        <f>'C завтраками| Bed and breakfast'!#REF!*0.85</f>
        <v>#REF!</v>
      </c>
      <c r="AQ14" s="42" t="e">
        <f>'C завтраками| Bed and breakfast'!#REF!*0.85</f>
        <v>#REF!</v>
      </c>
      <c r="AR14" s="42" t="e">
        <f>'C завтраками| Bed and breakfast'!#REF!*0.85</f>
        <v>#REF!</v>
      </c>
      <c r="AS14" s="42" t="e">
        <f>'C завтраками| Bed and breakfast'!#REF!*0.85</f>
        <v>#REF!</v>
      </c>
      <c r="AT14" s="42" t="e">
        <f>'C завтраками| Bed and breakfast'!#REF!*0.85</f>
        <v>#REF!</v>
      </c>
      <c r="AU14" s="42" t="e">
        <f>'C завтраками| Bed and breakfast'!#REF!*0.85</f>
        <v>#REF!</v>
      </c>
      <c r="AV14" s="42" t="e">
        <f>'C завтраками| Bed and breakfast'!#REF!*0.85</f>
        <v>#REF!</v>
      </c>
      <c r="AW14" s="42" t="e">
        <f>'C завтраками| Bed and breakfast'!#REF!*0.85</f>
        <v>#REF!</v>
      </c>
      <c r="AX14" s="42" t="e">
        <f>'C завтраками| Bed and breakfast'!#REF!*0.85</f>
        <v>#REF!</v>
      </c>
      <c r="AY14" s="42" t="e">
        <f>'C завтраками| Bed and breakfast'!#REF!*0.85</f>
        <v>#REF!</v>
      </c>
      <c r="AZ14" s="42" t="e">
        <f>'C завтраками| Bed and breakfast'!#REF!*0.85</f>
        <v>#REF!</v>
      </c>
    </row>
    <row r="15" spans="1:52"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row>
    <row r="16" spans="1:52" s="53" customFormat="1" x14ac:dyDescent="0.2">
      <c r="A16" s="88">
        <f>A7</f>
        <v>1</v>
      </c>
      <c r="B16" s="42" t="e">
        <f>'C завтраками| Bed and breakfast'!#REF!*0.85</f>
        <v>#REF!</v>
      </c>
      <c r="C16" s="42" t="e">
        <f>'C завтраками| Bed and breakfast'!#REF!*0.85</f>
        <v>#REF!</v>
      </c>
      <c r="D16" s="42" t="e">
        <f>'C завтраками| Bed and breakfast'!#REF!*0.85</f>
        <v>#REF!</v>
      </c>
      <c r="E16" s="42" t="e">
        <f>'C завтраками| Bed and breakfast'!#REF!*0.85</f>
        <v>#REF!</v>
      </c>
      <c r="F16" s="42" t="e">
        <f>'C завтраками| Bed and breakfast'!#REF!*0.85</f>
        <v>#REF!</v>
      </c>
      <c r="G16" s="42" t="e">
        <f>'C завтраками| Bed and breakfast'!#REF!*0.85</f>
        <v>#REF!</v>
      </c>
      <c r="H16" s="42" t="e">
        <f>'C завтраками| Bed and breakfast'!#REF!*0.85</f>
        <v>#REF!</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c r="AP16" s="42" t="e">
        <f>'C завтраками| Bed and breakfast'!#REF!*0.85</f>
        <v>#REF!</v>
      </c>
      <c r="AQ16" s="42" t="e">
        <f>'C завтраками| Bed and breakfast'!#REF!*0.85</f>
        <v>#REF!</v>
      </c>
      <c r="AR16" s="42" t="e">
        <f>'C завтраками| Bed and breakfast'!#REF!*0.85</f>
        <v>#REF!</v>
      </c>
      <c r="AS16" s="42" t="e">
        <f>'C завтраками| Bed and breakfast'!#REF!*0.85</f>
        <v>#REF!</v>
      </c>
      <c r="AT16" s="42" t="e">
        <f>'C завтраками| Bed and breakfast'!#REF!*0.85</f>
        <v>#REF!</v>
      </c>
      <c r="AU16" s="42" t="e">
        <f>'C завтраками| Bed and breakfast'!#REF!*0.85</f>
        <v>#REF!</v>
      </c>
      <c r="AV16" s="42" t="e">
        <f>'C завтраками| Bed and breakfast'!#REF!*0.85</f>
        <v>#REF!</v>
      </c>
      <c r="AW16" s="42" t="e">
        <f>'C завтраками| Bed and breakfast'!#REF!*0.85</f>
        <v>#REF!</v>
      </c>
      <c r="AX16" s="42" t="e">
        <f>'C завтраками| Bed and breakfast'!#REF!*0.85</f>
        <v>#REF!</v>
      </c>
      <c r="AY16" s="42" t="e">
        <f>'C завтраками| Bed and breakfast'!#REF!*0.85</f>
        <v>#REF!</v>
      </c>
      <c r="AZ16" s="42" t="e">
        <f>'C завтраками| Bed and breakfast'!#REF!*0.85</f>
        <v>#REF!</v>
      </c>
    </row>
    <row r="17" spans="1:52" s="53" customFormat="1" x14ac:dyDescent="0.2">
      <c r="A17" s="88">
        <f>A8</f>
        <v>2</v>
      </c>
      <c r="B17" s="42" t="e">
        <f>'C завтраками| Bed and breakfast'!#REF!*0.85</f>
        <v>#REF!</v>
      </c>
      <c r="C17" s="42" t="e">
        <f>'C завтраками| Bed and breakfast'!#REF!*0.85</f>
        <v>#REF!</v>
      </c>
      <c r="D17" s="42" t="e">
        <f>'C завтраками| Bed and breakfast'!#REF!*0.85</f>
        <v>#REF!</v>
      </c>
      <c r="E17" s="42" t="e">
        <f>'C завтраками| Bed and breakfast'!#REF!*0.85</f>
        <v>#REF!</v>
      </c>
      <c r="F17" s="42" t="e">
        <f>'C завтраками| Bed and breakfast'!#REF!*0.85</f>
        <v>#REF!</v>
      </c>
      <c r="G17" s="42" t="e">
        <f>'C завтраками| Bed and breakfast'!#REF!*0.85</f>
        <v>#REF!</v>
      </c>
      <c r="H17" s="42" t="e">
        <f>'C завтраками| Bed and breakfast'!#REF!*0.85</f>
        <v>#REF!</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c r="AP17" s="42" t="e">
        <f>'C завтраками| Bed and breakfast'!#REF!*0.85</f>
        <v>#REF!</v>
      </c>
      <c r="AQ17" s="42" t="e">
        <f>'C завтраками| Bed and breakfast'!#REF!*0.85</f>
        <v>#REF!</v>
      </c>
      <c r="AR17" s="42" t="e">
        <f>'C завтраками| Bed and breakfast'!#REF!*0.85</f>
        <v>#REF!</v>
      </c>
      <c r="AS17" s="42" t="e">
        <f>'C завтраками| Bed and breakfast'!#REF!*0.85</f>
        <v>#REF!</v>
      </c>
      <c r="AT17" s="42" t="e">
        <f>'C завтраками| Bed and breakfast'!#REF!*0.85</f>
        <v>#REF!</v>
      </c>
      <c r="AU17" s="42" t="e">
        <f>'C завтраками| Bed and breakfast'!#REF!*0.85</f>
        <v>#REF!</v>
      </c>
      <c r="AV17" s="42" t="e">
        <f>'C завтраками| Bed and breakfast'!#REF!*0.85</f>
        <v>#REF!</v>
      </c>
      <c r="AW17" s="42" t="e">
        <f>'C завтраками| Bed and breakfast'!#REF!*0.85</f>
        <v>#REF!</v>
      </c>
      <c r="AX17" s="42" t="e">
        <f>'C завтраками| Bed and breakfast'!#REF!*0.85</f>
        <v>#REF!</v>
      </c>
      <c r="AY17" s="42" t="e">
        <f>'C завтраками| Bed and breakfast'!#REF!*0.85</f>
        <v>#REF!</v>
      </c>
      <c r="AZ17" s="42" t="e">
        <f>'C завтраками| Bed and breakfast'!#REF!*0.85</f>
        <v>#REF!</v>
      </c>
    </row>
    <row r="18" spans="1:52"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row>
    <row r="19" spans="1:52" s="53" customFormat="1" x14ac:dyDescent="0.2">
      <c r="A19" s="88">
        <f>A7</f>
        <v>1</v>
      </c>
      <c r="B19" s="42" t="e">
        <f>'C завтраками| Bed and breakfast'!#REF!*0.85</f>
        <v>#REF!</v>
      </c>
      <c r="C19" s="42" t="e">
        <f>'C завтраками| Bed and breakfast'!#REF!*0.85</f>
        <v>#REF!</v>
      </c>
      <c r="D19" s="42" t="e">
        <f>'C завтраками| Bed and breakfast'!#REF!*0.85</f>
        <v>#REF!</v>
      </c>
      <c r="E19" s="42" t="e">
        <f>'C завтраками| Bed and breakfast'!#REF!*0.85</f>
        <v>#REF!</v>
      </c>
      <c r="F19" s="42" t="e">
        <f>'C завтраками| Bed and breakfast'!#REF!*0.85</f>
        <v>#REF!</v>
      </c>
      <c r="G19" s="42" t="e">
        <f>'C завтраками| Bed and breakfast'!#REF!*0.85</f>
        <v>#REF!</v>
      </c>
      <c r="H19" s="42" t="e">
        <f>'C завтраками| Bed and breakfast'!#REF!*0.85</f>
        <v>#REF!</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42" t="e">
        <f>'C завтраками| Bed and breakfast'!#REF!*0.85</f>
        <v>#REF!</v>
      </c>
      <c r="P19" s="42" t="e">
        <f>'C завтраками| Bed and breakfast'!#REF!*0.85</f>
        <v>#REF!</v>
      </c>
      <c r="Q19" s="42"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c r="AP19" s="42" t="e">
        <f>'C завтраками| Bed and breakfast'!#REF!*0.85</f>
        <v>#REF!</v>
      </c>
      <c r="AQ19" s="42" t="e">
        <f>'C завтраками| Bed and breakfast'!#REF!*0.85</f>
        <v>#REF!</v>
      </c>
      <c r="AR19" s="42" t="e">
        <f>'C завтраками| Bed and breakfast'!#REF!*0.85</f>
        <v>#REF!</v>
      </c>
      <c r="AS19" s="42" t="e">
        <f>'C завтраками| Bed and breakfast'!#REF!*0.85</f>
        <v>#REF!</v>
      </c>
      <c r="AT19" s="42" t="e">
        <f>'C завтраками| Bed and breakfast'!#REF!*0.85</f>
        <v>#REF!</v>
      </c>
      <c r="AU19" s="42" t="e">
        <f>'C завтраками| Bed and breakfast'!#REF!*0.85</f>
        <v>#REF!</v>
      </c>
      <c r="AV19" s="42" t="e">
        <f>'C завтраками| Bed and breakfast'!#REF!*0.85</f>
        <v>#REF!</v>
      </c>
      <c r="AW19" s="42" t="e">
        <f>'C завтраками| Bed and breakfast'!#REF!*0.85</f>
        <v>#REF!</v>
      </c>
      <c r="AX19" s="42" t="e">
        <f>'C завтраками| Bed and breakfast'!#REF!*0.85</f>
        <v>#REF!</v>
      </c>
      <c r="AY19" s="42" t="e">
        <f>'C завтраками| Bed and breakfast'!#REF!*0.85</f>
        <v>#REF!</v>
      </c>
      <c r="AZ19" s="42" t="e">
        <f>'C завтраками| Bed and breakfast'!#REF!*0.85</f>
        <v>#REF!</v>
      </c>
    </row>
    <row r="20" spans="1:52" s="53" customFormat="1" x14ac:dyDescent="0.2">
      <c r="A20" s="88">
        <f>A8</f>
        <v>2</v>
      </c>
      <c r="B20" s="42" t="e">
        <f>'C завтраками| Bed and breakfast'!#REF!*0.85</f>
        <v>#REF!</v>
      </c>
      <c r="C20" s="42" t="e">
        <f>'C завтраками| Bed and breakfast'!#REF!*0.85</f>
        <v>#REF!</v>
      </c>
      <c r="D20" s="42" t="e">
        <f>'C завтраками| Bed and breakfast'!#REF!*0.85</f>
        <v>#REF!</v>
      </c>
      <c r="E20" s="42" t="e">
        <f>'C завтраками| Bed and breakfast'!#REF!*0.85</f>
        <v>#REF!</v>
      </c>
      <c r="F20" s="42" t="e">
        <f>'C завтраками| Bed and breakfast'!#REF!*0.85</f>
        <v>#REF!</v>
      </c>
      <c r="G20" s="42" t="e">
        <f>'C завтраками| Bed and breakfast'!#REF!*0.85</f>
        <v>#REF!</v>
      </c>
      <c r="H20" s="42" t="e">
        <f>'C завтраками| Bed and breakfast'!#REF!*0.85</f>
        <v>#REF!</v>
      </c>
      <c r="I20" s="42" t="e">
        <f>'C завтраками| Bed and breakfast'!#REF!*0.85</f>
        <v>#REF!</v>
      </c>
      <c r="J20" s="42" t="e">
        <f>'C завтраками| Bed and breakfast'!#REF!*0.85</f>
        <v>#REF!</v>
      </c>
      <c r="K20" s="42" t="e">
        <f>'C завтраками| Bed and breakfast'!#REF!*0.85</f>
        <v>#REF!</v>
      </c>
      <c r="L20" s="42" t="e">
        <f>'C завтраками| Bed and breakfast'!#REF!*0.85</f>
        <v>#REF!</v>
      </c>
      <c r="M20" s="42" t="e">
        <f>'C завтраками| Bed and breakfast'!#REF!*0.85</f>
        <v>#REF!</v>
      </c>
      <c r="N20" s="42" t="e">
        <f>'C завтраками| Bed and breakfast'!#REF!*0.85</f>
        <v>#REF!</v>
      </c>
      <c r="O20" s="42" t="e">
        <f>'C завтраками| Bed and breakfast'!#REF!*0.85</f>
        <v>#REF!</v>
      </c>
      <c r="P20" s="42" t="e">
        <f>'C завтраками| Bed and breakfast'!#REF!*0.85</f>
        <v>#REF!</v>
      </c>
      <c r="Q20" s="42" t="e">
        <f>'C завтраками| Bed and breakfast'!#REF!*0.85</f>
        <v>#REF!</v>
      </c>
      <c r="R20" s="42" t="e">
        <f>'C завтраками| Bed and breakfast'!#REF!*0.85</f>
        <v>#REF!</v>
      </c>
      <c r="S20" s="42" t="e">
        <f>'C завтраками| Bed and breakfast'!#REF!*0.85</f>
        <v>#REF!</v>
      </c>
      <c r="T20" s="42" t="e">
        <f>'C завтраками| Bed and breakfast'!#REF!*0.85</f>
        <v>#REF!</v>
      </c>
      <c r="U20" s="42" t="e">
        <f>'C завтраками| Bed and breakfast'!#REF!*0.85</f>
        <v>#REF!</v>
      </c>
      <c r="V20" s="42" t="e">
        <f>'C завтраками| Bed and breakfast'!#REF!*0.85</f>
        <v>#REF!</v>
      </c>
      <c r="W20" s="42" t="e">
        <f>'C завтраками| Bed and breakfast'!#REF!*0.85</f>
        <v>#REF!</v>
      </c>
      <c r="X20" s="42" t="e">
        <f>'C завтраками| Bed and breakfast'!#REF!*0.85</f>
        <v>#REF!</v>
      </c>
      <c r="Y20" s="42" t="e">
        <f>'C завтраками| Bed and breakfast'!#REF!*0.85</f>
        <v>#REF!</v>
      </c>
      <c r="Z20" s="42" t="e">
        <f>'C завтраками| Bed and breakfast'!#REF!*0.85</f>
        <v>#REF!</v>
      </c>
      <c r="AA20" s="42" t="e">
        <f>'C завтраками| Bed and breakfast'!#REF!*0.85</f>
        <v>#REF!</v>
      </c>
      <c r="AB20" s="42" t="e">
        <f>'C завтраками| Bed and breakfast'!#REF!*0.85</f>
        <v>#REF!</v>
      </c>
      <c r="AC20" s="42" t="e">
        <f>'C завтраками| Bed and breakfast'!#REF!*0.85</f>
        <v>#REF!</v>
      </c>
      <c r="AD20" s="42" t="e">
        <f>'C завтраками| Bed and breakfast'!#REF!*0.85</f>
        <v>#REF!</v>
      </c>
      <c r="AE20" s="42" t="e">
        <f>'C завтраками| Bed and breakfast'!#REF!*0.85</f>
        <v>#REF!</v>
      </c>
      <c r="AF20" s="42" t="e">
        <f>'C завтраками| Bed and breakfast'!#REF!*0.85</f>
        <v>#REF!</v>
      </c>
      <c r="AG20" s="42" t="e">
        <f>'C завтраками| Bed and breakfast'!#REF!*0.85</f>
        <v>#REF!</v>
      </c>
      <c r="AH20" s="42" t="e">
        <f>'C завтраками| Bed and breakfast'!#REF!*0.85</f>
        <v>#REF!</v>
      </c>
      <c r="AI20" s="42" t="e">
        <f>'C завтраками| Bed and breakfast'!#REF!*0.85</f>
        <v>#REF!</v>
      </c>
      <c r="AJ20" s="42" t="e">
        <f>'C завтраками| Bed and breakfast'!#REF!*0.85</f>
        <v>#REF!</v>
      </c>
      <c r="AK20" s="42" t="e">
        <f>'C завтраками| Bed and breakfast'!#REF!*0.85</f>
        <v>#REF!</v>
      </c>
      <c r="AL20" s="42" t="e">
        <f>'C завтраками| Bed and breakfast'!#REF!*0.85</f>
        <v>#REF!</v>
      </c>
      <c r="AM20" s="42" t="e">
        <f>'C завтраками| Bed and breakfast'!#REF!*0.85</f>
        <v>#REF!</v>
      </c>
      <c r="AN20" s="42" t="e">
        <f>'C завтраками| Bed and breakfast'!#REF!*0.85</f>
        <v>#REF!</v>
      </c>
      <c r="AO20" s="42" t="e">
        <f>'C завтраками| Bed and breakfast'!#REF!*0.85</f>
        <v>#REF!</v>
      </c>
      <c r="AP20" s="42" t="e">
        <f>'C завтраками| Bed and breakfast'!#REF!*0.85</f>
        <v>#REF!</v>
      </c>
      <c r="AQ20" s="42" t="e">
        <f>'C завтраками| Bed and breakfast'!#REF!*0.85</f>
        <v>#REF!</v>
      </c>
      <c r="AR20" s="42" t="e">
        <f>'C завтраками| Bed and breakfast'!#REF!*0.85</f>
        <v>#REF!</v>
      </c>
      <c r="AS20" s="42" t="e">
        <f>'C завтраками| Bed and breakfast'!#REF!*0.85</f>
        <v>#REF!</v>
      </c>
      <c r="AT20" s="42" t="e">
        <f>'C завтраками| Bed and breakfast'!#REF!*0.85</f>
        <v>#REF!</v>
      </c>
      <c r="AU20" s="42" t="e">
        <f>'C завтраками| Bed and breakfast'!#REF!*0.85</f>
        <v>#REF!</v>
      </c>
      <c r="AV20" s="42" t="e">
        <f>'C завтраками| Bed and breakfast'!#REF!*0.85</f>
        <v>#REF!</v>
      </c>
      <c r="AW20" s="42" t="e">
        <f>'C завтраками| Bed and breakfast'!#REF!*0.85</f>
        <v>#REF!</v>
      </c>
      <c r="AX20" s="42" t="e">
        <f>'C завтраками| Bed and breakfast'!#REF!*0.85</f>
        <v>#REF!</v>
      </c>
      <c r="AY20" s="42" t="e">
        <f>'C завтраками| Bed and breakfast'!#REF!*0.85</f>
        <v>#REF!</v>
      </c>
      <c r="AZ20" s="42" t="e">
        <f>'C завтраками| Bed and breakfast'!#REF!*0.85</f>
        <v>#REF!</v>
      </c>
    </row>
    <row r="21" spans="1:52"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row>
    <row r="22" spans="1:52" s="53" customFormat="1" x14ac:dyDescent="0.2">
      <c r="A22" s="88" t="s">
        <v>88</v>
      </c>
      <c r="B22" s="42" t="e">
        <f>'C завтраками| Bed and breakfast'!#REF!*0.85</f>
        <v>#REF!</v>
      </c>
      <c r="C22" s="42" t="e">
        <f>'C завтраками| Bed and breakfast'!#REF!*0.85</f>
        <v>#REF!</v>
      </c>
      <c r="D22" s="42" t="e">
        <f>'C завтраками| Bed and breakfast'!#REF!*0.85</f>
        <v>#REF!</v>
      </c>
      <c r="E22" s="42" t="e">
        <f>'C завтраками| Bed and breakfast'!#REF!*0.85</f>
        <v>#REF!</v>
      </c>
      <c r="F22" s="42" t="e">
        <f>'C завтраками| Bed and breakfast'!#REF!*0.85</f>
        <v>#REF!</v>
      </c>
      <c r="G22" s="42" t="e">
        <f>'C завтраками| Bed and breakfast'!#REF!*0.85</f>
        <v>#REF!</v>
      </c>
      <c r="H22" s="42" t="e">
        <f>'C завтраками| Bed and breakfast'!#REF!*0.85</f>
        <v>#REF!</v>
      </c>
      <c r="I22" s="42" t="e">
        <f>'C завтраками| Bed and breakfast'!#REF!*0.85</f>
        <v>#REF!</v>
      </c>
      <c r="J22" s="42" t="e">
        <f>'C завтраками| Bed and breakfast'!#REF!*0.85</f>
        <v>#REF!</v>
      </c>
      <c r="K22" s="42" t="e">
        <f>'C завтраками| Bed and breakfast'!#REF!*0.85</f>
        <v>#REF!</v>
      </c>
      <c r="L22" s="42" t="e">
        <f>'C завтраками| Bed and breakfast'!#REF!*0.85</f>
        <v>#REF!</v>
      </c>
      <c r="M22" s="42" t="e">
        <f>'C завтраками| Bed and breakfast'!#REF!*0.85</f>
        <v>#REF!</v>
      </c>
      <c r="N22" s="42" t="e">
        <f>'C завтраками| Bed and breakfast'!#REF!*0.85</f>
        <v>#REF!</v>
      </c>
      <c r="O22" s="42" t="e">
        <f>'C завтраками| Bed and breakfast'!#REF!*0.85</f>
        <v>#REF!</v>
      </c>
      <c r="P22" s="42" t="e">
        <f>'C завтраками| Bed and breakfast'!#REF!*0.85</f>
        <v>#REF!</v>
      </c>
      <c r="Q22" s="42" t="e">
        <f>'C завтраками| Bed and breakfast'!#REF!*0.85</f>
        <v>#REF!</v>
      </c>
      <c r="R22" s="42" t="e">
        <f>'C завтраками| Bed and breakfast'!#REF!*0.85</f>
        <v>#REF!</v>
      </c>
      <c r="S22" s="42" t="e">
        <f>'C завтраками| Bed and breakfast'!#REF!*0.85</f>
        <v>#REF!</v>
      </c>
      <c r="T22" s="42" t="e">
        <f>'C завтраками| Bed and breakfast'!#REF!*0.85</f>
        <v>#REF!</v>
      </c>
      <c r="U22" s="42" t="e">
        <f>'C завтраками| Bed and breakfast'!#REF!*0.85</f>
        <v>#REF!</v>
      </c>
      <c r="V22" s="42" t="e">
        <f>'C завтраками| Bed and breakfast'!#REF!*0.85</f>
        <v>#REF!</v>
      </c>
      <c r="W22" s="42" t="e">
        <f>'C завтраками| Bed and breakfast'!#REF!*0.85</f>
        <v>#REF!</v>
      </c>
      <c r="X22" s="42" t="e">
        <f>'C завтраками| Bed and breakfast'!#REF!*0.85</f>
        <v>#REF!</v>
      </c>
      <c r="Y22" s="42" t="e">
        <f>'C завтраками| Bed and breakfast'!#REF!*0.85</f>
        <v>#REF!</v>
      </c>
      <c r="Z22" s="42" t="e">
        <f>'C завтраками| Bed and breakfast'!#REF!*0.85</f>
        <v>#REF!</v>
      </c>
      <c r="AA22" s="42" t="e">
        <f>'C завтраками| Bed and breakfast'!#REF!*0.85</f>
        <v>#REF!</v>
      </c>
      <c r="AB22" s="42" t="e">
        <f>'C завтраками| Bed and breakfast'!#REF!*0.85</f>
        <v>#REF!</v>
      </c>
      <c r="AC22" s="42" t="e">
        <f>'C завтраками| Bed and breakfast'!#REF!*0.85</f>
        <v>#REF!</v>
      </c>
      <c r="AD22" s="42" t="e">
        <f>'C завтраками| Bed and breakfast'!#REF!*0.85</f>
        <v>#REF!</v>
      </c>
      <c r="AE22" s="42" t="e">
        <f>'C завтраками| Bed and breakfast'!#REF!*0.85</f>
        <v>#REF!</v>
      </c>
      <c r="AF22" s="42" t="e">
        <f>'C завтраками| Bed and breakfast'!#REF!*0.85</f>
        <v>#REF!</v>
      </c>
      <c r="AG22" s="42" t="e">
        <f>'C завтраками| Bed and breakfast'!#REF!*0.85</f>
        <v>#REF!</v>
      </c>
      <c r="AH22" s="42" t="e">
        <f>'C завтраками| Bed and breakfast'!#REF!*0.85</f>
        <v>#REF!</v>
      </c>
      <c r="AI22" s="42" t="e">
        <f>'C завтраками| Bed and breakfast'!#REF!*0.85</f>
        <v>#REF!</v>
      </c>
      <c r="AJ22" s="42" t="e">
        <f>'C завтраками| Bed and breakfast'!#REF!*0.85</f>
        <v>#REF!</v>
      </c>
      <c r="AK22" s="42" t="e">
        <f>'C завтраками| Bed and breakfast'!#REF!*0.85</f>
        <v>#REF!</v>
      </c>
      <c r="AL22" s="42" t="e">
        <f>'C завтраками| Bed and breakfast'!#REF!*0.85</f>
        <v>#REF!</v>
      </c>
      <c r="AM22" s="42" t="e">
        <f>'C завтраками| Bed and breakfast'!#REF!*0.85</f>
        <v>#REF!</v>
      </c>
      <c r="AN22" s="42" t="e">
        <f>'C завтраками| Bed and breakfast'!#REF!*0.85</f>
        <v>#REF!</v>
      </c>
      <c r="AO22" s="42" t="e">
        <f>'C завтраками| Bed and breakfast'!#REF!*0.85</f>
        <v>#REF!</v>
      </c>
      <c r="AP22" s="42" t="e">
        <f>'C завтраками| Bed and breakfast'!#REF!*0.85</f>
        <v>#REF!</v>
      </c>
      <c r="AQ22" s="42" t="e">
        <f>'C завтраками| Bed and breakfast'!#REF!*0.85</f>
        <v>#REF!</v>
      </c>
      <c r="AR22" s="42" t="e">
        <f>'C завтраками| Bed and breakfast'!#REF!*0.85</f>
        <v>#REF!</v>
      </c>
      <c r="AS22" s="42" t="e">
        <f>'C завтраками| Bed and breakfast'!#REF!*0.85</f>
        <v>#REF!</v>
      </c>
      <c r="AT22" s="42" t="e">
        <f>'C завтраками| Bed and breakfast'!#REF!*0.85</f>
        <v>#REF!</v>
      </c>
      <c r="AU22" s="42" t="e">
        <f>'C завтраками| Bed and breakfast'!#REF!*0.85</f>
        <v>#REF!</v>
      </c>
      <c r="AV22" s="42" t="e">
        <f>'C завтраками| Bed and breakfast'!#REF!*0.85</f>
        <v>#REF!</v>
      </c>
      <c r="AW22" s="42" t="e">
        <f>'C завтраками| Bed and breakfast'!#REF!*0.85</f>
        <v>#REF!</v>
      </c>
      <c r="AX22" s="42" t="e">
        <f>'C завтраками| Bed and breakfast'!#REF!*0.85</f>
        <v>#REF!</v>
      </c>
      <c r="AY22" s="42" t="e">
        <f>'C завтраками| Bed and breakfast'!#REF!*0.85</f>
        <v>#REF!</v>
      </c>
      <c r="AZ22" s="42" t="e">
        <f>'C завтраками| Bed and breakfast'!#REF!*0.85</f>
        <v>#REF!</v>
      </c>
    </row>
    <row r="23" spans="1:52"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row>
    <row r="24" spans="1:52" ht="18" customHeight="1" x14ac:dyDescent="0.2">
      <c r="A24" s="111" t="s">
        <v>100</v>
      </c>
      <c r="B24" s="136" t="e">
        <f t="shared" ref="B24:B25" si="0">B4</f>
        <v>#REF!</v>
      </c>
      <c r="C24" s="136" t="e">
        <f t="shared" ref="C24:AZ24" si="1">C4</f>
        <v>#REF!</v>
      </c>
      <c r="D24" s="136" t="e">
        <f t="shared" si="1"/>
        <v>#REF!</v>
      </c>
      <c r="E24" s="136" t="e">
        <f t="shared" si="1"/>
        <v>#REF!</v>
      </c>
      <c r="F24" s="136" t="e">
        <f t="shared" si="1"/>
        <v>#REF!</v>
      </c>
      <c r="G24" s="136" t="e">
        <f t="shared" si="1"/>
        <v>#REF!</v>
      </c>
      <c r="H24" s="136" t="e">
        <f t="shared" si="1"/>
        <v>#REF!</v>
      </c>
      <c r="I24" s="136" t="e">
        <f t="shared" si="1"/>
        <v>#REF!</v>
      </c>
      <c r="J24" s="136" t="e">
        <f t="shared" si="1"/>
        <v>#REF!</v>
      </c>
      <c r="K24" s="136" t="e">
        <f t="shared" si="1"/>
        <v>#REF!</v>
      </c>
      <c r="L24" s="136" t="e">
        <f t="shared" si="1"/>
        <v>#REF!</v>
      </c>
      <c r="M24" s="136" t="e">
        <f t="shared" si="1"/>
        <v>#REF!</v>
      </c>
      <c r="N24" s="136" t="e">
        <f t="shared" si="1"/>
        <v>#REF!</v>
      </c>
      <c r="O24" s="136" t="e">
        <f t="shared" si="1"/>
        <v>#REF!</v>
      </c>
      <c r="P24" s="136" t="e">
        <f t="shared" si="1"/>
        <v>#REF!</v>
      </c>
      <c r="Q24" s="136" t="e">
        <f t="shared" si="1"/>
        <v>#REF!</v>
      </c>
      <c r="R24" s="136" t="e">
        <f t="shared" si="1"/>
        <v>#REF!</v>
      </c>
      <c r="S24" s="136" t="e">
        <f t="shared" si="1"/>
        <v>#REF!</v>
      </c>
      <c r="T24" s="136" t="e">
        <f t="shared" si="1"/>
        <v>#REF!</v>
      </c>
      <c r="U24" s="136" t="e">
        <f t="shared" si="1"/>
        <v>#REF!</v>
      </c>
      <c r="V24" s="136" t="e">
        <f t="shared" si="1"/>
        <v>#REF!</v>
      </c>
      <c r="W24" s="136" t="e">
        <f t="shared" si="1"/>
        <v>#REF!</v>
      </c>
      <c r="X24" s="136" t="e">
        <f t="shared" si="1"/>
        <v>#REF!</v>
      </c>
      <c r="Y24" s="136" t="e">
        <f t="shared" si="1"/>
        <v>#REF!</v>
      </c>
      <c r="Z24" s="136" t="e">
        <f t="shared" si="1"/>
        <v>#REF!</v>
      </c>
      <c r="AA24" s="136" t="e">
        <f t="shared" si="1"/>
        <v>#REF!</v>
      </c>
      <c r="AB24" s="136" t="e">
        <f t="shared" si="1"/>
        <v>#REF!</v>
      </c>
      <c r="AC24" s="136" t="e">
        <f t="shared" si="1"/>
        <v>#REF!</v>
      </c>
      <c r="AD24" s="136" t="e">
        <f t="shared" si="1"/>
        <v>#REF!</v>
      </c>
      <c r="AE24" s="136" t="e">
        <f t="shared" si="1"/>
        <v>#REF!</v>
      </c>
      <c r="AF24" s="136" t="e">
        <f t="shared" si="1"/>
        <v>#REF!</v>
      </c>
      <c r="AG24" s="136" t="e">
        <f t="shared" si="1"/>
        <v>#REF!</v>
      </c>
      <c r="AH24" s="136" t="e">
        <f t="shared" si="1"/>
        <v>#REF!</v>
      </c>
      <c r="AI24" s="136" t="e">
        <f t="shared" si="1"/>
        <v>#REF!</v>
      </c>
      <c r="AJ24" s="136" t="e">
        <f t="shared" si="1"/>
        <v>#REF!</v>
      </c>
      <c r="AK24" s="136" t="e">
        <f t="shared" si="1"/>
        <v>#REF!</v>
      </c>
      <c r="AL24" s="136" t="e">
        <f t="shared" si="1"/>
        <v>#REF!</v>
      </c>
      <c r="AM24" s="136" t="e">
        <f t="shared" si="1"/>
        <v>#REF!</v>
      </c>
      <c r="AN24" s="136" t="e">
        <f t="shared" si="1"/>
        <v>#REF!</v>
      </c>
      <c r="AO24" s="136" t="e">
        <f t="shared" si="1"/>
        <v>#REF!</v>
      </c>
      <c r="AP24" s="136" t="e">
        <f t="shared" si="1"/>
        <v>#REF!</v>
      </c>
      <c r="AQ24" s="136" t="e">
        <f t="shared" si="1"/>
        <v>#REF!</v>
      </c>
      <c r="AR24" s="136" t="e">
        <f t="shared" si="1"/>
        <v>#REF!</v>
      </c>
      <c r="AS24" s="136" t="e">
        <f t="shared" si="1"/>
        <v>#REF!</v>
      </c>
      <c r="AT24" s="136" t="e">
        <f t="shared" si="1"/>
        <v>#REF!</v>
      </c>
      <c r="AU24" s="136" t="e">
        <f t="shared" si="1"/>
        <v>#REF!</v>
      </c>
      <c r="AV24" s="136" t="e">
        <f t="shared" si="1"/>
        <v>#REF!</v>
      </c>
      <c r="AW24" s="136" t="e">
        <f t="shared" si="1"/>
        <v>#REF!</v>
      </c>
      <c r="AX24" s="136" t="e">
        <f t="shared" si="1"/>
        <v>#REF!</v>
      </c>
      <c r="AY24" s="136" t="e">
        <f t="shared" si="1"/>
        <v>#REF!</v>
      </c>
      <c r="AZ24" s="136" t="e">
        <f t="shared" si="1"/>
        <v>#REF!</v>
      </c>
    </row>
    <row r="25" spans="1:52" ht="20.25" customHeight="1" x14ac:dyDescent="0.2">
      <c r="A25" s="90" t="s">
        <v>64</v>
      </c>
      <c r="B25" s="136" t="e">
        <f t="shared" si="0"/>
        <v>#REF!</v>
      </c>
      <c r="C25" s="136" t="e">
        <f t="shared" ref="C25:AZ25" si="2">C5</f>
        <v>#REF!</v>
      </c>
      <c r="D25" s="136" t="e">
        <f t="shared" si="2"/>
        <v>#REF!</v>
      </c>
      <c r="E25" s="136" t="e">
        <f t="shared" si="2"/>
        <v>#REF!</v>
      </c>
      <c r="F25" s="136" t="e">
        <f t="shared" si="2"/>
        <v>#REF!</v>
      </c>
      <c r="G25" s="136" t="e">
        <f t="shared" si="2"/>
        <v>#REF!</v>
      </c>
      <c r="H25" s="136" t="e">
        <f t="shared" si="2"/>
        <v>#REF!</v>
      </c>
      <c r="I25" s="136" t="e">
        <f t="shared" si="2"/>
        <v>#REF!</v>
      </c>
      <c r="J25" s="136" t="e">
        <f t="shared" si="2"/>
        <v>#REF!</v>
      </c>
      <c r="K25" s="136" t="e">
        <f t="shared" si="2"/>
        <v>#REF!</v>
      </c>
      <c r="L25" s="136" t="e">
        <f t="shared" si="2"/>
        <v>#REF!</v>
      </c>
      <c r="M25" s="136" t="e">
        <f t="shared" si="2"/>
        <v>#REF!</v>
      </c>
      <c r="N25" s="136" t="e">
        <f t="shared" si="2"/>
        <v>#REF!</v>
      </c>
      <c r="O25" s="136" t="e">
        <f t="shared" si="2"/>
        <v>#REF!</v>
      </c>
      <c r="P25" s="136" t="e">
        <f t="shared" si="2"/>
        <v>#REF!</v>
      </c>
      <c r="Q25" s="136" t="e">
        <f t="shared" si="2"/>
        <v>#REF!</v>
      </c>
      <c r="R25" s="136" t="e">
        <f t="shared" si="2"/>
        <v>#REF!</v>
      </c>
      <c r="S25" s="136" t="e">
        <f t="shared" si="2"/>
        <v>#REF!</v>
      </c>
      <c r="T25" s="136" t="e">
        <f t="shared" si="2"/>
        <v>#REF!</v>
      </c>
      <c r="U25" s="136" t="e">
        <f t="shared" si="2"/>
        <v>#REF!</v>
      </c>
      <c r="V25" s="136" t="e">
        <f t="shared" si="2"/>
        <v>#REF!</v>
      </c>
      <c r="W25" s="136" t="e">
        <f t="shared" si="2"/>
        <v>#REF!</v>
      </c>
      <c r="X25" s="136" t="e">
        <f t="shared" si="2"/>
        <v>#REF!</v>
      </c>
      <c r="Y25" s="136" t="e">
        <f t="shared" si="2"/>
        <v>#REF!</v>
      </c>
      <c r="Z25" s="136" t="e">
        <f t="shared" si="2"/>
        <v>#REF!</v>
      </c>
      <c r="AA25" s="136" t="e">
        <f t="shared" si="2"/>
        <v>#REF!</v>
      </c>
      <c r="AB25" s="136" t="e">
        <f t="shared" si="2"/>
        <v>#REF!</v>
      </c>
      <c r="AC25" s="136" t="e">
        <f t="shared" si="2"/>
        <v>#REF!</v>
      </c>
      <c r="AD25" s="136" t="e">
        <f t="shared" si="2"/>
        <v>#REF!</v>
      </c>
      <c r="AE25" s="136" t="e">
        <f t="shared" si="2"/>
        <v>#REF!</v>
      </c>
      <c r="AF25" s="136" t="e">
        <f t="shared" si="2"/>
        <v>#REF!</v>
      </c>
      <c r="AG25" s="136" t="e">
        <f t="shared" si="2"/>
        <v>#REF!</v>
      </c>
      <c r="AH25" s="136" t="e">
        <f t="shared" si="2"/>
        <v>#REF!</v>
      </c>
      <c r="AI25" s="136" t="e">
        <f t="shared" si="2"/>
        <v>#REF!</v>
      </c>
      <c r="AJ25" s="136" t="e">
        <f t="shared" si="2"/>
        <v>#REF!</v>
      </c>
      <c r="AK25" s="136" t="e">
        <f t="shared" si="2"/>
        <v>#REF!</v>
      </c>
      <c r="AL25" s="136" t="e">
        <f t="shared" si="2"/>
        <v>#REF!</v>
      </c>
      <c r="AM25" s="136" t="e">
        <f t="shared" si="2"/>
        <v>#REF!</v>
      </c>
      <c r="AN25" s="136" t="e">
        <f t="shared" si="2"/>
        <v>#REF!</v>
      </c>
      <c r="AO25" s="136" t="e">
        <f t="shared" si="2"/>
        <v>#REF!</v>
      </c>
      <c r="AP25" s="136" t="e">
        <f t="shared" si="2"/>
        <v>#REF!</v>
      </c>
      <c r="AQ25" s="136" t="e">
        <f t="shared" si="2"/>
        <v>#REF!</v>
      </c>
      <c r="AR25" s="136" t="e">
        <f t="shared" si="2"/>
        <v>#REF!</v>
      </c>
      <c r="AS25" s="136" t="e">
        <f t="shared" si="2"/>
        <v>#REF!</v>
      </c>
      <c r="AT25" s="136" t="e">
        <f t="shared" si="2"/>
        <v>#REF!</v>
      </c>
      <c r="AU25" s="136" t="e">
        <f t="shared" si="2"/>
        <v>#REF!</v>
      </c>
      <c r="AV25" s="136" t="e">
        <f t="shared" si="2"/>
        <v>#REF!</v>
      </c>
      <c r="AW25" s="136" t="e">
        <f t="shared" si="2"/>
        <v>#REF!</v>
      </c>
      <c r="AX25" s="136" t="e">
        <f t="shared" si="2"/>
        <v>#REF!</v>
      </c>
      <c r="AY25" s="136" t="e">
        <f t="shared" si="2"/>
        <v>#REF!</v>
      </c>
      <c r="AZ25" s="136" t="e">
        <f t="shared" si="2"/>
        <v>#REF!</v>
      </c>
    </row>
    <row r="26" spans="1:52"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row>
    <row r="27" spans="1:52" s="50" customFormat="1" x14ac:dyDescent="0.2">
      <c r="A27" s="88">
        <v>1</v>
      </c>
      <c r="B27" s="94" t="e">
        <f>ROUNDUP(B7*0.85,)+35</f>
        <v>#REF!</v>
      </c>
      <c r="C27" s="94" t="e">
        <f t="shared" ref="C27:AZ27" si="3">ROUNDUP(C7*0.85,)+35</f>
        <v>#REF!</v>
      </c>
      <c r="D27" s="94" t="e">
        <f t="shared" si="3"/>
        <v>#REF!</v>
      </c>
      <c r="E27" s="94" t="e">
        <f t="shared" si="3"/>
        <v>#REF!</v>
      </c>
      <c r="F27" s="94" t="e">
        <f t="shared" si="3"/>
        <v>#REF!</v>
      </c>
      <c r="G27" s="94" t="e">
        <f t="shared" si="3"/>
        <v>#REF!</v>
      </c>
      <c r="H27" s="94" t="e">
        <f t="shared" si="3"/>
        <v>#REF!</v>
      </c>
      <c r="I27" s="94" t="e">
        <f t="shared" si="3"/>
        <v>#REF!</v>
      </c>
      <c r="J27" s="94" t="e">
        <f t="shared" si="3"/>
        <v>#REF!</v>
      </c>
      <c r="K27" s="94" t="e">
        <f t="shared" si="3"/>
        <v>#REF!</v>
      </c>
      <c r="L27" s="94" t="e">
        <f t="shared" si="3"/>
        <v>#REF!</v>
      </c>
      <c r="M27" s="94" t="e">
        <f t="shared" si="3"/>
        <v>#REF!</v>
      </c>
      <c r="N27" s="94" t="e">
        <f t="shared" si="3"/>
        <v>#REF!</v>
      </c>
      <c r="O27" s="94" t="e">
        <f t="shared" si="3"/>
        <v>#REF!</v>
      </c>
      <c r="P27" s="94" t="e">
        <f t="shared" si="3"/>
        <v>#REF!</v>
      </c>
      <c r="Q27" s="94" t="e">
        <f t="shared" si="3"/>
        <v>#REF!</v>
      </c>
      <c r="R27" s="94" t="e">
        <f t="shared" si="3"/>
        <v>#REF!</v>
      </c>
      <c r="S27" s="94" t="e">
        <f t="shared" si="3"/>
        <v>#REF!</v>
      </c>
      <c r="T27" s="94" t="e">
        <f t="shared" si="3"/>
        <v>#REF!</v>
      </c>
      <c r="U27" s="94" t="e">
        <f t="shared" si="3"/>
        <v>#REF!</v>
      </c>
      <c r="V27" s="94" t="e">
        <f t="shared" si="3"/>
        <v>#REF!</v>
      </c>
      <c r="W27" s="94" t="e">
        <f t="shared" si="3"/>
        <v>#REF!</v>
      </c>
      <c r="X27" s="94" t="e">
        <f t="shared" si="3"/>
        <v>#REF!</v>
      </c>
      <c r="Y27" s="94" t="e">
        <f t="shared" si="3"/>
        <v>#REF!</v>
      </c>
      <c r="Z27" s="94" t="e">
        <f t="shared" si="3"/>
        <v>#REF!</v>
      </c>
      <c r="AA27" s="94" t="e">
        <f t="shared" si="3"/>
        <v>#REF!</v>
      </c>
      <c r="AB27" s="94" t="e">
        <f t="shared" si="3"/>
        <v>#REF!</v>
      </c>
      <c r="AC27" s="94" t="e">
        <f t="shared" si="3"/>
        <v>#REF!</v>
      </c>
      <c r="AD27" s="94" t="e">
        <f t="shared" si="3"/>
        <v>#REF!</v>
      </c>
      <c r="AE27" s="94" t="e">
        <f t="shared" si="3"/>
        <v>#REF!</v>
      </c>
      <c r="AF27" s="94" t="e">
        <f t="shared" si="3"/>
        <v>#REF!</v>
      </c>
      <c r="AG27" s="94" t="e">
        <f t="shared" si="3"/>
        <v>#REF!</v>
      </c>
      <c r="AH27" s="94" t="e">
        <f t="shared" si="3"/>
        <v>#REF!</v>
      </c>
      <c r="AI27" s="94" t="e">
        <f t="shared" si="3"/>
        <v>#REF!</v>
      </c>
      <c r="AJ27" s="94" t="e">
        <f t="shared" si="3"/>
        <v>#REF!</v>
      </c>
      <c r="AK27" s="94" t="e">
        <f t="shared" si="3"/>
        <v>#REF!</v>
      </c>
      <c r="AL27" s="94" t="e">
        <f t="shared" si="3"/>
        <v>#REF!</v>
      </c>
      <c r="AM27" s="94" t="e">
        <f t="shared" si="3"/>
        <v>#REF!</v>
      </c>
      <c r="AN27" s="94" t="e">
        <f t="shared" si="3"/>
        <v>#REF!</v>
      </c>
      <c r="AO27" s="94" t="e">
        <f t="shared" si="3"/>
        <v>#REF!</v>
      </c>
      <c r="AP27" s="94" t="e">
        <f t="shared" si="3"/>
        <v>#REF!</v>
      </c>
      <c r="AQ27" s="94" t="e">
        <f t="shared" si="3"/>
        <v>#REF!</v>
      </c>
      <c r="AR27" s="94" t="e">
        <f t="shared" si="3"/>
        <v>#REF!</v>
      </c>
      <c r="AS27" s="94" t="e">
        <f t="shared" si="3"/>
        <v>#REF!</v>
      </c>
      <c r="AT27" s="94" t="e">
        <f t="shared" si="3"/>
        <v>#REF!</v>
      </c>
      <c r="AU27" s="94" t="e">
        <f t="shared" si="3"/>
        <v>#REF!</v>
      </c>
      <c r="AV27" s="94" t="e">
        <f t="shared" si="3"/>
        <v>#REF!</v>
      </c>
      <c r="AW27" s="94" t="e">
        <f t="shared" si="3"/>
        <v>#REF!</v>
      </c>
      <c r="AX27" s="94" t="e">
        <f t="shared" si="3"/>
        <v>#REF!</v>
      </c>
      <c r="AY27" s="94" t="e">
        <f t="shared" si="3"/>
        <v>#REF!</v>
      </c>
      <c r="AZ27" s="94" t="e">
        <f t="shared" si="3"/>
        <v>#REF!</v>
      </c>
    </row>
    <row r="28" spans="1:52" s="50" customFormat="1" x14ac:dyDescent="0.2">
      <c r="A28" s="88">
        <v>2</v>
      </c>
      <c r="B28" s="94" t="e">
        <f t="shared" ref="B28:B42" si="4">ROUNDUP(B8*0.85,)+35</f>
        <v>#REF!</v>
      </c>
      <c r="C28" s="94" t="e">
        <f t="shared" ref="C28:AZ28" si="5">ROUNDUP(C8*0.85,)+35</f>
        <v>#REF!</v>
      </c>
      <c r="D28" s="94" t="e">
        <f t="shared" si="5"/>
        <v>#REF!</v>
      </c>
      <c r="E28" s="94" t="e">
        <f t="shared" si="5"/>
        <v>#REF!</v>
      </c>
      <c r="F28" s="94" t="e">
        <f t="shared" si="5"/>
        <v>#REF!</v>
      </c>
      <c r="G28" s="94" t="e">
        <f t="shared" si="5"/>
        <v>#REF!</v>
      </c>
      <c r="H28" s="94" t="e">
        <f t="shared" si="5"/>
        <v>#REF!</v>
      </c>
      <c r="I28" s="94" t="e">
        <f t="shared" si="5"/>
        <v>#REF!</v>
      </c>
      <c r="J28" s="94" t="e">
        <f t="shared" si="5"/>
        <v>#REF!</v>
      </c>
      <c r="K28" s="94" t="e">
        <f t="shared" si="5"/>
        <v>#REF!</v>
      </c>
      <c r="L28" s="94" t="e">
        <f t="shared" si="5"/>
        <v>#REF!</v>
      </c>
      <c r="M28" s="94" t="e">
        <f t="shared" si="5"/>
        <v>#REF!</v>
      </c>
      <c r="N28" s="94" t="e">
        <f t="shared" si="5"/>
        <v>#REF!</v>
      </c>
      <c r="O28" s="94" t="e">
        <f t="shared" si="5"/>
        <v>#REF!</v>
      </c>
      <c r="P28" s="94" t="e">
        <f t="shared" si="5"/>
        <v>#REF!</v>
      </c>
      <c r="Q28" s="94" t="e">
        <f t="shared" si="5"/>
        <v>#REF!</v>
      </c>
      <c r="R28" s="94" t="e">
        <f t="shared" si="5"/>
        <v>#REF!</v>
      </c>
      <c r="S28" s="94" t="e">
        <f t="shared" si="5"/>
        <v>#REF!</v>
      </c>
      <c r="T28" s="94" t="e">
        <f t="shared" si="5"/>
        <v>#REF!</v>
      </c>
      <c r="U28" s="94" t="e">
        <f t="shared" si="5"/>
        <v>#REF!</v>
      </c>
      <c r="V28" s="94" t="e">
        <f t="shared" si="5"/>
        <v>#REF!</v>
      </c>
      <c r="W28" s="94" t="e">
        <f t="shared" si="5"/>
        <v>#REF!</v>
      </c>
      <c r="X28" s="94" t="e">
        <f t="shared" si="5"/>
        <v>#REF!</v>
      </c>
      <c r="Y28" s="94" t="e">
        <f t="shared" si="5"/>
        <v>#REF!</v>
      </c>
      <c r="Z28" s="94" t="e">
        <f t="shared" si="5"/>
        <v>#REF!</v>
      </c>
      <c r="AA28" s="94" t="e">
        <f t="shared" si="5"/>
        <v>#REF!</v>
      </c>
      <c r="AB28" s="94" t="e">
        <f t="shared" si="5"/>
        <v>#REF!</v>
      </c>
      <c r="AC28" s="94" t="e">
        <f t="shared" si="5"/>
        <v>#REF!</v>
      </c>
      <c r="AD28" s="94" t="e">
        <f t="shared" si="5"/>
        <v>#REF!</v>
      </c>
      <c r="AE28" s="94" t="e">
        <f t="shared" si="5"/>
        <v>#REF!</v>
      </c>
      <c r="AF28" s="94" t="e">
        <f t="shared" si="5"/>
        <v>#REF!</v>
      </c>
      <c r="AG28" s="94" t="e">
        <f t="shared" si="5"/>
        <v>#REF!</v>
      </c>
      <c r="AH28" s="94" t="e">
        <f t="shared" si="5"/>
        <v>#REF!</v>
      </c>
      <c r="AI28" s="94" t="e">
        <f t="shared" si="5"/>
        <v>#REF!</v>
      </c>
      <c r="AJ28" s="94" t="e">
        <f t="shared" si="5"/>
        <v>#REF!</v>
      </c>
      <c r="AK28" s="94" t="e">
        <f t="shared" si="5"/>
        <v>#REF!</v>
      </c>
      <c r="AL28" s="94" t="e">
        <f t="shared" si="5"/>
        <v>#REF!</v>
      </c>
      <c r="AM28" s="94" t="e">
        <f t="shared" si="5"/>
        <v>#REF!</v>
      </c>
      <c r="AN28" s="94" t="e">
        <f t="shared" si="5"/>
        <v>#REF!</v>
      </c>
      <c r="AO28" s="94" t="e">
        <f t="shared" si="5"/>
        <v>#REF!</v>
      </c>
      <c r="AP28" s="94" t="e">
        <f t="shared" si="5"/>
        <v>#REF!</v>
      </c>
      <c r="AQ28" s="94" t="e">
        <f t="shared" si="5"/>
        <v>#REF!</v>
      </c>
      <c r="AR28" s="94" t="e">
        <f t="shared" si="5"/>
        <v>#REF!</v>
      </c>
      <c r="AS28" s="94" t="e">
        <f t="shared" si="5"/>
        <v>#REF!</v>
      </c>
      <c r="AT28" s="94" t="e">
        <f t="shared" si="5"/>
        <v>#REF!</v>
      </c>
      <c r="AU28" s="94" t="e">
        <f t="shared" si="5"/>
        <v>#REF!</v>
      </c>
      <c r="AV28" s="94" t="e">
        <f t="shared" si="5"/>
        <v>#REF!</v>
      </c>
      <c r="AW28" s="94" t="e">
        <f t="shared" si="5"/>
        <v>#REF!</v>
      </c>
      <c r="AX28" s="94" t="e">
        <f t="shared" si="5"/>
        <v>#REF!</v>
      </c>
      <c r="AY28" s="94" t="e">
        <f t="shared" si="5"/>
        <v>#REF!</v>
      </c>
      <c r="AZ28" s="94" t="e">
        <f t="shared" si="5"/>
        <v>#REF!</v>
      </c>
    </row>
    <row r="29" spans="1:52" s="50" customFormat="1" x14ac:dyDescent="0.2">
      <c r="A29" s="42" t="s">
        <v>234</v>
      </c>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row>
    <row r="30" spans="1:52" s="50" customFormat="1" x14ac:dyDescent="0.2">
      <c r="A30" s="180">
        <v>1</v>
      </c>
      <c r="B30" s="94" t="e">
        <f t="shared" si="4"/>
        <v>#REF!</v>
      </c>
      <c r="C30" s="94" t="e">
        <f t="shared" ref="C30:AZ30" si="6">ROUNDUP(C10*0.85,)+35</f>
        <v>#REF!</v>
      </c>
      <c r="D30" s="94" t="e">
        <f t="shared" si="6"/>
        <v>#REF!</v>
      </c>
      <c r="E30" s="94" t="e">
        <f t="shared" si="6"/>
        <v>#REF!</v>
      </c>
      <c r="F30" s="94" t="e">
        <f t="shared" si="6"/>
        <v>#REF!</v>
      </c>
      <c r="G30" s="94" t="e">
        <f t="shared" si="6"/>
        <v>#REF!</v>
      </c>
      <c r="H30" s="94" t="e">
        <f t="shared" si="6"/>
        <v>#REF!</v>
      </c>
      <c r="I30" s="94" t="e">
        <f t="shared" si="6"/>
        <v>#REF!</v>
      </c>
      <c r="J30" s="94" t="e">
        <f t="shared" si="6"/>
        <v>#REF!</v>
      </c>
      <c r="K30" s="94" t="e">
        <f t="shared" si="6"/>
        <v>#REF!</v>
      </c>
      <c r="L30" s="94" t="e">
        <f t="shared" si="6"/>
        <v>#REF!</v>
      </c>
      <c r="M30" s="94" t="e">
        <f t="shared" si="6"/>
        <v>#REF!</v>
      </c>
      <c r="N30" s="94" t="e">
        <f t="shared" si="6"/>
        <v>#REF!</v>
      </c>
      <c r="O30" s="94" t="e">
        <f t="shared" si="6"/>
        <v>#REF!</v>
      </c>
      <c r="P30" s="94" t="e">
        <f t="shared" si="6"/>
        <v>#REF!</v>
      </c>
      <c r="Q30" s="94" t="e">
        <f t="shared" si="6"/>
        <v>#REF!</v>
      </c>
      <c r="R30" s="94" t="e">
        <f t="shared" si="6"/>
        <v>#REF!</v>
      </c>
      <c r="S30" s="94" t="e">
        <f t="shared" si="6"/>
        <v>#REF!</v>
      </c>
      <c r="T30" s="94" t="e">
        <f t="shared" si="6"/>
        <v>#REF!</v>
      </c>
      <c r="U30" s="94" t="e">
        <f t="shared" si="6"/>
        <v>#REF!</v>
      </c>
      <c r="V30" s="94" t="e">
        <f t="shared" si="6"/>
        <v>#REF!</v>
      </c>
      <c r="W30" s="94" t="e">
        <f t="shared" si="6"/>
        <v>#REF!</v>
      </c>
      <c r="X30" s="94" t="e">
        <f t="shared" si="6"/>
        <v>#REF!</v>
      </c>
      <c r="Y30" s="94" t="e">
        <f t="shared" si="6"/>
        <v>#REF!</v>
      </c>
      <c r="Z30" s="94" t="e">
        <f t="shared" si="6"/>
        <v>#REF!</v>
      </c>
      <c r="AA30" s="94" t="e">
        <f t="shared" si="6"/>
        <v>#REF!</v>
      </c>
      <c r="AB30" s="94" t="e">
        <f t="shared" si="6"/>
        <v>#REF!</v>
      </c>
      <c r="AC30" s="94" t="e">
        <f t="shared" si="6"/>
        <v>#REF!</v>
      </c>
      <c r="AD30" s="94" t="e">
        <f t="shared" si="6"/>
        <v>#REF!</v>
      </c>
      <c r="AE30" s="94" t="e">
        <f t="shared" si="6"/>
        <v>#REF!</v>
      </c>
      <c r="AF30" s="94" t="e">
        <f t="shared" si="6"/>
        <v>#REF!</v>
      </c>
      <c r="AG30" s="94" t="e">
        <f t="shared" si="6"/>
        <v>#REF!</v>
      </c>
      <c r="AH30" s="94" t="e">
        <f t="shared" si="6"/>
        <v>#REF!</v>
      </c>
      <c r="AI30" s="94" t="e">
        <f t="shared" si="6"/>
        <v>#REF!</v>
      </c>
      <c r="AJ30" s="94" t="e">
        <f t="shared" si="6"/>
        <v>#REF!</v>
      </c>
      <c r="AK30" s="94" t="e">
        <f t="shared" si="6"/>
        <v>#REF!</v>
      </c>
      <c r="AL30" s="94" t="e">
        <f t="shared" si="6"/>
        <v>#REF!</v>
      </c>
      <c r="AM30" s="94" t="e">
        <f t="shared" si="6"/>
        <v>#REF!</v>
      </c>
      <c r="AN30" s="94" t="e">
        <f t="shared" si="6"/>
        <v>#REF!</v>
      </c>
      <c r="AO30" s="94" t="e">
        <f t="shared" si="6"/>
        <v>#REF!</v>
      </c>
      <c r="AP30" s="94" t="e">
        <f t="shared" si="6"/>
        <v>#REF!</v>
      </c>
      <c r="AQ30" s="94" t="e">
        <f t="shared" si="6"/>
        <v>#REF!</v>
      </c>
      <c r="AR30" s="94" t="e">
        <f t="shared" si="6"/>
        <v>#REF!</v>
      </c>
      <c r="AS30" s="94" t="e">
        <f t="shared" si="6"/>
        <v>#REF!</v>
      </c>
      <c r="AT30" s="94" t="e">
        <f t="shared" si="6"/>
        <v>#REF!</v>
      </c>
      <c r="AU30" s="94" t="e">
        <f t="shared" si="6"/>
        <v>#REF!</v>
      </c>
      <c r="AV30" s="94" t="e">
        <f t="shared" si="6"/>
        <v>#REF!</v>
      </c>
      <c r="AW30" s="94" t="e">
        <f t="shared" si="6"/>
        <v>#REF!</v>
      </c>
      <c r="AX30" s="94" t="e">
        <f t="shared" si="6"/>
        <v>#REF!</v>
      </c>
      <c r="AY30" s="94" t="e">
        <f t="shared" si="6"/>
        <v>#REF!</v>
      </c>
      <c r="AZ30" s="94" t="e">
        <f t="shared" si="6"/>
        <v>#REF!</v>
      </c>
    </row>
    <row r="31" spans="1:52" s="50" customFormat="1" x14ac:dyDescent="0.2">
      <c r="A31" s="180">
        <v>2</v>
      </c>
      <c r="B31" s="94" t="e">
        <f t="shared" si="4"/>
        <v>#REF!</v>
      </c>
      <c r="C31" s="94" t="e">
        <f t="shared" ref="C31:AZ31" si="7">ROUNDUP(C11*0.85,)+35</f>
        <v>#REF!</v>
      </c>
      <c r="D31" s="94" t="e">
        <f t="shared" si="7"/>
        <v>#REF!</v>
      </c>
      <c r="E31" s="94" t="e">
        <f t="shared" si="7"/>
        <v>#REF!</v>
      </c>
      <c r="F31" s="94" t="e">
        <f t="shared" si="7"/>
        <v>#REF!</v>
      </c>
      <c r="G31" s="94" t="e">
        <f t="shared" si="7"/>
        <v>#REF!</v>
      </c>
      <c r="H31" s="94" t="e">
        <f t="shared" si="7"/>
        <v>#REF!</v>
      </c>
      <c r="I31" s="94" t="e">
        <f t="shared" si="7"/>
        <v>#REF!</v>
      </c>
      <c r="J31" s="94" t="e">
        <f t="shared" si="7"/>
        <v>#REF!</v>
      </c>
      <c r="K31" s="94" t="e">
        <f t="shared" si="7"/>
        <v>#REF!</v>
      </c>
      <c r="L31" s="94" t="e">
        <f t="shared" si="7"/>
        <v>#REF!</v>
      </c>
      <c r="M31" s="94" t="e">
        <f t="shared" si="7"/>
        <v>#REF!</v>
      </c>
      <c r="N31" s="94" t="e">
        <f t="shared" si="7"/>
        <v>#REF!</v>
      </c>
      <c r="O31" s="94" t="e">
        <f t="shared" si="7"/>
        <v>#REF!</v>
      </c>
      <c r="P31" s="94" t="e">
        <f t="shared" si="7"/>
        <v>#REF!</v>
      </c>
      <c r="Q31" s="94" t="e">
        <f t="shared" si="7"/>
        <v>#REF!</v>
      </c>
      <c r="R31" s="94" t="e">
        <f t="shared" si="7"/>
        <v>#REF!</v>
      </c>
      <c r="S31" s="94" t="e">
        <f t="shared" si="7"/>
        <v>#REF!</v>
      </c>
      <c r="T31" s="94" t="e">
        <f t="shared" si="7"/>
        <v>#REF!</v>
      </c>
      <c r="U31" s="94" t="e">
        <f t="shared" si="7"/>
        <v>#REF!</v>
      </c>
      <c r="V31" s="94" t="e">
        <f t="shared" si="7"/>
        <v>#REF!</v>
      </c>
      <c r="W31" s="94" t="e">
        <f t="shared" si="7"/>
        <v>#REF!</v>
      </c>
      <c r="X31" s="94" t="e">
        <f t="shared" si="7"/>
        <v>#REF!</v>
      </c>
      <c r="Y31" s="94" t="e">
        <f t="shared" si="7"/>
        <v>#REF!</v>
      </c>
      <c r="Z31" s="94" t="e">
        <f t="shared" si="7"/>
        <v>#REF!</v>
      </c>
      <c r="AA31" s="94" t="e">
        <f t="shared" si="7"/>
        <v>#REF!</v>
      </c>
      <c r="AB31" s="94" t="e">
        <f t="shared" si="7"/>
        <v>#REF!</v>
      </c>
      <c r="AC31" s="94" t="e">
        <f t="shared" si="7"/>
        <v>#REF!</v>
      </c>
      <c r="AD31" s="94" t="e">
        <f t="shared" si="7"/>
        <v>#REF!</v>
      </c>
      <c r="AE31" s="94" t="e">
        <f t="shared" si="7"/>
        <v>#REF!</v>
      </c>
      <c r="AF31" s="94" t="e">
        <f t="shared" si="7"/>
        <v>#REF!</v>
      </c>
      <c r="AG31" s="94" t="e">
        <f t="shared" si="7"/>
        <v>#REF!</v>
      </c>
      <c r="AH31" s="94" t="e">
        <f t="shared" si="7"/>
        <v>#REF!</v>
      </c>
      <c r="AI31" s="94" t="e">
        <f t="shared" si="7"/>
        <v>#REF!</v>
      </c>
      <c r="AJ31" s="94" t="e">
        <f t="shared" si="7"/>
        <v>#REF!</v>
      </c>
      <c r="AK31" s="94" t="e">
        <f t="shared" si="7"/>
        <v>#REF!</v>
      </c>
      <c r="AL31" s="94" t="e">
        <f t="shared" si="7"/>
        <v>#REF!</v>
      </c>
      <c r="AM31" s="94" t="e">
        <f t="shared" si="7"/>
        <v>#REF!</v>
      </c>
      <c r="AN31" s="94" t="e">
        <f t="shared" si="7"/>
        <v>#REF!</v>
      </c>
      <c r="AO31" s="94" t="e">
        <f t="shared" si="7"/>
        <v>#REF!</v>
      </c>
      <c r="AP31" s="94" t="e">
        <f t="shared" si="7"/>
        <v>#REF!</v>
      </c>
      <c r="AQ31" s="94" t="e">
        <f t="shared" si="7"/>
        <v>#REF!</v>
      </c>
      <c r="AR31" s="94" t="e">
        <f t="shared" si="7"/>
        <v>#REF!</v>
      </c>
      <c r="AS31" s="94" t="e">
        <f t="shared" si="7"/>
        <v>#REF!</v>
      </c>
      <c r="AT31" s="94" t="e">
        <f t="shared" si="7"/>
        <v>#REF!</v>
      </c>
      <c r="AU31" s="94" t="e">
        <f t="shared" si="7"/>
        <v>#REF!</v>
      </c>
      <c r="AV31" s="94" t="e">
        <f t="shared" si="7"/>
        <v>#REF!</v>
      </c>
      <c r="AW31" s="94" t="e">
        <f t="shared" si="7"/>
        <v>#REF!</v>
      </c>
      <c r="AX31" s="94" t="e">
        <f t="shared" si="7"/>
        <v>#REF!</v>
      </c>
      <c r="AY31" s="94" t="e">
        <f t="shared" si="7"/>
        <v>#REF!</v>
      </c>
      <c r="AZ31" s="94" t="e">
        <f t="shared" si="7"/>
        <v>#REF!</v>
      </c>
    </row>
    <row r="32" spans="1:52" s="50" customFormat="1" x14ac:dyDescent="0.2">
      <c r="A32" s="42" t="s">
        <v>84</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row>
    <row r="33" spans="1:52" s="50" customFormat="1" x14ac:dyDescent="0.2">
      <c r="A33" s="88">
        <f>A27</f>
        <v>1</v>
      </c>
      <c r="B33" s="94" t="e">
        <f t="shared" si="4"/>
        <v>#REF!</v>
      </c>
      <c r="C33" s="94" t="e">
        <f t="shared" ref="C33:AZ33" si="8">ROUNDUP(C13*0.85,)+35</f>
        <v>#REF!</v>
      </c>
      <c r="D33" s="94" t="e">
        <f t="shared" si="8"/>
        <v>#REF!</v>
      </c>
      <c r="E33" s="94" t="e">
        <f t="shared" si="8"/>
        <v>#REF!</v>
      </c>
      <c r="F33" s="94" t="e">
        <f t="shared" si="8"/>
        <v>#REF!</v>
      </c>
      <c r="G33" s="94" t="e">
        <f t="shared" si="8"/>
        <v>#REF!</v>
      </c>
      <c r="H33" s="94" t="e">
        <f t="shared" si="8"/>
        <v>#REF!</v>
      </c>
      <c r="I33" s="94" t="e">
        <f t="shared" si="8"/>
        <v>#REF!</v>
      </c>
      <c r="J33" s="94" t="e">
        <f t="shared" si="8"/>
        <v>#REF!</v>
      </c>
      <c r="K33" s="94" t="e">
        <f t="shared" si="8"/>
        <v>#REF!</v>
      </c>
      <c r="L33" s="94" t="e">
        <f t="shared" si="8"/>
        <v>#REF!</v>
      </c>
      <c r="M33" s="94" t="e">
        <f t="shared" si="8"/>
        <v>#REF!</v>
      </c>
      <c r="N33" s="94" t="e">
        <f t="shared" si="8"/>
        <v>#REF!</v>
      </c>
      <c r="O33" s="94" t="e">
        <f t="shared" si="8"/>
        <v>#REF!</v>
      </c>
      <c r="P33" s="94" t="e">
        <f t="shared" si="8"/>
        <v>#REF!</v>
      </c>
      <c r="Q33" s="94" t="e">
        <f t="shared" si="8"/>
        <v>#REF!</v>
      </c>
      <c r="R33" s="94" t="e">
        <f t="shared" si="8"/>
        <v>#REF!</v>
      </c>
      <c r="S33" s="94" t="e">
        <f t="shared" si="8"/>
        <v>#REF!</v>
      </c>
      <c r="T33" s="94" t="e">
        <f t="shared" si="8"/>
        <v>#REF!</v>
      </c>
      <c r="U33" s="94" t="e">
        <f t="shared" si="8"/>
        <v>#REF!</v>
      </c>
      <c r="V33" s="94" t="e">
        <f t="shared" si="8"/>
        <v>#REF!</v>
      </c>
      <c r="W33" s="94" t="e">
        <f t="shared" si="8"/>
        <v>#REF!</v>
      </c>
      <c r="X33" s="94" t="e">
        <f t="shared" si="8"/>
        <v>#REF!</v>
      </c>
      <c r="Y33" s="94" t="e">
        <f t="shared" si="8"/>
        <v>#REF!</v>
      </c>
      <c r="Z33" s="94" t="e">
        <f t="shared" si="8"/>
        <v>#REF!</v>
      </c>
      <c r="AA33" s="94" t="e">
        <f t="shared" si="8"/>
        <v>#REF!</v>
      </c>
      <c r="AB33" s="94" t="e">
        <f t="shared" si="8"/>
        <v>#REF!</v>
      </c>
      <c r="AC33" s="94" t="e">
        <f t="shared" si="8"/>
        <v>#REF!</v>
      </c>
      <c r="AD33" s="94" t="e">
        <f t="shared" si="8"/>
        <v>#REF!</v>
      </c>
      <c r="AE33" s="94" t="e">
        <f t="shared" si="8"/>
        <v>#REF!</v>
      </c>
      <c r="AF33" s="94" t="e">
        <f t="shared" si="8"/>
        <v>#REF!</v>
      </c>
      <c r="AG33" s="94" t="e">
        <f t="shared" si="8"/>
        <v>#REF!</v>
      </c>
      <c r="AH33" s="94" t="e">
        <f t="shared" si="8"/>
        <v>#REF!</v>
      </c>
      <c r="AI33" s="94" t="e">
        <f t="shared" si="8"/>
        <v>#REF!</v>
      </c>
      <c r="AJ33" s="94" t="e">
        <f t="shared" si="8"/>
        <v>#REF!</v>
      </c>
      <c r="AK33" s="94" t="e">
        <f t="shared" si="8"/>
        <v>#REF!</v>
      </c>
      <c r="AL33" s="94" t="e">
        <f t="shared" si="8"/>
        <v>#REF!</v>
      </c>
      <c r="AM33" s="94" t="e">
        <f t="shared" si="8"/>
        <v>#REF!</v>
      </c>
      <c r="AN33" s="94" t="e">
        <f t="shared" si="8"/>
        <v>#REF!</v>
      </c>
      <c r="AO33" s="94" t="e">
        <f t="shared" si="8"/>
        <v>#REF!</v>
      </c>
      <c r="AP33" s="94" t="e">
        <f t="shared" si="8"/>
        <v>#REF!</v>
      </c>
      <c r="AQ33" s="94" t="e">
        <f t="shared" si="8"/>
        <v>#REF!</v>
      </c>
      <c r="AR33" s="94" t="e">
        <f t="shared" si="8"/>
        <v>#REF!</v>
      </c>
      <c r="AS33" s="94" t="e">
        <f t="shared" si="8"/>
        <v>#REF!</v>
      </c>
      <c r="AT33" s="94" t="e">
        <f t="shared" si="8"/>
        <v>#REF!</v>
      </c>
      <c r="AU33" s="94" t="e">
        <f t="shared" si="8"/>
        <v>#REF!</v>
      </c>
      <c r="AV33" s="94" t="e">
        <f t="shared" si="8"/>
        <v>#REF!</v>
      </c>
      <c r="AW33" s="94" t="e">
        <f t="shared" si="8"/>
        <v>#REF!</v>
      </c>
      <c r="AX33" s="94" t="e">
        <f t="shared" si="8"/>
        <v>#REF!</v>
      </c>
      <c r="AY33" s="94" t="e">
        <f t="shared" si="8"/>
        <v>#REF!</v>
      </c>
      <c r="AZ33" s="94" t="e">
        <f t="shared" si="8"/>
        <v>#REF!</v>
      </c>
    </row>
    <row r="34" spans="1:52" s="50" customFormat="1" x14ac:dyDescent="0.2">
      <c r="A34" s="88">
        <f>A28</f>
        <v>2</v>
      </c>
      <c r="B34" s="94" t="e">
        <f t="shared" si="4"/>
        <v>#REF!</v>
      </c>
      <c r="C34" s="94" t="e">
        <f t="shared" ref="C34:AZ34" si="9">ROUNDUP(C14*0.85,)+35</f>
        <v>#REF!</v>
      </c>
      <c r="D34" s="94" t="e">
        <f t="shared" si="9"/>
        <v>#REF!</v>
      </c>
      <c r="E34" s="94" t="e">
        <f t="shared" si="9"/>
        <v>#REF!</v>
      </c>
      <c r="F34" s="94" t="e">
        <f t="shared" si="9"/>
        <v>#REF!</v>
      </c>
      <c r="G34" s="94" t="e">
        <f t="shared" si="9"/>
        <v>#REF!</v>
      </c>
      <c r="H34" s="94" t="e">
        <f t="shared" si="9"/>
        <v>#REF!</v>
      </c>
      <c r="I34" s="94" t="e">
        <f t="shared" si="9"/>
        <v>#REF!</v>
      </c>
      <c r="J34" s="94" t="e">
        <f t="shared" si="9"/>
        <v>#REF!</v>
      </c>
      <c r="K34" s="94" t="e">
        <f t="shared" si="9"/>
        <v>#REF!</v>
      </c>
      <c r="L34" s="94" t="e">
        <f t="shared" si="9"/>
        <v>#REF!</v>
      </c>
      <c r="M34" s="94" t="e">
        <f t="shared" si="9"/>
        <v>#REF!</v>
      </c>
      <c r="N34" s="94" t="e">
        <f t="shared" si="9"/>
        <v>#REF!</v>
      </c>
      <c r="O34" s="94" t="e">
        <f t="shared" si="9"/>
        <v>#REF!</v>
      </c>
      <c r="P34" s="94" t="e">
        <f t="shared" si="9"/>
        <v>#REF!</v>
      </c>
      <c r="Q34" s="94" t="e">
        <f t="shared" si="9"/>
        <v>#REF!</v>
      </c>
      <c r="R34" s="94" t="e">
        <f t="shared" si="9"/>
        <v>#REF!</v>
      </c>
      <c r="S34" s="94" t="e">
        <f t="shared" si="9"/>
        <v>#REF!</v>
      </c>
      <c r="T34" s="94" t="e">
        <f t="shared" si="9"/>
        <v>#REF!</v>
      </c>
      <c r="U34" s="94" t="e">
        <f t="shared" si="9"/>
        <v>#REF!</v>
      </c>
      <c r="V34" s="94" t="e">
        <f t="shared" si="9"/>
        <v>#REF!</v>
      </c>
      <c r="W34" s="94" t="e">
        <f t="shared" si="9"/>
        <v>#REF!</v>
      </c>
      <c r="X34" s="94" t="e">
        <f t="shared" si="9"/>
        <v>#REF!</v>
      </c>
      <c r="Y34" s="94" t="e">
        <f t="shared" si="9"/>
        <v>#REF!</v>
      </c>
      <c r="Z34" s="94" t="e">
        <f t="shared" si="9"/>
        <v>#REF!</v>
      </c>
      <c r="AA34" s="94" t="e">
        <f t="shared" si="9"/>
        <v>#REF!</v>
      </c>
      <c r="AB34" s="94" t="e">
        <f t="shared" si="9"/>
        <v>#REF!</v>
      </c>
      <c r="AC34" s="94" t="e">
        <f t="shared" si="9"/>
        <v>#REF!</v>
      </c>
      <c r="AD34" s="94" t="e">
        <f t="shared" si="9"/>
        <v>#REF!</v>
      </c>
      <c r="AE34" s="94" t="e">
        <f t="shared" si="9"/>
        <v>#REF!</v>
      </c>
      <c r="AF34" s="94" t="e">
        <f t="shared" si="9"/>
        <v>#REF!</v>
      </c>
      <c r="AG34" s="94" t="e">
        <f t="shared" si="9"/>
        <v>#REF!</v>
      </c>
      <c r="AH34" s="94" t="e">
        <f t="shared" si="9"/>
        <v>#REF!</v>
      </c>
      <c r="AI34" s="94" t="e">
        <f t="shared" si="9"/>
        <v>#REF!</v>
      </c>
      <c r="AJ34" s="94" t="e">
        <f t="shared" si="9"/>
        <v>#REF!</v>
      </c>
      <c r="AK34" s="94" t="e">
        <f t="shared" si="9"/>
        <v>#REF!</v>
      </c>
      <c r="AL34" s="94" t="e">
        <f t="shared" si="9"/>
        <v>#REF!</v>
      </c>
      <c r="AM34" s="94" t="e">
        <f t="shared" si="9"/>
        <v>#REF!</v>
      </c>
      <c r="AN34" s="94" t="e">
        <f t="shared" si="9"/>
        <v>#REF!</v>
      </c>
      <c r="AO34" s="94" t="e">
        <f t="shared" si="9"/>
        <v>#REF!</v>
      </c>
      <c r="AP34" s="94" t="e">
        <f t="shared" si="9"/>
        <v>#REF!</v>
      </c>
      <c r="AQ34" s="94" t="e">
        <f t="shared" si="9"/>
        <v>#REF!</v>
      </c>
      <c r="AR34" s="94" t="e">
        <f t="shared" si="9"/>
        <v>#REF!</v>
      </c>
      <c r="AS34" s="94" t="e">
        <f t="shared" si="9"/>
        <v>#REF!</v>
      </c>
      <c r="AT34" s="94" t="e">
        <f t="shared" si="9"/>
        <v>#REF!</v>
      </c>
      <c r="AU34" s="94" t="e">
        <f t="shared" si="9"/>
        <v>#REF!</v>
      </c>
      <c r="AV34" s="94" t="e">
        <f t="shared" si="9"/>
        <v>#REF!</v>
      </c>
      <c r="AW34" s="94" t="e">
        <f t="shared" si="9"/>
        <v>#REF!</v>
      </c>
      <c r="AX34" s="94" t="e">
        <f t="shared" si="9"/>
        <v>#REF!</v>
      </c>
      <c r="AY34" s="94" t="e">
        <f t="shared" si="9"/>
        <v>#REF!</v>
      </c>
      <c r="AZ34" s="94" t="e">
        <f t="shared" si="9"/>
        <v>#REF!</v>
      </c>
    </row>
    <row r="35" spans="1:52" s="50" customFormat="1" x14ac:dyDescent="0.2">
      <c r="A35" s="42" t="s">
        <v>85</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row>
    <row r="36" spans="1:52" s="50" customFormat="1" x14ac:dyDescent="0.2">
      <c r="A36" s="88">
        <f>A27</f>
        <v>1</v>
      </c>
      <c r="B36" s="94" t="e">
        <f t="shared" si="4"/>
        <v>#REF!</v>
      </c>
      <c r="C36" s="94" t="e">
        <f t="shared" ref="C36:AZ36" si="10">ROUNDUP(C16*0.85,)+35</f>
        <v>#REF!</v>
      </c>
      <c r="D36" s="94" t="e">
        <f t="shared" si="10"/>
        <v>#REF!</v>
      </c>
      <c r="E36" s="94" t="e">
        <f t="shared" si="10"/>
        <v>#REF!</v>
      </c>
      <c r="F36" s="94" t="e">
        <f t="shared" si="10"/>
        <v>#REF!</v>
      </c>
      <c r="G36" s="94" t="e">
        <f t="shared" si="10"/>
        <v>#REF!</v>
      </c>
      <c r="H36" s="94" t="e">
        <f t="shared" si="10"/>
        <v>#REF!</v>
      </c>
      <c r="I36" s="94" t="e">
        <f t="shared" si="10"/>
        <v>#REF!</v>
      </c>
      <c r="J36" s="94" t="e">
        <f t="shared" si="10"/>
        <v>#REF!</v>
      </c>
      <c r="K36" s="94" t="e">
        <f t="shared" si="10"/>
        <v>#REF!</v>
      </c>
      <c r="L36" s="94" t="e">
        <f t="shared" si="10"/>
        <v>#REF!</v>
      </c>
      <c r="M36" s="94" t="e">
        <f t="shared" si="10"/>
        <v>#REF!</v>
      </c>
      <c r="N36" s="94" t="e">
        <f t="shared" si="10"/>
        <v>#REF!</v>
      </c>
      <c r="O36" s="94" t="e">
        <f t="shared" si="10"/>
        <v>#REF!</v>
      </c>
      <c r="P36" s="94" t="e">
        <f t="shared" si="10"/>
        <v>#REF!</v>
      </c>
      <c r="Q36" s="94" t="e">
        <f t="shared" si="10"/>
        <v>#REF!</v>
      </c>
      <c r="R36" s="94" t="e">
        <f t="shared" si="10"/>
        <v>#REF!</v>
      </c>
      <c r="S36" s="94" t="e">
        <f t="shared" si="10"/>
        <v>#REF!</v>
      </c>
      <c r="T36" s="94" t="e">
        <f t="shared" si="10"/>
        <v>#REF!</v>
      </c>
      <c r="U36" s="94" t="e">
        <f t="shared" si="10"/>
        <v>#REF!</v>
      </c>
      <c r="V36" s="94" t="e">
        <f t="shared" si="10"/>
        <v>#REF!</v>
      </c>
      <c r="W36" s="94" t="e">
        <f t="shared" si="10"/>
        <v>#REF!</v>
      </c>
      <c r="X36" s="94" t="e">
        <f t="shared" si="10"/>
        <v>#REF!</v>
      </c>
      <c r="Y36" s="94" t="e">
        <f t="shared" si="10"/>
        <v>#REF!</v>
      </c>
      <c r="Z36" s="94" t="e">
        <f t="shared" si="10"/>
        <v>#REF!</v>
      </c>
      <c r="AA36" s="94" t="e">
        <f t="shared" si="10"/>
        <v>#REF!</v>
      </c>
      <c r="AB36" s="94" t="e">
        <f t="shared" si="10"/>
        <v>#REF!</v>
      </c>
      <c r="AC36" s="94" t="e">
        <f t="shared" si="10"/>
        <v>#REF!</v>
      </c>
      <c r="AD36" s="94" t="e">
        <f t="shared" si="10"/>
        <v>#REF!</v>
      </c>
      <c r="AE36" s="94" t="e">
        <f t="shared" si="10"/>
        <v>#REF!</v>
      </c>
      <c r="AF36" s="94" t="e">
        <f t="shared" si="10"/>
        <v>#REF!</v>
      </c>
      <c r="AG36" s="94" t="e">
        <f t="shared" si="10"/>
        <v>#REF!</v>
      </c>
      <c r="AH36" s="94" t="e">
        <f t="shared" si="10"/>
        <v>#REF!</v>
      </c>
      <c r="AI36" s="94" t="e">
        <f t="shared" si="10"/>
        <v>#REF!</v>
      </c>
      <c r="AJ36" s="94" t="e">
        <f t="shared" si="10"/>
        <v>#REF!</v>
      </c>
      <c r="AK36" s="94" t="e">
        <f t="shared" si="10"/>
        <v>#REF!</v>
      </c>
      <c r="AL36" s="94" t="e">
        <f t="shared" si="10"/>
        <v>#REF!</v>
      </c>
      <c r="AM36" s="94" t="e">
        <f t="shared" si="10"/>
        <v>#REF!</v>
      </c>
      <c r="AN36" s="94" t="e">
        <f t="shared" si="10"/>
        <v>#REF!</v>
      </c>
      <c r="AO36" s="94" t="e">
        <f t="shared" si="10"/>
        <v>#REF!</v>
      </c>
      <c r="AP36" s="94" t="e">
        <f t="shared" si="10"/>
        <v>#REF!</v>
      </c>
      <c r="AQ36" s="94" t="e">
        <f t="shared" si="10"/>
        <v>#REF!</v>
      </c>
      <c r="AR36" s="94" t="e">
        <f t="shared" si="10"/>
        <v>#REF!</v>
      </c>
      <c r="AS36" s="94" t="e">
        <f t="shared" si="10"/>
        <v>#REF!</v>
      </c>
      <c r="AT36" s="94" t="e">
        <f t="shared" si="10"/>
        <v>#REF!</v>
      </c>
      <c r="AU36" s="94" t="e">
        <f t="shared" si="10"/>
        <v>#REF!</v>
      </c>
      <c r="AV36" s="94" t="e">
        <f t="shared" si="10"/>
        <v>#REF!</v>
      </c>
      <c r="AW36" s="94" t="e">
        <f t="shared" si="10"/>
        <v>#REF!</v>
      </c>
      <c r="AX36" s="94" t="e">
        <f t="shared" si="10"/>
        <v>#REF!</v>
      </c>
      <c r="AY36" s="94" t="e">
        <f t="shared" si="10"/>
        <v>#REF!</v>
      </c>
      <c r="AZ36" s="94" t="e">
        <f t="shared" si="10"/>
        <v>#REF!</v>
      </c>
    </row>
    <row r="37" spans="1:52" s="50" customFormat="1" x14ac:dyDescent="0.2">
      <c r="A37" s="88">
        <f>A28</f>
        <v>2</v>
      </c>
      <c r="B37" s="94" t="e">
        <f t="shared" si="4"/>
        <v>#REF!</v>
      </c>
      <c r="C37" s="94" t="e">
        <f t="shared" ref="C37:AZ37" si="11">ROUNDUP(C17*0.85,)+35</f>
        <v>#REF!</v>
      </c>
      <c r="D37" s="94" t="e">
        <f t="shared" si="11"/>
        <v>#REF!</v>
      </c>
      <c r="E37" s="94" t="e">
        <f t="shared" si="11"/>
        <v>#REF!</v>
      </c>
      <c r="F37" s="94" t="e">
        <f t="shared" si="11"/>
        <v>#REF!</v>
      </c>
      <c r="G37" s="94" t="e">
        <f t="shared" si="11"/>
        <v>#REF!</v>
      </c>
      <c r="H37" s="94" t="e">
        <f t="shared" si="11"/>
        <v>#REF!</v>
      </c>
      <c r="I37" s="94" t="e">
        <f t="shared" si="11"/>
        <v>#REF!</v>
      </c>
      <c r="J37" s="94" t="e">
        <f t="shared" si="11"/>
        <v>#REF!</v>
      </c>
      <c r="K37" s="94" t="e">
        <f t="shared" si="11"/>
        <v>#REF!</v>
      </c>
      <c r="L37" s="94" t="e">
        <f t="shared" si="11"/>
        <v>#REF!</v>
      </c>
      <c r="M37" s="94" t="e">
        <f t="shared" si="11"/>
        <v>#REF!</v>
      </c>
      <c r="N37" s="94" t="e">
        <f t="shared" si="11"/>
        <v>#REF!</v>
      </c>
      <c r="O37" s="94" t="e">
        <f t="shared" si="11"/>
        <v>#REF!</v>
      </c>
      <c r="P37" s="94" t="e">
        <f t="shared" si="11"/>
        <v>#REF!</v>
      </c>
      <c r="Q37" s="94" t="e">
        <f t="shared" si="11"/>
        <v>#REF!</v>
      </c>
      <c r="R37" s="94" t="e">
        <f t="shared" si="11"/>
        <v>#REF!</v>
      </c>
      <c r="S37" s="94" t="e">
        <f t="shared" si="11"/>
        <v>#REF!</v>
      </c>
      <c r="T37" s="94" t="e">
        <f t="shared" si="11"/>
        <v>#REF!</v>
      </c>
      <c r="U37" s="94" t="e">
        <f t="shared" si="11"/>
        <v>#REF!</v>
      </c>
      <c r="V37" s="94" t="e">
        <f t="shared" si="11"/>
        <v>#REF!</v>
      </c>
      <c r="W37" s="94" t="e">
        <f t="shared" si="11"/>
        <v>#REF!</v>
      </c>
      <c r="X37" s="94" t="e">
        <f t="shared" si="11"/>
        <v>#REF!</v>
      </c>
      <c r="Y37" s="94" t="e">
        <f t="shared" si="11"/>
        <v>#REF!</v>
      </c>
      <c r="Z37" s="94" t="e">
        <f t="shared" si="11"/>
        <v>#REF!</v>
      </c>
      <c r="AA37" s="94" t="e">
        <f t="shared" si="11"/>
        <v>#REF!</v>
      </c>
      <c r="AB37" s="94" t="e">
        <f t="shared" si="11"/>
        <v>#REF!</v>
      </c>
      <c r="AC37" s="94" t="e">
        <f t="shared" si="11"/>
        <v>#REF!</v>
      </c>
      <c r="AD37" s="94" t="e">
        <f t="shared" si="11"/>
        <v>#REF!</v>
      </c>
      <c r="AE37" s="94" t="e">
        <f t="shared" si="11"/>
        <v>#REF!</v>
      </c>
      <c r="AF37" s="94" t="e">
        <f t="shared" si="11"/>
        <v>#REF!</v>
      </c>
      <c r="AG37" s="94" t="e">
        <f t="shared" si="11"/>
        <v>#REF!</v>
      </c>
      <c r="AH37" s="94" t="e">
        <f t="shared" si="11"/>
        <v>#REF!</v>
      </c>
      <c r="AI37" s="94" t="e">
        <f t="shared" si="11"/>
        <v>#REF!</v>
      </c>
      <c r="AJ37" s="94" t="e">
        <f t="shared" si="11"/>
        <v>#REF!</v>
      </c>
      <c r="AK37" s="94" t="e">
        <f t="shared" si="11"/>
        <v>#REF!</v>
      </c>
      <c r="AL37" s="94" t="e">
        <f t="shared" si="11"/>
        <v>#REF!</v>
      </c>
      <c r="AM37" s="94" t="e">
        <f t="shared" si="11"/>
        <v>#REF!</v>
      </c>
      <c r="AN37" s="94" t="e">
        <f t="shared" si="11"/>
        <v>#REF!</v>
      </c>
      <c r="AO37" s="94" t="e">
        <f t="shared" si="11"/>
        <v>#REF!</v>
      </c>
      <c r="AP37" s="94" t="e">
        <f t="shared" si="11"/>
        <v>#REF!</v>
      </c>
      <c r="AQ37" s="94" t="e">
        <f t="shared" si="11"/>
        <v>#REF!</v>
      </c>
      <c r="AR37" s="94" t="e">
        <f t="shared" si="11"/>
        <v>#REF!</v>
      </c>
      <c r="AS37" s="94" t="e">
        <f t="shared" si="11"/>
        <v>#REF!</v>
      </c>
      <c r="AT37" s="94" t="e">
        <f t="shared" si="11"/>
        <v>#REF!</v>
      </c>
      <c r="AU37" s="94" t="e">
        <f t="shared" si="11"/>
        <v>#REF!</v>
      </c>
      <c r="AV37" s="94" t="e">
        <f t="shared" si="11"/>
        <v>#REF!</v>
      </c>
      <c r="AW37" s="94" t="e">
        <f t="shared" si="11"/>
        <v>#REF!</v>
      </c>
      <c r="AX37" s="94" t="e">
        <f t="shared" si="11"/>
        <v>#REF!</v>
      </c>
      <c r="AY37" s="94" t="e">
        <f t="shared" si="11"/>
        <v>#REF!</v>
      </c>
      <c r="AZ37" s="94" t="e">
        <f t="shared" si="11"/>
        <v>#REF!</v>
      </c>
    </row>
    <row r="38" spans="1:52" s="50" customFormat="1" x14ac:dyDescent="0.2">
      <c r="A38" s="42" t="s">
        <v>86</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row>
    <row r="39" spans="1:52" s="50" customFormat="1" x14ac:dyDescent="0.2">
      <c r="A39" s="88">
        <f>A27</f>
        <v>1</v>
      </c>
      <c r="B39" s="94" t="e">
        <f t="shared" si="4"/>
        <v>#REF!</v>
      </c>
      <c r="C39" s="94" t="e">
        <f t="shared" ref="C39:AZ39" si="12">ROUNDUP(C19*0.85,)+35</f>
        <v>#REF!</v>
      </c>
      <c r="D39" s="94" t="e">
        <f t="shared" si="12"/>
        <v>#REF!</v>
      </c>
      <c r="E39" s="94" t="e">
        <f t="shared" si="12"/>
        <v>#REF!</v>
      </c>
      <c r="F39" s="94" t="e">
        <f t="shared" si="12"/>
        <v>#REF!</v>
      </c>
      <c r="G39" s="94" t="e">
        <f t="shared" si="12"/>
        <v>#REF!</v>
      </c>
      <c r="H39" s="94" t="e">
        <f t="shared" si="12"/>
        <v>#REF!</v>
      </c>
      <c r="I39" s="94" t="e">
        <f t="shared" si="12"/>
        <v>#REF!</v>
      </c>
      <c r="J39" s="94" t="e">
        <f t="shared" si="12"/>
        <v>#REF!</v>
      </c>
      <c r="K39" s="94" t="e">
        <f t="shared" si="12"/>
        <v>#REF!</v>
      </c>
      <c r="L39" s="94" t="e">
        <f t="shared" si="12"/>
        <v>#REF!</v>
      </c>
      <c r="M39" s="94" t="e">
        <f t="shared" si="12"/>
        <v>#REF!</v>
      </c>
      <c r="N39" s="94" t="e">
        <f t="shared" si="12"/>
        <v>#REF!</v>
      </c>
      <c r="O39" s="94" t="e">
        <f t="shared" si="12"/>
        <v>#REF!</v>
      </c>
      <c r="P39" s="94" t="e">
        <f t="shared" si="12"/>
        <v>#REF!</v>
      </c>
      <c r="Q39" s="94" t="e">
        <f t="shared" si="12"/>
        <v>#REF!</v>
      </c>
      <c r="R39" s="94" t="e">
        <f t="shared" si="12"/>
        <v>#REF!</v>
      </c>
      <c r="S39" s="94" t="e">
        <f t="shared" si="12"/>
        <v>#REF!</v>
      </c>
      <c r="T39" s="94" t="e">
        <f t="shared" si="12"/>
        <v>#REF!</v>
      </c>
      <c r="U39" s="94" t="e">
        <f t="shared" si="12"/>
        <v>#REF!</v>
      </c>
      <c r="V39" s="94" t="e">
        <f t="shared" si="12"/>
        <v>#REF!</v>
      </c>
      <c r="W39" s="94" t="e">
        <f t="shared" si="12"/>
        <v>#REF!</v>
      </c>
      <c r="X39" s="94" t="e">
        <f t="shared" si="12"/>
        <v>#REF!</v>
      </c>
      <c r="Y39" s="94" t="e">
        <f t="shared" si="12"/>
        <v>#REF!</v>
      </c>
      <c r="Z39" s="94" t="e">
        <f t="shared" si="12"/>
        <v>#REF!</v>
      </c>
      <c r="AA39" s="94" t="e">
        <f t="shared" si="12"/>
        <v>#REF!</v>
      </c>
      <c r="AB39" s="94" t="e">
        <f t="shared" si="12"/>
        <v>#REF!</v>
      </c>
      <c r="AC39" s="94" t="e">
        <f t="shared" si="12"/>
        <v>#REF!</v>
      </c>
      <c r="AD39" s="94" t="e">
        <f t="shared" si="12"/>
        <v>#REF!</v>
      </c>
      <c r="AE39" s="94" t="e">
        <f t="shared" si="12"/>
        <v>#REF!</v>
      </c>
      <c r="AF39" s="94" t="e">
        <f t="shared" si="12"/>
        <v>#REF!</v>
      </c>
      <c r="AG39" s="94" t="e">
        <f t="shared" si="12"/>
        <v>#REF!</v>
      </c>
      <c r="AH39" s="94" t="e">
        <f t="shared" si="12"/>
        <v>#REF!</v>
      </c>
      <c r="AI39" s="94" t="e">
        <f t="shared" si="12"/>
        <v>#REF!</v>
      </c>
      <c r="AJ39" s="94" t="e">
        <f t="shared" si="12"/>
        <v>#REF!</v>
      </c>
      <c r="AK39" s="94" t="e">
        <f t="shared" si="12"/>
        <v>#REF!</v>
      </c>
      <c r="AL39" s="94" t="e">
        <f t="shared" si="12"/>
        <v>#REF!</v>
      </c>
      <c r="AM39" s="94" t="e">
        <f t="shared" si="12"/>
        <v>#REF!</v>
      </c>
      <c r="AN39" s="94" t="e">
        <f t="shared" si="12"/>
        <v>#REF!</v>
      </c>
      <c r="AO39" s="94" t="e">
        <f t="shared" si="12"/>
        <v>#REF!</v>
      </c>
      <c r="AP39" s="94" t="e">
        <f t="shared" si="12"/>
        <v>#REF!</v>
      </c>
      <c r="AQ39" s="94" t="e">
        <f t="shared" si="12"/>
        <v>#REF!</v>
      </c>
      <c r="AR39" s="94" t="e">
        <f t="shared" si="12"/>
        <v>#REF!</v>
      </c>
      <c r="AS39" s="94" t="e">
        <f t="shared" si="12"/>
        <v>#REF!</v>
      </c>
      <c r="AT39" s="94" t="e">
        <f t="shared" si="12"/>
        <v>#REF!</v>
      </c>
      <c r="AU39" s="94" t="e">
        <f t="shared" si="12"/>
        <v>#REF!</v>
      </c>
      <c r="AV39" s="94" t="e">
        <f t="shared" si="12"/>
        <v>#REF!</v>
      </c>
      <c r="AW39" s="94" t="e">
        <f t="shared" si="12"/>
        <v>#REF!</v>
      </c>
      <c r="AX39" s="94" t="e">
        <f t="shared" si="12"/>
        <v>#REF!</v>
      </c>
      <c r="AY39" s="94" t="e">
        <f t="shared" si="12"/>
        <v>#REF!</v>
      </c>
      <c r="AZ39" s="94" t="e">
        <f t="shared" si="12"/>
        <v>#REF!</v>
      </c>
    </row>
    <row r="40" spans="1:52" s="50" customFormat="1" x14ac:dyDescent="0.2">
      <c r="A40" s="88">
        <f>A28</f>
        <v>2</v>
      </c>
      <c r="B40" s="94" t="e">
        <f t="shared" si="4"/>
        <v>#REF!</v>
      </c>
      <c r="C40" s="94" t="e">
        <f t="shared" ref="C40:AZ40" si="13">ROUNDUP(C20*0.85,)+35</f>
        <v>#REF!</v>
      </c>
      <c r="D40" s="94" t="e">
        <f t="shared" si="13"/>
        <v>#REF!</v>
      </c>
      <c r="E40" s="94" t="e">
        <f t="shared" si="13"/>
        <v>#REF!</v>
      </c>
      <c r="F40" s="94" t="e">
        <f t="shared" si="13"/>
        <v>#REF!</v>
      </c>
      <c r="G40" s="94" t="e">
        <f t="shared" si="13"/>
        <v>#REF!</v>
      </c>
      <c r="H40" s="94" t="e">
        <f t="shared" si="13"/>
        <v>#REF!</v>
      </c>
      <c r="I40" s="94" t="e">
        <f t="shared" si="13"/>
        <v>#REF!</v>
      </c>
      <c r="J40" s="94" t="e">
        <f t="shared" si="13"/>
        <v>#REF!</v>
      </c>
      <c r="K40" s="94" t="e">
        <f t="shared" si="13"/>
        <v>#REF!</v>
      </c>
      <c r="L40" s="94" t="e">
        <f t="shared" si="13"/>
        <v>#REF!</v>
      </c>
      <c r="M40" s="94" t="e">
        <f t="shared" si="13"/>
        <v>#REF!</v>
      </c>
      <c r="N40" s="94" t="e">
        <f t="shared" si="13"/>
        <v>#REF!</v>
      </c>
      <c r="O40" s="94" t="e">
        <f t="shared" si="13"/>
        <v>#REF!</v>
      </c>
      <c r="P40" s="94" t="e">
        <f t="shared" si="13"/>
        <v>#REF!</v>
      </c>
      <c r="Q40" s="94" t="e">
        <f t="shared" si="13"/>
        <v>#REF!</v>
      </c>
      <c r="R40" s="94" t="e">
        <f t="shared" si="13"/>
        <v>#REF!</v>
      </c>
      <c r="S40" s="94" t="e">
        <f t="shared" si="13"/>
        <v>#REF!</v>
      </c>
      <c r="T40" s="94" t="e">
        <f t="shared" si="13"/>
        <v>#REF!</v>
      </c>
      <c r="U40" s="94" t="e">
        <f t="shared" si="13"/>
        <v>#REF!</v>
      </c>
      <c r="V40" s="94" t="e">
        <f t="shared" si="13"/>
        <v>#REF!</v>
      </c>
      <c r="W40" s="94" t="e">
        <f t="shared" si="13"/>
        <v>#REF!</v>
      </c>
      <c r="X40" s="94" t="e">
        <f t="shared" si="13"/>
        <v>#REF!</v>
      </c>
      <c r="Y40" s="94" t="e">
        <f t="shared" si="13"/>
        <v>#REF!</v>
      </c>
      <c r="Z40" s="94" t="e">
        <f t="shared" si="13"/>
        <v>#REF!</v>
      </c>
      <c r="AA40" s="94" t="e">
        <f t="shared" si="13"/>
        <v>#REF!</v>
      </c>
      <c r="AB40" s="94" t="e">
        <f t="shared" si="13"/>
        <v>#REF!</v>
      </c>
      <c r="AC40" s="94" t="e">
        <f t="shared" si="13"/>
        <v>#REF!</v>
      </c>
      <c r="AD40" s="94" t="e">
        <f t="shared" si="13"/>
        <v>#REF!</v>
      </c>
      <c r="AE40" s="94" t="e">
        <f t="shared" si="13"/>
        <v>#REF!</v>
      </c>
      <c r="AF40" s="94" t="e">
        <f t="shared" si="13"/>
        <v>#REF!</v>
      </c>
      <c r="AG40" s="94" t="e">
        <f t="shared" si="13"/>
        <v>#REF!</v>
      </c>
      <c r="AH40" s="94" t="e">
        <f t="shared" si="13"/>
        <v>#REF!</v>
      </c>
      <c r="AI40" s="94" t="e">
        <f t="shared" si="13"/>
        <v>#REF!</v>
      </c>
      <c r="AJ40" s="94" t="e">
        <f t="shared" si="13"/>
        <v>#REF!</v>
      </c>
      <c r="AK40" s="94" t="e">
        <f t="shared" si="13"/>
        <v>#REF!</v>
      </c>
      <c r="AL40" s="94" t="e">
        <f t="shared" si="13"/>
        <v>#REF!</v>
      </c>
      <c r="AM40" s="94" t="e">
        <f t="shared" si="13"/>
        <v>#REF!</v>
      </c>
      <c r="AN40" s="94" t="e">
        <f t="shared" si="13"/>
        <v>#REF!</v>
      </c>
      <c r="AO40" s="94" t="e">
        <f t="shared" si="13"/>
        <v>#REF!</v>
      </c>
      <c r="AP40" s="94" t="e">
        <f t="shared" si="13"/>
        <v>#REF!</v>
      </c>
      <c r="AQ40" s="94" t="e">
        <f t="shared" si="13"/>
        <v>#REF!</v>
      </c>
      <c r="AR40" s="94" t="e">
        <f t="shared" si="13"/>
        <v>#REF!</v>
      </c>
      <c r="AS40" s="94" t="e">
        <f t="shared" si="13"/>
        <v>#REF!</v>
      </c>
      <c r="AT40" s="94" t="e">
        <f t="shared" si="13"/>
        <v>#REF!</v>
      </c>
      <c r="AU40" s="94" t="e">
        <f t="shared" si="13"/>
        <v>#REF!</v>
      </c>
      <c r="AV40" s="94" t="e">
        <f t="shared" si="13"/>
        <v>#REF!</v>
      </c>
      <c r="AW40" s="94" t="e">
        <f t="shared" si="13"/>
        <v>#REF!</v>
      </c>
      <c r="AX40" s="94" t="e">
        <f t="shared" si="13"/>
        <v>#REF!</v>
      </c>
      <c r="AY40" s="94" t="e">
        <f t="shared" si="13"/>
        <v>#REF!</v>
      </c>
      <c r="AZ40" s="94" t="e">
        <f t="shared" si="13"/>
        <v>#REF!</v>
      </c>
    </row>
    <row r="41" spans="1:52" s="50" customFormat="1" x14ac:dyDescent="0.2">
      <c r="A41" s="42" t="s">
        <v>87</v>
      </c>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row>
    <row r="42" spans="1:52" s="50" customFormat="1" x14ac:dyDescent="0.2">
      <c r="A42" s="88" t="s">
        <v>88</v>
      </c>
      <c r="B42" s="94" t="e">
        <f t="shared" si="4"/>
        <v>#REF!</v>
      </c>
      <c r="C42" s="94" t="e">
        <f t="shared" ref="C42:AZ42" si="14">ROUNDUP(C22*0.85,)+35</f>
        <v>#REF!</v>
      </c>
      <c r="D42" s="94" t="e">
        <f t="shared" si="14"/>
        <v>#REF!</v>
      </c>
      <c r="E42" s="94" t="e">
        <f t="shared" si="14"/>
        <v>#REF!</v>
      </c>
      <c r="F42" s="94" t="e">
        <f t="shared" si="14"/>
        <v>#REF!</v>
      </c>
      <c r="G42" s="94" t="e">
        <f t="shared" si="14"/>
        <v>#REF!</v>
      </c>
      <c r="H42" s="94" t="e">
        <f t="shared" si="14"/>
        <v>#REF!</v>
      </c>
      <c r="I42" s="94" t="e">
        <f t="shared" si="14"/>
        <v>#REF!</v>
      </c>
      <c r="J42" s="94" t="e">
        <f t="shared" si="14"/>
        <v>#REF!</v>
      </c>
      <c r="K42" s="94" t="e">
        <f t="shared" si="14"/>
        <v>#REF!</v>
      </c>
      <c r="L42" s="94" t="e">
        <f t="shared" si="14"/>
        <v>#REF!</v>
      </c>
      <c r="M42" s="94" t="e">
        <f t="shared" si="14"/>
        <v>#REF!</v>
      </c>
      <c r="N42" s="94" t="e">
        <f t="shared" si="14"/>
        <v>#REF!</v>
      </c>
      <c r="O42" s="94" t="e">
        <f t="shared" si="14"/>
        <v>#REF!</v>
      </c>
      <c r="P42" s="94" t="e">
        <f t="shared" si="14"/>
        <v>#REF!</v>
      </c>
      <c r="Q42" s="94" t="e">
        <f t="shared" si="14"/>
        <v>#REF!</v>
      </c>
      <c r="R42" s="94" t="e">
        <f t="shared" si="14"/>
        <v>#REF!</v>
      </c>
      <c r="S42" s="94" t="e">
        <f t="shared" si="14"/>
        <v>#REF!</v>
      </c>
      <c r="T42" s="94" t="e">
        <f t="shared" si="14"/>
        <v>#REF!</v>
      </c>
      <c r="U42" s="94" t="e">
        <f t="shared" si="14"/>
        <v>#REF!</v>
      </c>
      <c r="V42" s="94" t="e">
        <f t="shared" si="14"/>
        <v>#REF!</v>
      </c>
      <c r="W42" s="94" t="e">
        <f t="shared" si="14"/>
        <v>#REF!</v>
      </c>
      <c r="X42" s="94" t="e">
        <f t="shared" si="14"/>
        <v>#REF!</v>
      </c>
      <c r="Y42" s="94" t="e">
        <f t="shared" si="14"/>
        <v>#REF!</v>
      </c>
      <c r="Z42" s="94" t="e">
        <f t="shared" si="14"/>
        <v>#REF!</v>
      </c>
      <c r="AA42" s="94" t="e">
        <f t="shared" si="14"/>
        <v>#REF!</v>
      </c>
      <c r="AB42" s="94" t="e">
        <f t="shared" si="14"/>
        <v>#REF!</v>
      </c>
      <c r="AC42" s="94" t="e">
        <f t="shared" si="14"/>
        <v>#REF!</v>
      </c>
      <c r="AD42" s="94" t="e">
        <f t="shared" si="14"/>
        <v>#REF!</v>
      </c>
      <c r="AE42" s="94" t="e">
        <f t="shared" si="14"/>
        <v>#REF!</v>
      </c>
      <c r="AF42" s="94" t="e">
        <f t="shared" si="14"/>
        <v>#REF!</v>
      </c>
      <c r="AG42" s="94" t="e">
        <f t="shared" si="14"/>
        <v>#REF!</v>
      </c>
      <c r="AH42" s="94" t="e">
        <f t="shared" si="14"/>
        <v>#REF!</v>
      </c>
      <c r="AI42" s="94" t="e">
        <f t="shared" si="14"/>
        <v>#REF!</v>
      </c>
      <c r="AJ42" s="94" t="e">
        <f t="shared" si="14"/>
        <v>#REF!</v>
      </c>
      <c r="AK42" s="94" t="e">
        <f t="shared" si="14"/>
        <v>#REF!</v>
      </c>
      <c r="AL42" s="94" t="e">
        <f t="shared" si="14"/>
        <v>#REF!</v>
      </c>
      <c r="AM42" s="94" t="e">
        <f t="shared" si="14"/>
        <v>#REF!</v>
      </c>
      <c r="AN42" s="94" t="e">
        <f t="shared" si="14"/>
        <v>#REF!</v>
      </c>
      <c r="AO42" s="94" t="e">
        <f t="shared" si="14"/>
        <v>#REF!</v>
      </c>
      <c r="AP42" s="94" t="e">
        <f t="shared" si="14"/>
        <v>#REF!</v>
      </c>
      <c r="AQ42" s="94" t="e">
        <f t="shared" si="14"/>
        <v>#REF!</v>
      </c>
      <c r="AR42" s="94" t="e">
        <f t="shared" si="14"/>
        <v>#REF!</v>
      </c>
      <c r="AS42" s="94" t="e">
        <f t="shared" si="14"/>
        <v>#REF!</v>
      </c>
      <c r="AT42" s="94" t="e">
        <f t="shared" si="14"/>
        <v>#REF!</v>
      </c>
      <c r="AU42" s="94" t="e">
        <f t="shared" si="14"/>
        <v>#REF!</v>
      </c>
      <c r="AV42" s="94" t="e">
        <f t="shared" si="14"/>
        <v>#REF!</v>
      </c>
      <c r="AW42" s="94" t="e">
        <f t="shared" si="14"/>
        <v>#REF!</v>
      </c>
      <c r="AX42" s="94" t="e">
        <f t="shared" si="14"/>
        <v>#REF!</v>
      </c>
      <c r="AY42" s="94" t="e">
        <f t="shared" si="14"/>
        <v>#REF!</v>
      </c>
      <c r="AZ42" s="94" t="e">
        <f t="shared" si="14"/>
        <v>#REF!</v>
      </c>
    </row>
    <row r="43" spans="1:52" s="50" customFormat="1" x14ac:dyDescent="0.2">
      <c r="A43" s="100"/>
    </row>
    <row r="44" spans="1:52" s="50" customFormat="1" ht="12.75" thickBot="1" x14ac:dyDescent="0.25">
      <c r="A44" s="100"/>
    </row>
    <row r="45" spans="1:52" s="50" customFormat="1" ht="12.75" thickBot="1" x14ac:dyDescent="0.25">
      <c r="A45" s="104" t="s">
        <v>66</v>
      </c>
    </row>
    <row r="46" spans="1:52" x14ac:dyDescent="0.2">
      <c r="A46" s="63" t="s">
        <v>78</v>
      </c>
    </row>
    <row r="47" spans="1:52" ht="9" hidden="1" customHeight="1" x14ac:dyDescent="0.2">
      <c r="A47" s="43" t="s">
        <v>67</v>
      </c>
    </row>
    <row r="48" spans="1:52" ht="10.7" customHeight="1" x14ac:dyDescent="0.2">
      <c r="A48" s="43" t="s">
        <v>89</v>
      </c>
    </row>
    <row r="49" spans="1:1" x14ac:dyDescent="0.2">
      <c r="A49" s="43" t="s">
        <v>68</v>
      </c>
    </row>
    <row r="50" spans="1:1" ht="13.35" customHeight="1" x14ac:dyDescent="0.2">
      <c r="A50" s="43" t="s">
        <v>69</v>
      </c>
    </row>
    <row r="51" spans="1:1" ht="13.35" customHeight="1" x14ac:dyDescent="0.2">
      <c r="A51" s="159" t="s">
        <v>162</v>
      </c>
    </row>
    <row r="52" spans="1:1" ht="12.6" customHeight="1" thickBot="1" x14ac:dyDescent="0.25">
      <c r="A52" s="3"/>
    </row>
    <row r="53" spans="1:1" ht="13.35" customHeight="1" thickBot="1" x14ac:dyDescent="0.25">
      <c r="A53" s="105" t="s">
        <v>71</v>
      </c>
    </row>
    <row r="54" spans="1:1" ht="11.45" customHeight="1" x14ac:dyDescent="0.2">
      <c r="A54" s="127" t="s">
        <v>236</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7"/>
  <sheetViews>
    <sheetView zoomScaleNormal="100" workbookViewId="0">
      <pane xSplit="1" topLeftCell="B1" activePane="topRight" state="frozen"/>
      <selection pane="topRight" activeCell="B4" sqref="B4:AZ5"/>
    </sheetView>
  </sheetViews>
  <sheetFormatPr defaultColWidth="9" defaultRowHeight="12" x14ac:dyDescent="0.2"/>
  <cols>
    <col min="1" max="1" width="84.5703125" style="48" customWidth="1"/>
    <col min="2" max="16384" width="9" style="48"/>
  </cols>
  <sheetData>
    <row r="1" spans="1:52" s="51" customFormat="1" ht="12" customHeight="1" x14ac:dyDescent="0.2">
      <c r="A1" s="207" t="s">
        <v>82</v>
      </c>
    </row>
    <row r="2" spans="1:52" s="51" customFormat="1" ht="12" customHeight="1" x14ac:dyDescent="0.2">
      <c r="A2" s="207"/>
    </row>
    <row r="3" spans="1:52" s="51" customFormat="1" ht="11.1" customHeight="1" x14ac:dyDescent="0.2">
      <c r="A3" s="97" t="s">
        <v>217</v>
      </c>
    </row>
    <row r="4" spans="1:52"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c r="F4" s="136" t="e">
        <f>'C завтраками| Bed and breakfast'!#REF!</f>
        <v>#REF!</v>
      </c>
      <c r="G4" s="136" t="e">
        <f>'C завтраками| Bed and breakfast'!#REF!</f>
        <v>#REF!</v>
      </c>
      <c r="H4" s="136" t="e">
        <f>'C завтраками| Bed and breakfast'!#REF!</f>
        <v>#REF!</v>
      </c>
      <c r="I4" s="136" t="e">
        <f>'C завтраками| Bed and breakfast'!#REF!</f>
        <v>#REF!</v>
      </c>
      <c r="J4" s="136" t="e">
        <f>'C завтраками| Bed and breakfast'!#REF!</f>
        <v>#REF!</v>
      </c>
      <c r="K4" s="136" t="e">
        <f>'C завтраками| Bed and breakfast'!#REF!</f>
        <v>#REF!</v>
      </c>
      <c r="L4" s="136" t="e">
        <f>'C завтраками| Bed and breakfast'!#REF!</f>
        <v>#REF!</v>
      </c>
      <c r="M4" s="136" t="e">
        <f>'C завтраками| Bed and breakfast'!#REF!</f>
        <v>#REF!</v>
      </c>
      <c r="N4" s="136" t="e">
        <f>'C завтраками| Bed and breakfast'!#REF!</f>
        <v>#REF!</v>
      </c>
      <c r="O4" s="136" t="e">
        <f>'C завтраками| Bed and breakfast'!#REF!</f>
        <v>#REF!</v>
      </c>
      <c r="P4" s="136" t="e">
        <f>'C завтраками| Bed and breakfast'!#REF!</f>
        <v>#REF!</v>
      </c>
      <c r="Q4" s="136" t="e">
        <f>'C завтраками| Bed and breakfast'!#REF!</f>
        <v>#REF!</v>
      </c>
      <c r="R4" s="136" t="e">
        <f>'C завтраками| Bed and breakfast'!#REF!</f>
        <v>#REF!</v>
      </c>
      <c r="S4" s="136" t="e">
        <f>'C завтраками| Bed and breakfast'!#REF!</f>
        <v>#REF!</v>
      </c>
      <c r="T4" s="136" t="e">
        <f>'C завтраками| Bed and breakfast'!#REF!</f>
        <v>#REF!</v>
      </c>
      <c r="U4" s="136" t="e">
        <f>'C завтраками| Bed and breakfast'!#REF!</f>
        <v>#REF!</v>
      </c>
      <c r="V4" s="136" t="e">
        <f>'C завтраками| Bed and breakfast'!#REF!</f>
        <v>#REF!</v>
      </c>
      <c r="W4" s="136" t="e">
        <f>'C завтраками| Bed and breakfast'!#REF!</f>
        <v>#REF!</v>
      </c>
      <c r="X4" s="136" t="e">
        <f>'C завтраками| Bed and breakfast'!#REF!</f>
        <v>#REF!</v>
      </c>
      <c r="Y4" s="136" t="e">
        <f>'C завтраками| Bed and breakfast'!#REF!</f>
        <v>#REF!</v>
      </c>
      <c r="Z4" s="136" t="e">
        <f>'C завтраками| Bed and breakfast'!#REF!</f>
        <v>#REF!</v>
      </c>
      <c r="AA4" s="136" t="e">
        <f>'C завтраками| Bed and breakfast'!#REF!</f>
        <v>#REF!</v>
      </c>
      <c r="AB4" s="136" t="e">
        <f>'C завтраками| Bed and breakfast'!#REF!</f>
        <v>#REF!</v>
      </c>
      <c r="AC4" s="136" t="e">
        <f>'C завтраками| Bed and breakfast'!#REF!</f>
        <v>#REF!</v>
      </c>
      <c r="AD4" s="136" t="e">
        <f>'C завтраками| Bed and breakfast'!#REF!</f>
        <v>#REF!</v>
      </c>
      <c r="AE4" s="136" t="e">
        <f>'C завтраками| Bed and breakfast'!#REF!</f>
        <v>#REF!</v>
      </c>
      <c r="AF4" s="136" t="e">
        <f>'C завтраками| Bed and breakfast'!#REF!</f>
        <v>#REF!</v>
      </c>
      <c r="AG4" s="136" t="e">
        <f>'C завтраками| Bed and breakfast'!#REF!</f>
        <v>#REF!</v>
      </c>
      <c r="AH4" s="136" t="e">
        <f>'C завтраками| Bed and breakfast'!#REF!</f>
        <v>#REF!</v>
      </c>
      <c r="AI4" s="136" t="e">
        <f>'C завтраками| Bed and breakfast'!#REF!</f>
        <v>#REF!</v>
      </c>
      <c r="AJ4" s="136" t="e">
        <f>'C завтраками| Bed and breakfast'!#REF!</f>
        <v>#REF!</v>
      </c>
      <c r="AK4" s="136" t="e">
        <f>'C завтраками| Bed and breakfast'!#REF!</f>
        <v>#REF!</v>
      </c>
      <c r="AL4" s="136" t="e">
        <f>'C завтраками| Bed and breakfast'!#REF!</f>
        <v>#REF!</v>
      </c>
      <c r="AM4" s="136" t="e">
        <f>'C завтраками| Bed and breakfast'!#REF!</f>
        <v>#REF!</v>
      </c>
      <c r="AN4" s="136" t="e">
        <f>'C завтраками| Bed and breakfast'!#REF!</f>
        <v>#REF!</v>
      </c>
      <c r="AO4" s="136" t="e">
        <f>'C завтраками| Bed and breakfast'!#REF!</f>
        <v>#REF!</v>
      </c>
      <c r="AP4" s="136" t="e">
        <f>'C завтраками| Bed and breakfast'!#REF!</f>
        <v>#REF!</v>
      </c>
      <c r="AQ4" s="136" t="e">
        <f>'C завтраками| Bed and breakfast'!#REF!</f>
        <v>#REF!</v>
      </c>
      <c r="AR4" s="136" t="e">
        <f>'C завтраками| Bed and breakfast'!#REF!</f>
        <v>#REF!</v>
      </c>
      <c r="AS4" s="136" t="e">
        <f>'C завтраками| Bed and breakfast'!#REF!</f>
        <v>#REF!</v>
      </c>
      <c r="AT4" s="136" t="e">
        <f>'C завтраками| Bed and breakfast'!#REF!</f>
        <v>#REF!</v>
      </c>
      <c r="AU4" s="136" t="e">
        <f>'C завтраками| Bed and breakfast'!#REF!</f>
        <v>#REF!</v>
      </c>
      <c r="AV4" s="136" t="e">
        <f>'C завтраками| Bed and breakfast'!#REF!</f>
        <v>#REF!</v>
      </c>
      <c r="AW4" s="136" t="e">
        <f>'C завтраками| Bed and breakfast'!#REF!</f>
        <v>#REF!</v>
      </c>
      <c r="AX4" s="136" t="e">
        <f>'C завтраками| Bed and breakfast'!#REF!</f>
        <v>#REF!</v>
      </c>
      <c r="AY4" s="136" t="e">
        <f>'C завтраками| Bed and breakfast'!#REF!</f>
        <v>#REF!</v>
      </c>
      <c r="AZ4" s="136" t="e">
        <f>'C завтраками| Bed and breakfast'!#REF!</f>
        <v>#REF!</v>
      </c>
    </row>
    <row r="5" spans="1:52"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c r="F5" s="136" t="e">
        <f>'C завтраками| Bed and breakfast'!#REF!</f>
        <v>#REF!</v>
      </c>
      <c r="G5" s="136" t="e">
        <f>'C завтраками| Bed and breakfast'!#REF!</f>
        <v>#REF!</v>
      </c>
      <c r="H5" s="136" t="e">
        <f>'C завтраками| Bed and breakfast'!#REF!</f>
        <v>#REF!</v>
      </c>
      <c r="I5" s="136" t="e">
        <f>'C завтраками| Bed and breakfast'!#REF!</f>
        <v>#REF!</v>
      </c>
      <c r="J5" s="136" t="e">
        <f>'C завтраками| Bed and breakfast'!#REF!</f>
        <v>#REF!</v>
      </c>
      <c r="K5" s="136" t="e">
        <f>'C завтраками| Bed and breakfast'!#REF!</f>
        <v>#REF!</v>
      </c>
      <c r="L5" s="136" t="e">
        <f>'C завтраками| Bed and breakfast'!#REF!</f>
        <v>#REF!</v>
      </c>
      <c r="M5" s="136" t="e">
        <f>'C завтраками| Bed and breakfast'!#REF!</f>
        <v>#REF!</v>
      </c>
      <c r="N5" s="136" t="e">
        <f>'C завтраками| Bed and breakfast'!#REF!</f>
        <v>#REF!</v>
      </c>
      <c r="O5" s="136" t="e">
        <f>'C завтраками| Bed and breakfast'!#REF!</f>
        <v>#REF!</v>
      </c>
      <c r="P5" s="136" t="e">
        <f>'C завтраками| Bed and breakfast'!#REF!</f>
        <v>#REF!</v>
      </c>
      <c r="Q5" s="136" t="e">
        <f>'C завтраками| Bed and breakfast'!#REF!</f>
        <v>#REF!</v>
      </c>
      <c r="R5" s="136" t="e">
        <f>'C завтраками| Bed and breakfast'!#REF!</f>
        <v>#REF!</v>
      </c>
      <c r="S5" s="136" t="e">
        <f>'C завтраками| Bed and breakfast'!#REF!</f>
        <v>#REF!</v>
      </c>
      <c r="T5" s="136" t="e">
        <f>'C завтраками| Bed and breakfast'!#REF!</f>
        <v>#REF!</v>
      </c>
      <c r="U5" s="136" t="e">
        <f>'C завтраками| Bed and breakfast'!#REF!</f>
        <v>#REF!</v>
      </c>
      <c r="V5" s="136" t="e">
        <f>'C завтраками| Bed and breakfast'!#REF!</f>
        <v>#REF!</v>
      </c>
      <c r="W5" s="136" t="e">
        <f>'C завтраками| Bed and breakfast'!#REF!</f>
        <v>#REF!</v>
      </c>
      <c r="X5" s="136" t="e">
        <f>'C завтраками| Bed and breakfast'!#REF!</f>
        <v>#REF!</v>
      </c>
      <c r="Y5" s="136" t="e">
        <f>'C завтраками| Bed and breakfast'!#REF!</f>
        <v>#REF!</v>
      </c>
      <c r="Z5" s="136" t="e">
        <f>'C завтраками| Bed and breakfast'!#REF!</f>
        <v>#REF!</v>
      </c>
      <c r="AA5" s="136" t="e">
        <f>'C завтраками| Bed and breakfast'!#REF!</f>
        <v>#REF!</v>
      </c>
      <c r="AB5" s="136" t="e">
        <f>'C завтраками| Bed and breakfast'!#REF!</f>
        <v>#REF!</v>
      </c>
      <c r="AC5" s="136" t="e">
        <f>'C завтраками| Bed and breakfast'!#REF!</f>
        <v>#REF!</v>
      </c>
      <c r="AD5" s="136" t="e">
        <f>'C завтраками| Bed and breakfast'!#REF!</f>
        <v>#REF!</v>
      </c>
      <c r="AE5" s="136" t="e">
        <f>'C завтраками| Bed and breakfast'!#REF!</f>
        <v>#REF!</v>
      </c>
      <c r="AF5" s="136" t="e">
        <f>'C завтраками| Bed and breakfast'!#REF!</f>
        <v>#REF!</v>
      </c>
      <c r="AG5" s="136" t="e">
        <f>'C завтраками| Bed and breakfast'!#REF!</f>
        <v>#REF!</v>
      </c>
      <c r="AH5" s="136" t="e">
        <f>'C завтраками| Bed and breakfast'!#REF!</f>
        <v>#REF!</v>
      </c>
      <c r="AI5" s="136" t="e">
        <f>'C завтраками| Bed and breakfast'!#REF!</f>
        <v>#REF!</v>
      </c>
      <c r="AJ5" s="136" t="e">
        <f>'C завтраками| Bed and breakfast'!#REF!</f>
        <v>#REF!</v>
      </c>
      <c r="AK5" s="136" t="e">
        <f>'C завтраками| Bed and breakfast'!#REF!</f>
        <v>#REF!</v>
      </c>
      <c r="AL5" s="136" t="e">
        <f>'C завтраками| Bed and breakfast'!#REF!</f>
        <v>#REF!</v>
      </c>
      <c r="AM5" s="136" t="e">
        <f>'C завтраками| Bed and breakfast'!#REF!</f>
        <v>#REF!</v>
      </c>
      <c r="AN5" s="136" t="e">
        <f>'C завтраками| Bed and breakfast'!#REF!</f>
        <v>#REF!</v>
      </c>
      <c r="AO5" s="136" t="e">
        <f>'C завтраками| Bed and breakfast'!#REF!</f>
        <v>#REF!</v>
      </c>
      <c r="AP5" s="136" t="e">
        <f>'C завтраками| Bed and breakfast'!#REF!</f>
        <v>#REF!</v>
      </c>
      <c r="AQ5" s="136" t="e">
        <f>'C завтраками| Bed and breakfast'!#REF!</f>
        <v>#REF!</v>
      </c>
      <c r="AR5" s="136" t="e">
        <f>'C завтраками| Bed and breakfast'!#REF!</f>
        <v>#REF!</v>
      </c>
      <c r="AS5" s="136" t="e">
        <f>'C завтраками| Bed and breakfast'!#REF!</f>
        <v>#REF!</v>
      </c>
      <c r="AT5" s="136" t="e">
        <f>'C завтраками| Bed and breakfast'!#REF!</f>
        <v>#REF!</v>
      </c>
      <c r="AU5" s="136" t="e">
        <f>'C завтраками| Bed and breakfast'!#REF!</f>
        <v>#REF!</v>
      </c>
      <c r="AV5" s="136" t="e">
        <f>'C завтраками| Bed and breakfast'!#REF!</f>
        <v>#REF!</v>
      </c>
      <c r="AW5" s="136" t="e">
        <f>'C завтраками| Bed and breakfast'!#REF!</f>
        <v>#REF!</v>
      </c>
      <c r="AX5" s="136" t="e">
        <f>'C завтраками| Bed and breakfast'!#REF!</f>
        <v>#REF!</v>
      </c>
      <c r="AY5" s="136" t="e">
        <f>'C завтраками| Bed and breakfast'!#REF!</f>
        <v>#REF!</v>
      </c>
      <c r="AZ5" s="136" t="e">
        <f>'C завтраками| Bed and breakfast'!#REF!</f>
        <v>#REF!</v>
      </c>
    </row>
    <row r="6" spans="1:52"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row>
    <row r="7" spans="1:52" s="53" customFormat="1" x14ac:dyDescent="0.2">
      <c r="A7" s="88">
        <v>1</v>
      </c>
      <c r="B7" s="42" t="e">
        <f>'C завтраками| Bed and breakfast'!#REF!*0.85</f>
        <v>#REF!</v>
      </c>
      <c r="C7" s="42" t="e">
        <f>'C завтраками| Bed and breakfast'!#REF!*0.85</f>
        <v>#REF!</v>
      </c>
      <c r="D7" s="42" t="e">
        <f>'C завтраками| Bed and breakfast'!#REF!*0.85</f>
        <v>#REF!</v>
      </c>
      <c r="E7" s="42" t="e">
        <f>'C завтраками| Bed and breakfast'!#REF!*0.85</f>
        <v>#REF!</v>
      </c>
      <c r="F7" s="42" t="e">
        <f>'C завтраками| Bed and breakfast'!#REF!*0.85</f>
        <v>#REF!</v>
      </c>
      <c r="G7" s="42" t="e">
        <f>'C завтраками| Bed and breakfast'!#REF!*0.85</f>
        <v>#REF!</v>
      </c>
      <c r="H7" s="42" t="e">
        <f>'C завтраками| Bed and breakfast'!#REF!*0.85</f>
        <v>#REF!</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c r="AP7" s="42" t="e">
        <f>'C завтраками| Bed and breakfast'!#REF!*0.85</f>
        <v>#REF!</v>
      </c>
      <c r="AQ7" s="42" t="e">
        <f>'C завтраками| Bed and breakfast'!#REF!*0.85</f>
        <v>#REF!</v>
      </c>
      <c r="AR7" s="42" t="e">
        <f>'C завтраками| Bed and breakfast'!#REF!*0.85</f>
        <v>#REF!</v>
      </c>
      <c r="AS7" s="42" t="e">
        <f>'C завтраками| Bed and breakfast'!#REF!*0.85</f>
        <v>#REF!</v>
      </c>
      <c r="AT7" s="42" t="e">
        <f>'C завтраками| Bed and breakfast'!#REF!*0.85</f>
        <v>#REF!</v>
      </c>
      <c r="AU7" s="42" t="e">
        <f>'C завтраками| Bed and breakfast'!#REF!*0.85</f>
        <v>#REF!</v>
      </c>
      <c r="AV7" s="42" t="e">
        <f>'C завтраками| Bed and breakfast'!#REF!*0.85</f>
        <v>#REF!</v>
      </c>
      <c r="AW7" s="42" t="e">
        <f>'C завтраками| Bed and breakfast'!#REF!*0.85</f>
        <v>#REF!</v>
      </c>
      <c r="AX7" s="42" t="e">
        <f>'C завтраками| Bed and breakfast'!#REF!*0.85</f>
        <v>#REF!</v>
      </c>
      <c r="AY7" s="42" t="e">
        <f>'C завтраками| Bed and breakfast'!#REF!*0.85</f>
        <v>#REF!</v>
      </c>
      <c r="AZ7" s="42" t="e">
        <f>'C завтраками| Bed and breakfast'!#REF!*0.85</f>
        <v>#REF!</v>
      </c>
    </row>
    <row r="8" spans="1:52" s="53" customFormat="1" x14ac:dyDescent="0.2">
      <c r="A8" s="88">
        <v>2</v>
      </c>
      <c r="B8" s="42" t="e">
        <f>'C завтраками| Bed and breakfast'!#REF!*0.85</f>
        <v>#REF!</v>
      </c>
      <c r="C8" s="42" t="e">
        <f>'C завтраками| Bed and breakfast'!#REF!*0.85</f>
        <v>#REF!</v>
      </c>
      <c r="D8" s="42" t="e">
        <f>'C завтраками| Bed and breakfast'!#REF!*0.85</f>
        <v>#REF!</v>
      </c>
      <c r="E8" s="42" t="e">
        <f>'C завтраками| Bed and breakfast'!#REF!*0.85</f>
        <v>#REF!</v>
      </c>
      <c r="F8" s="42" t="e">
        <f>'C завтраками| Bed and breakfast'!#REF!*0.85</f>
        <v>#REF!</v>
      </c>
      <c r="G8" s="42" t="e">
        <f>'C завтраками| Bed and breakfast'!#REF!*0.85</f>
        <v>#REF!</v>
      </c>
      <c r="H8" s="42" t="e">
        <f>'C завтраками| Bed and breakfast'!#REF!*0.85</f>
        <v>#REF!</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c r="AP8" s="42" t="e">
        <f>'C завтраками| Bed and breakfast'!#REF!*0.85</f>
        <v>#REF!</v>
      </c>
      <c r="AQ8" s="42" t="e">
        <f>'C завтраками| Bed and breakfast'!#REF!*0.85</f>
        <v>#REF!</v>
      </c>
      <c r="AR8" s="42" t="e">
        <f>'C завтраками| Bed and breakfast'!#REF!*0.85</f>
        <v>#REF!</v>
      </c>
      <c r="AS8" s="42" t="e">
        <f>'C завтраками| Bed and breakfast'!#REF!*0.85</f>
        <v>#REF!</v>
      </c>
      <c r="AT8" s="42" t="e">
        <f>'C завтраками| Bed and breakfast'!#REF!*0.85</f>
        <v>#REF!</v>
      </c>
      <c r="AU8" s="42" t="e">
        <f>'C завтраками| Bed and breakfast'!#REF!*0.85</f>
        <v>#REF!</v>
      </c>
      <c r="AV8" s="42" t="e">
        <f>'C завтраками| Bed and breakfast'!#REF!*0.85</f>
        <v>#REF!</v>
      </c>
      <c r="AW8" s="42" t="e">
        <f>'C завтраками| Bed and breakfast'!#REF!*0.85</f>
        <v>#REF!</v>
      </c>
      <c r="AX8" s="42" t="e">
        <f>'C завтраками| Bed and breakfast'!#REF!*0.85</f>
        <v>#REF!</v>
      </c>
      <c r="AY8" s="42" t="e">
        <f>'C завтраками| Bed and breakfast'!#REF!*0.85</f>
        <v>#REF!</v>
      </c>
      <c r="AZ8" s="42" t="e">
        <f>'C завтраками| Bed and breakfast'!#REF!*0.85</f>
        <v>#REF!</v>
      </c>
    </row>
    <row r="9" spans="1:52" s="53" customFormat="1" x14ac:dyDescent="0.2">
      <c r="A9" s="42" t="s">
        <v>234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row>
    <row r="10" spans="1:52" s="53" customFormat="1" x14ac:dyDescent="0.2">
      <c r="A10" s="180">
        <v>1</v>
      </c>
      <c r="B10" s="42" t="e">
        <f>'C завтраками| Bed and breakfast'!#REF!*0.85</f>
        <v>#REF!</v>
      </c>
      <c r="C10" s="42" t="e">
        <f>'C завтраками| Bed and breakfast'!#REF!*0.85</f>
        <v>#REF!</v>
      </c>
      <c r="D10" s="42" t="e">
        <f>'C завтраками| Bed and breakfast'!#REF!*0.85</f>
        <v>#REF!</v>
      </c>
      <c r="E10" s="42" t="e">
        <f>'C завтраками| Bed and breakfast'!#REF!*0.85</f>
        <v>#REF!</v>
      </c>
      <c r="F10" s="42" t="e">
        <f>'C завтраками| Bed and breakfast'!#REF!*0.85</f>
        <v>#REF!</v>
      </c>
      <c r="G10" s="42" t="e">
        <f>'C завтраками| Bed and breakfast'!#REF!*0.85</f>
        <v>#REF!</v>
      </c>
      <c r="H10" s="42" t="e">
        <f>'C завтраками| Bed and breakfast'!#REF!*0.85</f>
        <v>#REF!</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c r="AP10" s="42" t="e">
        <f>'C завтраками| Bed and breakfast'!#REF!*0.85</f>
        <v>#REF!</v>
      </c>
      <c r="AQ10" s="42" t="e">
        <f>'C завтраками| Bed and breakfast'!#REF!*0.85</f>
        <v>#REF!</v>
      </c>
      <c r="AR10" s="42" t="e">
        <f>'C завтраками| Bed and breakfast'!#REF!*0.85</f>
        <v>#REF!</v>
      </c>
      <c r="AS10" s="42" t="e">
        <f>'C завтраками| Bed and breakfast'!#REF!*0.85</f>
        <v>#REF!</v>
      </c>
      <c r="AT10" s="42" t="e">
        <f>'C завтраками| Bed and breakfast'!#REF!*0.85</f>
        <v>#REF!</v>
      </c>
      <c r="AU10" s="42" t="e">
        <f>'C завтраками| Bed and breakfast'!#REF!*0.85</f>
        <v>#REF!</v>
      </c>
      <c r="AV10" s="42" t="e">
        <f>'C завтраками| Bed and breakfast'!#REF!*0.85</f>
        <v>#REF!</v>
      </c>
      <c r="AW10" s="42" t="e">
        <f>'C завтраками| Bed and breakfast'!#REF!*0.85</f>
        <v>#REF!</v>
      </c>
      <c r="AX10" s="42" t="e">
        <f>'C завтраками| Bed and breakfast'!#REF!*0.85</f>
        <v>#REF!</v>
      </c>
      <c r="AY10" s="42" t="e">
        <f>'C завтраками| Bed and breakfast'!#REF!*0.85</f>
        <v>#REF!</v>
      </c>
      <c r="AZ10" s="42" t="e">
        <f>'C завтраками| Bed and breakfast'!#REF!*0.85</f>
        <v>#REF!</v>
      </c>
    </row>
    <row r="11" spans="1:52" s="53" customFormat="1" x14ac:dyDescent="0.2">
      <c r="A11" s="180">
        <v>2</v>
      </c>
      <c r="B11" s="42" t="e">
        <f>'C завтраками| Bed and breakfast'!#REF!*0.85</f>
        <v>#REF!</v>
      </c>
      <c r="C11" s="42" t="e">
        <f>'C завтраками| Bed and breakfast'!#REF!*0.85</f>
        <v>#REF!</v>
      </c>
      <c r="D11" s="42" t="e">
        <f>'C завтраками| Bed and breakfast'!#REF!*0.85</f>
        <v>#REF!</v>
      </c>
      <c r="E11" s="42" t="e">
        <f>'C завтраками| Bed and breakfast'!#REF!*0.85</f>
        <v>#REF!</v>
      </c>
      <c r="F11" s="42" t="e">
        <f>'C завтраками| Bed and breakfast'!#REF!*0.85</f>
        <v>#REF!</v>
      </c>
      <c r="G11" s="42" t="e">
        <f>'C завтраками| Bed and breakfast'!#REF!*0.85</f>
        <v>#REF!</v>
      </c>
      <c r="H11" s="42" t="e">
        <f>'C завтраками| Bed and breakfast'!#REF!*0.85</f>
        <v>#REF!</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c r="AP11" s="42" t="e">
        <f>'C завтраками| Bed and breakfast'!#REF!*0.85</f>
        <v>#REF!</v>
      </c>
      <c r="AQ11" s="42" t="e">
        <f>'C завтраками| Bed and breakfast'!#REF!*0.85</f>
        <v>#REF!</v>
      </c>
      <c r="AR11" s="42" t="e">
        <f>'C завтраками| Bed and breakfast'!#REF!*0.85</f>
        <v>#REF!</v>
      </c>
      <c r="AS11" s="42" t="e">
        <f>'C завтраками| Bed and breakfast'!#REF!*0.85</f>
        <v>#REF!</v>
      </c>
      <c r="AT11" s="42" t="e">
        <f>'C завтраками| Bed and breakfast'!#REF!*0.85</f>
        <v>#REF!</v>
      </c>
      <c r="AU11" s="42" t="e">
        <f>'C завтраками| Bed and breakfast'!#REF!*0.85</f>
        <v>#REF!</v>
      </c>
      <c r="AV11" s="42" t="e">
        <f>'C завтраками| Bed and breakfast'!#REF!*0.85</f>
        <v>#REF!</v>
      </c>
      <c r="AW11" s="42" t="e">
        <f>'C завтраками| Bed and breakfast'!#REF!*0.85</f>
        <v>#REF!</v>
      </c>
      <c r="AX11" s="42" t="e">
        <f>'C завтраками| Bed and breakfast'!#REF!*0.85</f>
        <v>#REF!</v>
      </c>
      <c r="AY11" s="42" t="e">
        <f>'C завтраками| Bed and breakfast'!#REF!*0.85</f>
        <v>#REF!</v>
      </c>
      <c r="AZ11" s="42" t="e">
        <f>'C завтраками| Bed and breakfast'!#REF!*0.85</f>
        <v>#REF!</v>
      </c>
    </row>
    <row r="12" spans="1:52"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row>
    <row r="13" spans="1:52" s="53" customFormat="1" x14ac:dyDescent="0.2">
      <c r="A13" s="88">
        <f>A7</f>
        <v>1</v>
      </c>
      <c r="B13" s="42" t="e">
        <f>'C завтраками| Bed and breakfast'!#REF!*0.85</f>
        <v>#REF!</v>
      </c>
      <c r="C13" s="42" t="e">
        <f>'C завтраками| Bed and breakfast'!#REF!*0.85</f>
        <v>#REF!</v>
      </c>
      <c r="D13" s="42" t="e">
        <f>'C завтраками| Bed and breakfast'!#REF!*0.85</f>
        <v>#REF!</v>
      </c>
      <c r="E13" s="42" t="e">
        <f>'C завтраками| Bed and breakfast'!#REF!*0.85</f>
        <v>#REF!</v>
      </c>
      <c r="F13" s="42" t="e">
        <f>'C завтраками| Bed and breakfast'!#REF!*0.85</f>
        <v>#REF!</v>
      </c>
      <c r="G13" s="42" t="e">
        <f>'C завтраками| Bed and breakfast'!#REF!*0.85</f>
        <v>#REF!</v>
      </c>
      <c r="H13" s="42" t="e">
        <f>'C завтраками| Bed and breakfast'!#REF!*0.85</f>
        <v>#REF!</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c r="AP13" s="42" t="e">
        <f>'C завтраками| Bed and breakfast'!#REF!*0.85</f>
        <v>#REF!</v>
      </c>
      <c r="AQ13" s="42" t="e">
        <f>'C завтраками| Bed and breakfast'!#REF!*0.85</f>
        <v>#REF!</v>
      </c>
      <c r="AR13" s="42" t="e">
        <f>'C завтраками| Bed and breakfast'!#REF!*0.85</f>
        <v>#REF!</v>
      </c>
      <c r="AS13" s="42" t="e">
        <f>'C завтраками| Bed and breakfast'!#REF!*0.85</f>
        <v>#REF!</v>
      </c>
      <c r="AT13" s="42" t="e">
        <f>'C завтраками| Bed and breakfast'!#REF!*0.85</f>
        <v>#REF!</v>
      </c>
      <c r="AU13" s="42" t="e">
        <f>'C завтраками| Bed and breakfast'!#REF!*0.85</f>
        <v>#REF!</v>
      </c>
      <c r="AV13" s="42" t="e">
        <f>'C завтраками| Bed and breakfast'!#REF!*0.85</f>
        <v>#REF!</v>
      </c>
      <c r="AW13" s="42" t="e">
        <f>'C завтраками| Bed and breakfast'!#REF!*0.85</f>
        <v>#REF!</v>
      </c>
      <c r="AX13" s="42" t="e">
        <f>'C завтраками| Bed and breakfast'!#REF!*0.85</f>
        <v>#REF!</v>
      </c>
      <c r="AY13" s="42" t="e">
        <f>'C завтраками| Bed and breakfast'!#REF!*0.85</f>
        <v>#REF!</v>
      </c>
      <c r="AZ13" s="42" t="e">
        <f>'C завтраками| Bed and breakfast'!#REF!*0.85</f>
        <v>#REF!</v>
      </c>
    </row>
    <row r="14" spans="1:52" s="53" customFormat="1" x14ac:dyDescent="0.2">
      <c r="A14" s="88">
        <f>A8</f>
        <v>2</v>
      </c>
      <c r="B14" s="42" t="e">
        <f>'C завтраками| Bed and breakfast'!#REF!*0.85</f>
        <v>#REF!</v>
      </c>
      <c r="C14" s="42" t="e">
        <f>'C завтраками| Bed and breakfast'!#REF!*0.85</f>
        <v>#REF!</v>
      </c>
      <c r="D14" s="42" t="e">
        <f>'C завтраками| Bed and breakfast'!#REF!*0.85</f>
        <v>#REF!</v>
      </c>
      <c r="E14" s="42" t="e">
        <f>'C завтраками| Bed and breakfast'!#REF!*0.85</f>
        <v>#REF!</v>
      </c>
      <c r="F14" s="42" t="e">
        <f>'C завтраками| Bed and breakfast'!#REF!*0.85</f>
        <v>#REF!</v>
      </c>
      <c r="G14" s="42" t="e">
        <f>'C завтраками| Bed and breakfast'!#REF!*0.85</f>
        <v>#REF!</v>
      </c>
      <c r="H14" s="42" t="e">
        <f>'C завтраками| Bed and breakfast'!#REF!*0.85</f>
        <v>#REF!</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c r="AP14" s="42" t="e">
        <f>'C завтраками| Bed and breakfast'!#REF!*0.85</f>
        <v>#REF!</v>
      </c>
      <c r="AQ14" s="42" t="e">
        <f>'C завтраками| Bed and breakfast'!#REF!*0.85</f>
        <v>#REF!</v>
      </c>
      <c r="AR14" s="42" t="e">
        <f>'C завтраками| Bed and breakfast'!#REF!*0.85</f>
        <v>#REF!</v>
      </c>
      <c r="AS14" s="42" t="e">
        <f>'C завтраками| Bed and breakfast'!#REF!*0.85</f>
        <v>#REF!</v>
      </c>
      <c r="AT14" s="42" t="e">
        <f>'C завтраками| Bed and breakfast'!#REF!*0.85</f>
        <v>#REF!</v>
      </c>
      <c r="AU14" s="42" t="e">
        <f>'C завтраками| Bed and breakfast'!#REF!*0.85</f>
        <v>#REF!</v>
      </c>
      <c r="AV14" s="42" t="e">
        <f>'C завтраками| Bed and breakfast'!#REF!*0.85</f>
        <v>#REF!</v>
      </c>
      <c r="AW14" s="42" t="e">
        <f>'C завтраками| Bed and breakfast'!#REF!*0.85</f>
        <v>#REF!</v>
      </c>
      <c r="AX14" s="42" t="e">
        <f>'C завтраками| Bed and breakfast'!#REF!*0.85</f>
        <v>#REF!</v>
      </c>
      <c r="AY14" s="42" t="e">
        <f>'C завтраками| Bed and breakfast'!#REF!*0.85</f>
        <v>#REF!</v>
      </c>
      <c r="AZ14" s="42" t="e">
        <f>'C завтраками| Bed and breakfast'!#REF!*0.85</f>
        <v>#REF!</v>
      </c>
    </row>
    <row r="15" spans="1:52"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row>
    <row r="16" spans="1:52" s="53" customFormat="1" x14ac:dyDescent="0.2">
      <c r="A16" s="88">
        <f>A7</f>
        <v>1</v>
      </c>
      <c r="B16" s="42" t="e">
        <f>'C завтраками| Bed and breakfast'!#REF!*0.85</f>
        <v>#REF!</v>
      </c>
      <c r="C16" s="42" t="e">
        <f>'C завтраками| Bed and breakfast'!#REF!*0.85</f>
        <v>#REF!</v>
      </c>
      <c r="D16" s="42" t="e">
        <f>'C завтраками| Bed and breakfast'!#REF!*0.85</f>
        <v>#REF!</v>
      </c>
      <c r="E16" s="42" t="e">
        <f>'C завтраками| Bed and breakfast'!#REF!*0.85</f>
        <v>#REF!</v>
      </c>
      <c r="F16" s="42" t="e">
        <f>'C завтраками| Bed and breakfast'!#REF!*0.85</f>
        <v>#REF!</v>
      </c>
      <c r="G16" s="42" t="e">
        <f>'C завтраками| Bed and breakfast'!#REF!*0.85</f>
        <v>#REF!</v>
      </c>
      <c r="H16" s="42" t="e">
        <f>'C завтраками| Bed and breakfast'!#REF!*0.85</f>
        <v>#REF!</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c r="AP16" s="42" t="e">
        <f>'C завтраками| Bed and breakfast'!#REF!*0.85</f>
        <v>#REF!</v>
      </c>
      <c r="AQ16" s="42" t="e">
        <f>'C завтраками| Bed and breakfast'!#REF!*0.85</f>
        <v>#REF!</v>
      </c>
      <c r="AR16" s="42" t="e">
        <f>'C завтраками| Bed and breakfast'!#REF!*0.85</f>
        <v>#REF!</v>
      </c>
      <c r="AS16" s="42" t="e">
        <f>'C завтраками| Bed and breakfast'!#REF!*0.85</f>
        <v>#REF!</v>
      </c>
      <c r="AT16" s="42" t="e">
        <f>'C завтраками| Bed and breakfast'!#REF!*0.85</f>
        <v>#REF!</v>
      </c>
      <c r="AU16" s="42" t="e">
        <f>'C завтраками| Bed and breakfast'!#REF!*0.85</f>
        <v>#REF!</v>
      </c>
      <c r="AV16" s="42" t="e">
        <f>'C завтраками| Bed and breakfast'!#REF!*0.85</f>
        <v>#REF!</v>
      </c>
      <c r="AW16" s="42" t="e">
        <f>'C завтраками| Bed and breakfast'!#REF!*0.85</f>
        <v>#REF!</v>
      </c>
      <c r="AX16" s="42" t="e">
        <f>'C завтраками| Bed and breakfast'!#REF!*0.85</f>
        <v>#REF!</v>
      </c>
      <c r="AY16" s="42" t="e">
        <f>'C завтраками| Bed and breakfast'!#REF!*0.85</f>
        <v>#REF!</v>
      </c>
      <c r="AZ16" s="42" t="e">
        <f>'C завтраками| Bed and breakfast'!#REF!*0.85</f>
        <v>#REF!</v>
      </c>
    </row>
    <row r="17" spans="1:52" s="53" customFormat="1" x14ac:dyDescent="0.2">
      <c r="A17" s="88">
        <f>A8</f>
        <v>2</v>
      </c>
      <c r="B17" s="42" t="e">
        <f>'C завтраками| Bed and breakfast'!#REF!*0.85</f>
        <v>#REF!</v>
      </c>
      <c r="C17" s="42" t="e">
        <f>'C завтраками| Bed and breakfast'!#REF!*0.85</f>
        <v>#REF!</v>
      </c>
      <c r="D17" s="42" t="e">
        <f>'C завтраками| Bed and breakfast'!#REF!*0.85</f>
        <v>#REF!</v>
      </c>
      <c r="E17" s="42" t="e">
        <f>'C завтраками| Bed and breakfast'!#REF!*0.85</f>
        <v>#REF!</v>
      </c>
      <c r="F17" s="42" t="e">
        <f>'C завтраками| Bed and breakfast'!#REF!*0.85</f>
        <v>#REF!</v>
      </c>
      <c r="G17" s="42" t="e">
        <f>'C завтраками| Bed and breakfast'!#REF!*0.85</f>
        <v>#REF!</v>
      </c>
      <c r="H17" s="42" t="e">
        <f>'C завтраками| Bed and breakfast'!#REF!*0.85</f>
        <v>#REF!</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c r="AP17" s="42" t="e">
        <f>'C завтраками| Bed and breakfast'!#REF!*0.85</f>
        <v>#REF!</v>
      </c>
      <c r="AQ17" s="42" t="e">
        <f>'C завтраками| Bed and breakfast'!#REF!*0.85</f>
        <v>#REF!</v>
      </c>
      <c r="AR17" s="42" t="e">
        <f>'C завтраками| Bed and breakfast'!#REF!*0.85</f>
        <v>#REF!</v>
      </c>
      <c r="AS17" s="42" t="e">
        <f>'C завтраками| Bed and breakfast'!#REF!*0.85</f>
        <v>#REF!</v>
      </c>
      <c r="AT17" s="42" t="e">
        <f>'C завтраками| Bed and breakfast'!#REF!*0.85</f>
        <v>#REF!</v>
      </c>
      <c r="AU17" s="42" t="e">
        <f>'C завтраками| Bed and breakfast'!#REF!*0.85</f>
        <v>#REF!</v>
      </c>
      <c r="AV17" s="42" t="e">
        <f>'C завтраками| Bed and breakfast'!#REF!*0.85</f>
        <v>#REF!</v>
      </c>
      <c r="AW17" s="42" t="e">
        <f>'C завтраками| Bed and breakfast'!#REF!*0.85</f>
        <v>#REF!</v>
      </c>
      <c r="AX17" s="42" t="e">
        <f>'C завтраками| Bed and breakfast'!#REF!*0.85</f>
        <v>#REF!</v>
      </c>
      <c r="AY17" s="42" t="e">
        <f>'C завтраками| Bed and breakfast'!#REF!*0.85</f>
        <v>#REF!</v>
      </c>
      <c r="AZ17" s="42" t="e">
        <f>'C завтраками| Bed and breakfast'!#REF!*0.85</f>
        <v>#REF!</v>
      </c>
    </row>
    <row r="18" spans="1:52"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row>
    <row r="19" spans="1:52" s="53" customFormat="1" x14ac:dyDescent="0.2">
      <c r="A19" s="88">
        <f>A7</f>
        <v>1</v>
      </c>
      <c r="B19" s="42" t="e">
        <f>'C завтраками| Bed and breakfast'!#REF!*0.85</f>
        <v>#REF!</v>
      </c>
      <c r="C19" s="42" t="e">
        <f>'C завтраками| Bed and breakfast'!#REF!*0.85</f>
        <v>#REF!</v>
      </c>
      <c r="D19" s="42" t="e">
        <f>'C завтраками| Bed and breakfast'!#REF!*0.85</f>
        <v>#REF!</v>
      </c>
      <c r="E19" s="42" t="e">
        <f>'C завтраками| Bed and breakfast'!#REF!*0.85</f>
        <v>#REF!</v>
      </c>
      <c r="F19" s="42" t="e">
        <f>'C завтраками| Bed and breakfast'!#REF!*0.85</f>
        <v>#REF!</v>
      </c>
      <c r="G19" s="42" t="e">
        <f>'C завтраками| Bed and breakfast'!#REF!*0.85</f>
        <v>#REF!</v>
      </c>
      <c r="H19" s="42" t="e">
        <f>'C завтраками| Bed and breakfast'!#REF!*0.85</f>
        <v>#REF!</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42" t="e">
        <f>'C завтраками| Bed and breakfast'!#REF!*0.85</f>
        <v>#REF!</v>
      </c>
      <c r="P19" s="42" t="e">
        <f>'C завтраками| Bed and breakfast'!#REF!*0.85</f>
        <v>#REF!</v>
      </c>
      <c r="Q19" s="42"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c r="AP19" s="42" t="e">
        <f>'C завтраками| Bed and breakfast'!#REF!*0.85</f>
        <v>#REF!</v>
      </c>
      <c r="AQ19" s="42" t="e">
        <f>'C завтраками| Bed and breakfast'!#REF!*0.85</f>
        <v>#REF!</v>
      </c>
      <c r="AR19" s="42" t="e">
        <f>'C завтраками| Bed and breakfast'!#REF!*0.85</f>
        <v>#REF!</v>
      </c>
      <c r="AS19" s="42" t="e">
        <f>'C завтраками| Bed and breakfast'!#REF!*0.85</f>
        <v>#REF!</v>
      </c>
      <c r="AT19" s="42" t="e">
        <f>'C завтраками| Bed and breakfast'!#REF!*0.85</f>
        <v>#REF!</v>
      </c>
      <c r="AU19" s="42" t="e">
        <f>'C завтраками| Bed and breakfast'!#REF!*0.85</f>
        <v>#REF!</v>
      </c>
      <c r="AV19" s="42" t="e">
        <f>'C завтраками| Bed and breakfast'!#REF!*0.85</f>
        <v>#REF!</v>
      </c>
      <c r="AW19" s="42" t="e">
        <f>'C завтраками| Bed and breakfast'!#REF!*0.85</f>
        <v>#REF!</v>
      </c>
      <c r="AX19" s="42" t="e">
        <f>'C завтраками| Bed and breakfast'!#REF!*0.85</f>
        <v>#REF!</v>
      </c>
      <c r="AY19" s="42" t="e">
        <f>'C завтраками| Bed and breakfast'!#REF!*0.85</f>
        <v>#REF!</v>
      </c>
      <c r="AZ19" s="42" t="e">
        <f>'C завтраками| Bed and breakfast'!#REF!*0.85</f>
        <v>#REF!</v>
      </c>
    </row>
    <row r="20" spans="1:52" s="53" customFormat="1" x14ac:dyDescent="0.2">
      <c r="A20" s="88">
        <f>A8</f>
        <v>2</v>
      </c>
      <c r="B20" s="42" t="e">
        <f>'C завтраками| Bed and breakfast'!#REF!*0.85</f>
        <v>#REF!</v>
      </c>
      <c r="C20" s="42" t="e">
        <f>'C завтраками| Bed and breakfast'!#REF!*0.85</f>
        <v>#REF!</v>
      </c>
      <c r="D20" s="42" t="e">
        <f>'C завтраками| Bed and breakfast'!#REF!*0.85</f>
        <v>#REF!</v>
      </c>
      <c r="E20" s="42" t="e">
        <f>'C завтраками| Bed and breakfast'!#REF!*0.85</f>
        <v>#REF!</v>
      </c>
      <c r="F20" s="42" t="e">
        <f>'C завтраками| Bed and breakfast'!#REF!*0.85</f>
        <v>#REF!</v>
      </c>
      <c r="G20" s="42" t="e">
        <f>'C завтраками| Bed and breakfast'!#REF!*0.85</f>
        <v>#REF!</v>
      </c>
      <c r="H20" s="42" t="e">
        <f>'C завтраками| Bed and breakfast'!#REF!*0.85</f>
        <v>#REF!</v>
      </c>
      <c r="I20" s="42" t="e">
        <f>'C завтраками| Bed and breakfast'!#REF!*0.85</f>
        <v>#REF!</v>
      </c>
      <c r="J20" s="42" t="e">
        <f>'C завтраками| Bed and breakfast'!#REF!*0.85</f>
        <v>#REF!</v>
      </c>
      <c r="K20" s="42" t="e">
        <f>'C завтраками| Bed and breakfast'!#REF!*0.85</f>
        <v>#REF!</v>
      </c>
      <c r="L20" s="42" t="e">
        <f>'C завтраками| Bed and breakfast'!#REF!*0.85</f>
        <v>#REF!</v>
      </c>
      <c r="M20" s="42" t="e">
        <f>'C завтраками| Bed and breakfast'!#REF!*0.85</f>
        <v>#REF!</v>
      </c>
      <c r="N20" s="42" t="e">
        <f>'C завтраками| Bed and breakfast'!#REF!*0.85</f>
        <v>#REF!</v>
      </c>
      <c r="O20" s="42" t="e">
        <f>'C завтраками| Bed and breakfast'!#REF!*0.85</f>
        <v>#REF!</v>
      </c>
      <c r="P20" s="42" t="e">
        <f>'C завтраками| Bed and breakfast'!#REF!*0.85</f>
        <v>#REF!</v>
      </c>
      <c r="Q20" s="42" t="e">
        <f>'C завтраками| Bed and breakfast'!#REF!*0.85</f>
        <v>#REF!</v>
      </c>
      <c r="R20" s="42" t="e">
        <f>'C завтраками| Bed and breakfast'!#REF!*0.85</f>
        <v>#REF!</v>
      </c>
      <c r="S20" s="42" t="e">
        <f>'C завтраками| Bed and breakfast'!#REF!*0.85</f>
        <v>#REF!</v>
      </c>
      <c r="T20" s="42" t="e">
        <f>'C завтраками| Bed and breakfast'!#REF!*0.85</f>
        <v>#REF!</v>
      </c>
      <c r="U20" s="42" t="e">
        <f>'C завтраками| Bed and breakfast'!#REF!*0.85</f>
        <v>#REF!</v>
      </c>
      <c r="V20" s="42" t="e">
        <f>'C завтраками| Bed and breakfast'!#REF!*0.85</f>
        <v>#REF!</v>
      </c>
      <c r="W20" s="42" t="e">
        <f>'C завтраками| Bed and breakfast'!#REF!*0.85</f>
        <v>#REF!</v>
      </c>
      <c r="X20" s="42" t="e">
        <f>'C завтраками| Bed and breakfast'!#REF!*0.85</f>
        <v>#REF!</v>
      </c>
      <c r="Y20" s="42" t="e">
        <f>'C завтраками| Bed and breakfast'!#REF!*0.85</f>
        <v>#REF!</v>
      </c>
      <c r="Z20" s="42" t="e">
        <f>'C завтраками| Bed and breakfast'!#REF!*0.85</f>
        <v>#REF!</v>
      </c>
      <c r="AA20" s="42" t="e">
        <f>'C завтраками| Bed and breakfast'!#REF!*0.85</f>
        <v>#REF!</v>
      </c>
      <c r="AB20" s="42" t="e">
        <f>'C завтраками| Bed and breakfast'!#REF!*0.85</f>
        <v>#REF!</v>
      </c>
      <c r="AC20" s="42" t="e">
        <f>'C завтраками| Bed and breakfast'!#REF!*0.85</f>
        <v>#REF!</v>
      </c>
      <c r="AD20" s="42" t="e">
        <f>'C завтраками| Bed and breakfast'!#REF!*0.85</f>
        <v>#REF!</v>
      </c>
      <c r="AE20" s="42" t="e">
        <f>'C завтраками| Bed and breakfast'!#REF!*0.85</f>
        <v>#REF!</v>
      </c>
      <c r="AF20" s="42" t="e">
        <f>'C завтраками| Bed and breakfast'!#REF!*0.85</f>
        <v>#REF!</v>
      </c>
      <c r="AG20" s="42" t="e">
        <f>'C завтраками| Bed and breakfast'!#REF!*0.85</f>
        <v>#REF!</v>
      </c>
      <c r="AH20" s="42" t="e">
        <f>'C завтраками| Bed and breakfast'!#REF!*0.85</f>
        <v>#REF!</v>
      </c>
      <c r="AI20" s="42" t="e">
        <f>'C завтраками| Bed and breakfast'!#REF!*0.85</f>
        <v>#REF!</v>
      </c>
      <c r="AJ20" s="42" t="e">
        <f>'C завтраками| Bed and breakfast'!#REF!*0.85</f>
        <v>#REF!</v>
      </c>
      <c r="AK20" s="42" t="e">
        <f>'C завтраками| Bed and breakfast'!#REF!*0.85</f>
        <v>#REF!</v>
      </c>
      <c r="AL20" s="42" t="e">
        <f>'C завтраками| Bed and breakfast'!#REF!*0.85</f>
        <v>#REF!</v>
      </c>
      <c r="AM20" s="42" t="e">
        <f>'C завтраками| Bed and breakfast'!#REF!*0.85</f>
        <v>#REF!</v>
      </c>
      <c r="AN20" s="42" t="e">
        <f>'C завтраками| Bed and breakfast'!#REF!*0.85</f>
        <v>#REF!</v>
      </c>
      <c r="AO20" s="42" t="e">
        <f>'C завтраками| Bed and breakfast'!#REF!*0.85</f>
        <v>#REF!</v>
      </c>
      <c r="AP20" s="42" t="e">
        <f>'C завтраками| Bed and breakfast'!#REF!*0.85</f>
        <v>#REF!</v>
      </c>
      <c r="AQ20" s="42" t="e">
        <f>'C завтраками| Bed and breakfast'!#REF!*0.85</f>
        <v>#REF!</v>
      </c>
      <c r="AR20" s="42" t="e">
        <f>'C завтраками| Bed and breakfast'!#REF!*0.85</f>
        <v>#REF!</v>
      </c>
      <c r="AS20" s="42" t="e">
        <f>'C завтраками| Bed and breakfast'!#REF!*0.85</f>
        <v>#REF!</v>
      </c>
      <c r="AT20" s="42" t="e">
        <f>'C завтраками| Bed and breakfast'!#REF!*0.85</f>
        <v>#REF!</v>
      </c>
      <c r="AU20" s="42" t="e">
        <f>'C завтраками| Bed and breakfast'!#REF!*0.85</f>
        <v>#REF!</v>
      </c>
      <c r="AV20" s="42" t="e">
        <f>'C завтраками| Bed and breakfast'!#REF!*0.85</f>
        <v>#REF!</v>
      </c>
      <c r="AW20" s="42" t="e">
        <f>'C завтраками| Bed and breakfast'!#REF!*0.85</f>
        <v>#REF!</v>
      </c>
      <c r="AX20" s="42" t="e">
        <f>'C завтраками| Bed and breakfast'!#REF!*0.85</f>
        <v>#REF!</v>
      </c>
      <c r="AY20" s="42" t="e">
        <f>'C завтраками| Bed and breakfast'!#REF!*0.85</f>
        <v>#REF!</v>
      </c>
      <c r="AZ20" s="42" t="e">
        <f>'C завтраками| Bed and breakfast'!#REF!*0.85</f>
        <v>#REF!</v>
      </c>
    </row>
    <row r="21" spans="1:52"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row>
    <row r="22" spans="1:52" s="53" customFormat="1" x14ac:dyDescent="0.2">
      <c r="A22" s="88" t="s">
        <v>88</v>
      </c>
      <c r="B22" s="42" t="e">
        <f>'C завтраками| Bed and breakfast'!#REF!*0.85</f>
        <v>#REF!</v>
      </c>
      <c r="C22" s="42" t="e">
        <f>'C завтраками| Bed and breakfast'!#REF!*0.85</f>
        <v>#REF!</v>
      </c>
      <c r="D22" s="42" t="e">
        <f>'C завтраками| Bed and breakfast'!#REF!*0.85</f>
        <v>#REF!</v>
      </c>
      <c r="E22" s="42" t="e">
        <f>'C завтраками| Bed and breakfast'!#REF!*0.85</f>
        <v>#REF!</v>
      </c>
      <c r="F22" s="42" t="e">
        <f>'C завтраками| Bed and breakfast'!#REF!*0.85</f>
        <v>#REF!</v>
      </c>
      <c r="G22" s="42" t="e">
        <f>'C завтраками| Bed and breakfast'!#REF!*0.85</f>
        <v>#REF!</v>
      </c>
      <c r="H22" s="42" t="e">
        <f>'C завтраками| Bed and breakfast'!#REF!*0.85</f>
        <v>#REF!</v>
      </c>
      <c r="I22" s="42" t="e">
        <f>'C завтраками| Bed and breakfast'!#REF!*0.85</f>
        <v>#REF!</v>
      </c>
      <c r="J22" s="42" t="e">
        <f>'C завтраками| Bed and breakfast'!#REF!*0.85</f>
        <v>#REF!</v>
      </c>
      <c r="K22" s="42" t="e">
        <f>'C завтраками| Bed and breakfast'!#REF!*0.85</f>
        <v>#REF!</v>
      </c>
      <c r="L22" s="42" t="e">
        <f>'C завтраками| Bed and breakfast'!#REF!*0.85</f>
        <v>#REF!</v>
      </c>
      <c r="M22" s="42" t="e">
        <f>'C завтраками| Bed and breakfast'!#REF!*0.85</f>
        <v>#REF!</v>
      </c>
      <c r="N22" s="42" t="e">
        <f>'C завтраками| Bed and breakfast'!#REF!*0.85</f>
        <v>#REF!</v>
      </c>
      <c r="O22" s="42" t="e">
        <f>'C завтраками| Bed and breakfast'!#REF!*0.85</f>
        <v>#REF!</v>
      </c>
      <c r="P22" s="42" t="e">
        <f>'C завтраками| Bed and breakfast'!#REF!*0.85</f>
        <v>#REF!</v>
      </c>
      <c r="Q22" s="42" t="e">
        <f>'C завтраками| Bed and breakfast'!#REF!*0.85</f>
        <v>#REF!</v>
      </c>
      <c r="R22" s="42" t="e">
        <f>'C завтраками| Bed and breakfast'!#REF!*0.85</f>
        <v>#REF!</v>
      </c>
      <c r="S22" s="42" t="e">
        <f>'C завтраками| Bed and breakfast'!#REF!*0.85</f>
        <v>#REF!</v>
      </c>
      <c r="T22" s="42" t="e">
        <f>'C завтраками| Bed and breakfast'!#REF!*0.85</f>
        <v>#REF!</v>
      </c>
      <c r="U22" s="42" t="e">
        <f>'C завтраками| Bed and breakfast'!#REF!*0.85</f>
        <v>#REF!</v>
      </c>
      <c r="V22" s="42" t="e">
        <f>'C завтраками| Bed and breakfast'!#REF!*0.85</f>
        <v>#REF!</v>
      </c>
      <c r="W22" s="42" t="e">
        <f>'C завтраками| Bed and breakfast'!#REF!*0.85</f>
        <v>#REF!</v>
      </c>
      <c r="X22" s="42" t="e">
        <f>'C завтраками| Bed and breakfast'!#REF!*0.85</f>
        <v>#REF!</v>
      </c>
      <c r="Y22" s="42" t="e">
        <f>'C завтраками| Bed and breakfast'!#REF!*0.85</f>
        <v>#REF!</v>
      </c>
      <c r="Z22" s="42" t="e">
        <f>'C завтраками| Bed and breakfast'!#REF!*0.85</f>
        <v>#REF!</v>
      </c>
      <c r="AA22" s="42" t="e">
        <f>'C завтраками| Bed and breakfast'!#REF!*0.85</f>
        <v>#REF!</v>
      </c>
      <c r="AB22" s="42" t="e">
        <f>'C завтраками| Bed and breakfast'!#REF!*0.85</f>
        <v>#REF!</v>
      </c>
      <c r="AC22" s="42" t="e">
        <f>'C завтраками| Bed and breakfast'!#REF!*0.85</f>
        <v>#REF!</v>
      </c>
      <c r="AD22" s="42" t="e">
        <f>'C завтраками| Bed and breakfast'!#REF!*0.85</f>
        <v>#REF!</v>
      </c>
      <c r="AE22" s="42" t="e">
        <f>'C завтраками| Bed and breakfast'!#REF!*0.85</f>
        <v>#REF!</v>
      </c>
      <c r="AF22" s="42" t="e">
        <f>'C завтраками| Bed and breakfast'!#REF!*0.85</f>
        <v>#REF!</v>
      </c>
      <c r="AG22" s="42" t="e">
        <f>'C завтраками| Bed and breakfast'!#REF!*0.85</f>
        <v>#REF!</v>
      </c>
      <c r="AH22" s="42" t="e">
        <f>'C завтраками| Bed and breakfast'!#REF!*0.85</f>
        <v>#REF!</v>
      </c>
      <c r="AI22" s="42" t="e">
        <f>'C завтраками| Bed and breakfast'!#REF!*0.85</f>
        <v>#REF!</v>
      </c>
      <c r="AJ22" s="42" t="e">
        <f>'C завтраками| Bed and breakfast'!#REF!*0.85</f>
        <v>#REF!</v>
      </c>
      <c r="AK22" s="42" t="e">
        <f>'C завтраками| Bed and breakfast'!#REF!*0.85</f>
        <v>#REF!</v>
      </c>
      <c r="AL22" s="42" t="e">
        <f>'C завтраками| Bed and breakfast'!#REF!*0.85</f>
        <v>#REF!</v>
      </c>
      <c r="AM22" s="42" t="e">
        <f>'C завтраками| Bed and breakfast'!#REF!*0.85</f>
        <v>#REF!</v>
      </c>
      <c r="AN22" s="42" t="e">
        <f>'C завтраками| Bed and breakfast'!#REF!*0.85</f>
        <v>#REF!</v>
      </c>
      <c r="AO22" s="42" t="e">
        <f>'C завтраками| Bed and breakfast'!#REF!*0.85</f>
        <v>#REF!</v>
      </c>
      <c r="AP22" s="42" t="e">
        <f>'C завтраками| Bed and breakfast'!#REF!*0.85</f>
        <v>#REF!</v>
      </c>
      <c r="AQ22" s="42" t="e">
        <f>'C завтраками| Bed and breakfast'!#REF!*0.85</f>
        <v>#REF!</v>
      </c>
      <c r="AR22" s="42" t="e">
        <f>'C завтраками| Bed and breakfast'!#REF!*0.85</f>
        <v>#REF!</v>
      </c>
      <c r="AS22" s="42" t="e">
        <f>'C завтраками| Bed and breakfast'!#REF!*0.85</f>
        <v>#REF!</v>
      </c>
      <c r="AT22" s="42" t="e">
        <f>'C завтраками| Bed and breakfast'!#REF!*0.85</f>
        <v>#REF!</v>
      </c>
      <c r="AU22" s="42" t="e">
        <f>'C завтраками| Bed and breakfast'!#REF!*0.85</f>
        <v>#REF!</v>
      </c>
      <c r="AV22" s="42" t="e">
        <f>'C завтраками| Bed and breakfast'!#REF!*0.85</f>
        <v>#REF!</v>
      </c>
      <c r="AW22" s="42" t="e">
        <f>'C завтраками| Bed and breakfast'!#REF!*0.85</f>
        <v>#REF!</v>
      </c>
      <c r="AX22" s="42" t="e">
        <f>'C завтраками| Bed and breakfast'!#REF!*0.85</f>
        <v>#REF!</v>
      </c>
      <c r="AY22" s="42" t="e">
        <f>'C завтраками| Bed and breakfast'!#REF!*0.85</f>
        <v>#REF!</v>
      </c>
      <c r="AZ22" s="42" t="e">
        <f>'C завтраками| Bed and breakfast'!#REF!*0.85</f>
        <v>#REF!</v>
      </c>
    </row>
    <row r="23" spans="1:52" s="53" customFormat="1" ht="12.75" thickBot="1" x14ac:dyDescent="0.25">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row>
    <row r="24" spans="1:52" s="50" customFormat="1" ht="12.75" thickBot="1" x14ac:dyDescent="0.25">
      <c r="A24" s="104" t="s">
        <v>66</v>
      </c>
    </row>
    <row r="25" spans="1:52" x14ac:dyDescent="0.2">
      <c r="A25" s="63" t="s">
        <v>78</v>
      </c>
    </row>
    <row r="26" spans="1:52" ht="9" hidden="1" customHeight="1" x14ac:dyDescent="0.2">
      <c r="A26" s="43" t="s">
        <v>67</v>
      </c>
    </row>
    <row r="27" spans="1:52" ht="10.7" customHeight="1" x14ac:dyDescent="0.2">
      <c r="A27" s="43" t="s">
        <v>89</v>
      </c>
    </row>
    <row r="28" spans="1:52" x14ac:dyDescent="0.2">
      <c r="A28" s="43" t="s">
        <v>68</v>
      </c>
    </row>
    <row r="29" spans="1:52" ht="13.35" customHeight="1" x14ac:dyDescent="0.2">
      <c r="A29" s="43" t="s">
        <v>69</v>
      </c>
    </row>
    <row r="30" spans="1:52" ht="13.35" customHeight="1" x14ac:dyDescent="0.2">
      <c r="A30" s="159" t="s">
        <v>162</v>
      </c>
    </row>
    <row r="31" spans="1:52" ht="12.6" customHeight="1" thickBot="1" x14ac:dyDescent="0.25">
      <c r="A31" s="3"/>
    </row>
    <row r="32" spans="1:52" ht="13.35" customHeight="1" thickBot="1" x14ac:dyDescent="0.25">
      <c r="A32" s="105" t="s">
        <v>71</v>
      </c>
    </row>
    <row r="33" spans="1:1" ht="11.45" customHeight="1" x14ac:dyDescent="0.2">
      <c r="A33" s="127" t="s">
        <v>236</v>
      </c>
    </row>
    <row r="34" spans="1:1" ht="12.75" thickBot="1" x14ac:dyDescent="0.25">
      <c r="A34" s="3"/>
    </row>
    <row r="35" spans="1:1" ht="12.75" thickBot="1" x14ac:dyDescent="0.25">
      <c r="A35" s="107" t="s">
        <v>70</v>
      </c>
    </row>
    <row r="36" spans="1:1" ht="48" x14ac:dyDescent="0.2">
      <c r="A36" s="70" t="s">
        <v>92</v>
      </c>
    </row>
    <row r="37" spans="1:1" ht="12.75" x14ac:dyDescent="0.2">
      <c r="A37"/>
    </row>
  </sheetData>
  <mergeCells count="1">
    <mergeCell ref="A1:A2"/>
  </mergeCells>
  <pageMargins left="0.7" right="0.7" top="0.75" bottom="0.75" header="0.3" footer="0.3"/>
  <pageSetup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dimension ref="A1:AV65"/>
  <sheetViews>
    <sheetView workbookViewId="0">
      <selection activeCell="V1" sqref="V1:V1048576"/>
    </sheetView>
  </sheetViews>
  <sheetFormatPr defaultColWidth="8.7109375" defaultRowHeight="12.75" x14ac:dyDescent="0.2"/>
  <cols>
    <col min="1" max="1" width="82.5703125" style="55" customWidth="1"/>
    <col min="2" max="22" width="0" style="55" hidden="1" customWidth="1"/>
    <col min="23" max="16384" width="8.7109375" style="55"/>
  </cols>
  <sheetData>
    <row r="1" spans="1:23" x14ac:dyDescent="0.2">
      <c r="A1" s="207" t="s">
        <v>82</v>
      </c>
    </row>
    <row r="2" spans="1:23" x14ac:dyDescent="0.2">
      <c r="A2" s="207"/>
    </row>
    <row r="3" spans="1:23" x14ac:dyDescent="0.2">
      <c r="A3" s="207"/>
    </row>
    <row r="4" spans="1:23" x14ac:dyDescent="0.2">
      <c r="A4" s="122" t="s">
        <v>113</v>
      </c>
    </row>
    <row r="5" spans="1:23" s="52" customFormat="1" ht="32.1" customHeight="1" x14ac:dyDescent="0.2">
      <c r="A5" s="98" t="s">
        <v>64</v>
      </c>
      <c r="B5" s="85">
        <v>44409</v>
      </c>
      <c r="C5" s="85">
        <v>44414</v>
      </c>
      <c r="D5" s="85">
        <v>44416</v>
      </c>
      <c r="E5" s="101" t="e">
        <f>'C завтраками| Bed and breakfast'!#REF!</f>
        <v>#REF!</v>
      </c>
      <c r="F5" s="101" t="e">
        <f>'C завтраками| Bed and breakfast'!#REF!</f>
        <v>#REF!</v>
      </c>
      <c r="G5" s="101" t="e">
        <f>'C завтраками| Bed and breakfast'!#REF!</f>
        <v>#REF!</v>
      </c>
      <c r="H5" s="101" t="e">
        <f>'C завтраками| Bed and breakfast'!#REF!</f>
        <v>#REF!</v>
      </c>
      <c r="I5" s="101" t="e">
        <f>'C завтраками| Bed and breakfast'!#REF!</f>
        <v>#REF!</v>
      </c>
      <c r="J5" s="101" t="e">
        <f>'C завтраками| Bed and breakfast'!#REF!</f>
        <v>#REF!</v>
      </c>
      <c r="K5" s="101" t="e">
        <f>'C завтраками| Bed and breakfast'!#REF!</f>
        <v>#REF!</v>
      </c>
      <c r="L5" s="101"/>
      <c r="M5" s="101" t="e">
        <f>'C завтраками| Bed and breakfast'!#REF!</f>
        <v>#REF!</v>
      </c>
      <c r="N5" s="101" t="e">
        <f>'C завтраками| Bed and breakfast'!#REF!</f>
        <v>#REF!</v>
      </c>
      <c r="O5" s="101" t="e">
        <f>'C завтраками| Bed and breakfast'!#REF!</f>
        <v>#REF!</v>
      </c>
      <c r="P5" s="101" t="e">
        <f>'C завтраками| Bed and breakfast'!#REF!</f>
        <v>#REF!</v>
      </c>
      <c r="Q5" s="101" t="e">
        <f>'C завтраками| Bed and breakfast'!#REF!</f>
        <v>#REF!</v>
      </c>
      <c r="R5" s="101" t="e">
        <f>'C завтраками| Bed and breakfast'!#REF!</f>
        <v>#REF!</v>
      </c>
      <c r="S5" s="101" t="e">
        <f>'C завтраками| Bed and breakfast'!#REF!</f>
        <v>#REF!</v>
      </c>
      <c r="T5" s="101" t="e">
        <f>'C завтраками| Bed and breakfast'!#REF!</f>
        <v>#REF!</v>
      </c>
      <c r="U5" s="101" t="e">
        <f>'C завтраками| Bed and breakfast'!#REF!</f>
        <v>#REF!</v>
      </c>
      <c r="V5" s="101" t="e">
        <f>'C завтраками| Bed and breakfast'!#REF!</f>
        <v>#REF!</v>
      </c>
      <c r="W5" s="101" t="e">
        <f>'C завтраками| Bed and breakfast'!#REF!</f>
        <v>#REF!</v>
      </c>
    </row>
    <row r="6" spans="1:23" s="53" customFormat="1" ht="21.95" customHeight="1" x14ac:dyDescent="0.2">
      <c r="A6" s="98"/>
      <c r="B6" s="84">
        <v>44413</v>
      </c>
      <c r="C6" s="84">
        <v>44415</v>
      </c>
      <c r="D6" s="84">
        <v>44420</v>
      </c>
      <c r="E6" s="102" t="e">
        <f>'C завтраками| Bed and breakfast'!#REF!</f>
        <v>#REF!</v>
      </c>
      <c r="F6" s="102" t="e">
        <f>'C завтраками| Bed and breakfast'!#REF!</f>
        <v>#REF!</v>
      </c>
      <c r="G6" s="102" t="e">
        <f>'C завтраками| Bed and breakfast'!#REF!</f>
        <v>#REF!</v>
      </c>
      <c r="H6" s="102" t="e">
        <f>'C завтраками| Bed and breakfast'!#REF!</f>
        <v>#REF!</v>
      </c>
      <c r="I6" s="102" t="e">
        <f>'C завтраками| Bed and breakfast'!#REF!</f>
        <v>#REF!</v>
      </c>
      <c r="J6" s="102" t="e">
        <f>'C завтраками| Bed and breakfast'!#REF!</f>
        <v>#REF!</v>
      </c>
      <c r="K6" s="102" t="e">
        <f>'C завтраками| Bed and breakfast'!#REF!</f>
        <v>#REF!</v>
      </c>
      <c r="L6" s="102" t="e">
        <f>'C завтраками| Bed and breakfast'!#REF!</f>
        <v>#REF!</v>
      </c>
      <c r="M6" s="102" t="e">
        <f>'C завтраками| Bed and breakfast'!#REF!</f>
        <v>#REF!</v>
      </c>
      <c r="N6" s="102" t="e">
        <f>'C завтраками| Bed and breakfast'!#REF!</f>
        <v>#REF!</v>
      </c>
      <c r="O6" s="102" t="e">
        <f>'C завтраками| Bed and breakfast'!#REF!</f>
        <v>#REF!</v>
      </c>
      <c r="P6" s="102" t="e">
        <f>'C завтраками| Bed and breakfast'!#REF!</f>
        <v>#REF!</v>
      </c>
      <c r="Q6" s="102" t="e">
        <f>'C завтраками| Bed and breakfast'!#REF!</f>
        <v>#REF!</v>
      </c>
      <c r="R6" s="102" t="e">
        <f>'C завтраками| Bed and breakfast'!#REF!</f>
        <v>#REF!</v>
      </c>
      <c r="S6" s="102" t="e">
        <f>'C завтраками| Bed and breakfast'!#REF!</f>
        <v>#REF!</v>
      </c>
      <c r="T6" s="102" t="e">
        <f>'C завтраками| Bed and breakfast'!#REF!</f>
        <v>#REF!</v>
      </c>
      <c r="U6" s="102" t="e">
        <f>'C завтраками| Bed and breakfast'!#REF!</f>
        <v>#REF!</v>
      </c>
      <c r="V6" s="102" t="e">
        <f>'C завтраками| Bed and breakfast'!#REF!</f>
        <v>#REF!</v>
      </c>
      <c r="W6" s="102" t="e">
        <f>'C завтраками| Bed and breakfast'!#REF!</f>
        <v>#REF!</v>
      </c>
    </row>
    <row r="7" spans="1:23" s="53" customFormat="1" ht="12" x14ac:dyDescent="0.2">
      <c r="A7" s="42" t="s">
        <v>83</v>
      </c>
      <c r="B7" s="87"/>
      <c r="C7" s="87"/>
      <c r="D7" s="87"/>
      <c r="E7" s="87"/>
      <c r="F7" s="87"/>
      <c r="G7" s="87"/>
      <c r="H7" s="87"/>
      <c r="I7" s="87"/>
      <c r="J7" s="87"/>
      <c r="K7" s="87"/>
      <c r="L7" s="87"/>
      <c r="M7" s="87"/>
      <c r="N7" s="87"/>
      <c r="O7" s="87"/>
      <c r="P7" s="87"/>
      <c r="Q7" s="87"/>
      <c r="R7" s="87"/>
      <c r="S7" s="87"/>
      <c r="T7" s="87"/>
      <c r="U7" s="87"/>
      <c r="V7" s="87"/>
      <c r="W7" s="87"/>
    </row>
    <row r="8" spans="1:23" s="53" customFormat="1" ht="12" x14ac:dyDescent="0.2">
      <c r="A8" s="88">
        <v>1</v>
      </c>
      <c r="B8" s="42">
        <v>10200</v>
      </c>
      <c r="C8" s="42">
        <v>11000</v>
      </c>
      <c r="D8" s="42">
        <v>10200</v>
      </c>
      <c r="E8" s="42" t="e">
        <f>'C завтраками| Bed and breakfast'!#REF!*0.9</f>
        <v>#REF!</v>
      </c>
      <c r="F8" s="42" t="e">
        <f>'C завтраками| Bed and breakfast'!#REF!*0.9</f>
        <v>#REF!</v>
      </c>
      <c r="G8" s="42" t="e">
        <f>'C завтраками| Bed and breakfast'!#REF!*0.9</f>
        <v>#REF!</v>
      </c>
      <c r="H8" s="42" t="e">
        <f>'C завтраками| Bed and breakfast'!#REF!*0.9</f>
        <v>#REF!</v>
      </c>
      <c r="I8" s="42" t="e">
        <f>'C завтраками| Bed and breakfast'!#REF!*0.9</f>
        <v>#REF!</v>
      </c>
      <c r="J8" s="42" t="e">
        <f>'C завтраками| Bed and breakfast'!#REF!*0.9</f>
        <v>#REF!</v>
      </c>
      <c r="K8" s="42" t="e">
        <f>'C завтраками| Bed and breakfast'!#REF!*0.9</f>
        <v>#REF!</v>
      </c>
      <c r="L8" s="42" t="e">
        <f>'C завтраками| Bed and breakfast'!#REF!*0.9</f>
        <v>#REF!</v>
      </c>
      <c r="M8" s="42" t="e">
        <f>'C завтраками| Bed and breakfast'!#REF!*0.9</f>
        <v>#REF!</v>
      </c>
      <c r="N8" s="42" t="e">
        <f>'C завтраками| Bed and breakfast'!#REF!*0.9</f>
        <v>#REF!</v>
      </c>
      <c r="O8" s="42" t="e">
        <f>'C завтраками| Bed and breakfast'!#REF!*0.9</f>
        <v>#REF!</v>
      </c>
      <c r="P8" s="42" t="e">
        <f>'C завтраками| Bed and breakfast'!#REF!*0.9</f>
        <v>#REF!</v>
      </c>
      <c r="Q8" s="42" t="e">
        <f>'C завтраками| Bed and breakfast'!#REF!*0.9</f>
        <v>#REF!</v>
      </c>
      <c r="R8" s="42" t="e">
        <f>'C завтраками| Bed and breakfast'!#REF!*0.9</f>
        <v>#REF!</v>
      </c>
      <c r="S8" s="42" t="e">
        <f>'C завтраками| Bed and breakfast'!#REF!*0.9</f>
        <v>#REF!</v>
      </c>
      <c r="T8" s="42" t="e">
        <f>'C завтраками| Bed and breakfast'!#REF!*0.9</f>
        <v>#REF!</v>
      </c>
      <c r="U8" s="42" t="e">
        <f>'C завтраками| Bed and breakfast'!#REF!*0.9</f>
        <v>#REF!</v>
      </c>
      <c r="V8" s="42" t="e">
        <f>'C завтраками| Bed and breakfast'!#REF!*0.9</f>
        <v>#REF!</v>
      </c>
      <c r="W8" s="42" t="e">
        <f>'C завтраками| Bed and breakfast'!#REF!*0.9</f>
        <v>#REF!</v>
      </c>
    </row>
    <row r="9" spans="1:23" s="53" customFormat="1" ht="12" x14ac:dyDescent="0.2">
      <c r="A9" s="88">
        <v>2</v>
      </c>
      <c r="B9" s="42">
        <f>B8+1000</f>
        <v>11200</v>
      </c>
      <c r="C9" s="42">
        <f>C8+1000</f>
        <v>12000</v>
      </c>
      <c r="D9" s="42">
        <f>D8+1000</f>
        <v>11200</v>
      </c>
      <c r="E9" s="42" t="e">
        <f>'C завтраками| Bed and breakfast'!#REF!*0.9</f>
        <v>#REF!</v>
      </c>
      <c r="F9" s="42" t="e">
        <f>'C завтраками| Bed and breakfast'!#REF!*0.9</f>
        <v>#REF!</v>
      </c>
      <c r="G9" s="42" t="e">
        <f>'C завтраками| Bed and breakfast'!#REF!*0.9</f>
        <v>#REF!</v>
      </c>
      <c r="H9" s="42" t="e">
        <f>'C завтраками| Bed and breakfast'!#REF!*0.9</f>
        <v>#REF!</v>
      </c>
      <c r="I9" s="42" t="e">
        <f>'C завтраками| Bed and breakfast'!#REF!*0.9</f>
        <v>#REF!</v>
      </c>
      <c r="J9" s="42" t="e">
        <f>'C завтраками| Bed and breakfast'!#REF!*0.9</f>
        <v>#REF!</v>
      </c>
      <c r="K9" s="42" t="e">
        <f>'C завтраками| Bed and breakfast'!#REF!*0.9</f>
        <v>#REF!</v>
      </c>
      <c r="L9" s="42" t="e">
        <f>'C завтраками| Bed and breakfast'!#REF!*0.9</f>
        <v>#REF!</v>
      </c>
      <c r="M9" s="42" t="e">
        <f>'C завтраками| Bed and breakfast'!#REF!*0.9</f>
        <v>#REF!</v>
      </c>
      <c r="N9" s="42" t="e">
        <f>'C завтраками| Bed and breakfast'!#REF!*0.9</f>
        <v>#REF!</v>
      </c>
      <c r="O9" s="42" t="e">
        <f>'C завтраками| Bed and breakfast'!#REF!*0.9</f>
        <v>#REF!</v>
      </c>
      <c r="P9" s="42" t="e">
        <f>'C завтраками| Bed and breakfast'!#REF!*0.9</f>
        <v>#REF!</v>
      </c>
      <c r="Q9" s="42" t="e">
        <f>'C завтраками| Bed and breakfast'!#REF!*0.9</f>
        <v>#REF!</v>
      </c>
      <c r="R9" s="42" t="e">
        <f>'C завтраками| Bed and breakfast'!#REF!*0.9</f>
        <v>#REF!</v>
      </c>
      <c r="S9" s="42" t="e">
        <f>'C завтраками| Bed and breakfast'!#REF!*0.9</f>
        <v>#REF!</v>
      </c>
      <c r="T9" s="42" t="e">
        <f>'C завтраками| Bed and breakfast'!#REF!*0.9</f>
        <v>#REF!</v>
      </c>
      <c r="U9" s="42" t="e">
        <f>'C завтраками| Bed and breakfast'!#REF!*0.9</f>
        <v>#REF!</v>
      </c>
      <c r="V9" s="42" t="e">
        <f>'C завтраками| Bed and breakfast'!#REF!*0.9</f>
        <v>#REF!</v>
      </c>
      <c r="W9" s="42" t="e">
        <f>'C завтраками| Bed and breakfast'!#REF!*0.9</f>
        <v>#REF!</v>
      </c>
    </row>
    <row r="10" spans="1:23" s="53" customFormat="1" ht="12" x14ac:dyDescent="0.2">
      <c r="A10" s="42" t="s">
        <v>84</v>
      </c>
      <c r="B10" s="41"/>
      <c r="C10" s="41"/>
      <c r="D10" s="41"/>
      <c r="E10" s="42"/>
      <c r="F10" s="42"/>
      <c r="G10" s="42"/>
      <c r="H10" s="42"/>
      <c r="I10" s="42"/>
      <c r="J10" s="42"/>
      <c r="K10" s="42"/>
      <c r="L10" s="42"/>
      <c r="M10" s="42"/>
      <c r="N10" s="42"/>
      <c r="O10" s="42"/>
      <c r="P10" s="42"/>
      <c r="Q10" s="42"/>
      <c r="R10" s="42"/>
      <c r="S10" s="42"/>
      <c r="T10" s="42"/>
      <c r="U10" s="42"/>
      <c r="V10" s="42"/>
      <c r="W10" s="42"/>
    </row>
    <row r="11" spans="1:23" s="53" customFormat="1" ht="12" x14ac:dyDescent="0.2">
      <c r="A11" s="88">
        <f>A8</f>
        <v>1</v>
      </c>
      <c r="B11" s="42">
        <f t="shared" ref="B11:D12" si="0">B8+3000</f>
        <v>13200</v>
      </c>
      <c r="C11" s="42">
        <f t="shared" si="0"/>
        <v>14000</v>
      </c>
      <c r="D11" s="42">
        <f t="shared" si="0"/>
        <v>13200</v>
      </c>
      <c r="E11" s="42" t="e">
        <f>'C завтраками| Bed and breakfast'!#REF!*0.9</f>
        <v>#REF!</v>
      </c>
      <c r="F11" s="42" t="e">
        <f>'C завтраками| Bed and breakfast'!#REF!*0.9</f>
        <v>#REF!</v>
      </c>
      <c r="G11" s="42" t="e">
        <f>'C завтраками| Bed and breakfast'!#REF!*0.9</f>
        <v>#REF!</v>
      </c>
      <c r="H11" s="42" t="e">
        <f>'C завтраками| Bed and breakfast'!#REF!*0.9</f>
        <v>#REF!</v>
      </c>
      <c r="I11" s="42" t="e">
        <f>'C завтраками| Bed and breakfast'!#REF!*0.9</f>
        <v>#REF!</v>
      </c>
      <c r="J11" s="42" t="e">
        <f>'C завтраками| Bed and breakfast'!#REF!*0.9</f>
        <v>#REF!</v>
      </c>
      <c r="K11" s="42" t="e">
        <f>'C завтраками| Bed and breakfast'!#REF!*0.9</f>
        <v>#REF!</v>
      </c>
      <c r="L11" s="42" t="e">
        <f>'C завтраками| Bed and breakfast'!#REF!*0.9</f>
        <v>#REF!</v>
      </c>
      <c r="M11" s="42" t="e">
        <f>'C завтраками| Bed and breakfast'!#REF!*0.9</f>
        <v>#REF!</v>
      </c>
      <c r="N11" s="42" t="e">
        <f>'C завтраками| Bed and breakfast'!#REF!*0.9</f>
        <v>#REF!</v>
      </c>
      <c r="O11" s="42" t="e">
        <f>'C завтраками| Bed and breakfast'!#REF!*0.9</f>
        <v>#REF!</v>
      </c>
      <c r="P11" s="42" t="e">
        <f>'C завтраками| Bed and breakfast'!#REF!*0.9</f>
        <v>#REF!</v>
      </c>
      <c r="Q11" s="42" t="e">
        <f>'C завтраками| Bed and breakfast'!#REF!*0.9</f>
        <v>#REF!</v>
      </c>
      <c r="R11" s="42" t="e">
        <f>'C завтраками| Bed and breakfast'!#REF!*0.9</f>
        <v>#REF!</v>
      </c>
      <c r="S11" s="42" t="e">
        <f>'C завтраками| Bed and breakfast'!#REF!*0.9</f>
        <v>#REF!</v>
      </c>
      <c r="T11" s="42" t="e">
        <f>'C завтраками| Bed and breakfast'!#REF!*0.9</f>
        <v>#REF!</v>
      </c>
      <c r="U11" s="42" t="e">
        <f>'C завтраками| Bed and breakfast'!#REF!*0.9</f>
        <v>#REF!</v>
      </c>
      <c r="V11" s="42" t="e">
        <f>'C завтраками| Bed and breakfast'!#REF!*0.9</f>
        <v>#REF!</v>
      </c>
      <c r="W11" s="42" t="e">
        <f>'C завтраками| Bed and breakfast'!#REF!*0.9</f>
        <v>#REF!</v>
      </c>
    </row>
    <row r="12" spans="1:23" s="53" customFormat="1" ht="12" x14ac:dyDescent="0.2">
      <c r="A12" s="88">
        <f>A9</f>
        <v>2</v>
      </c>
      <c r="B12" s="42">
        <f t="shared" si="0"/>
        <v>14200</v>
      </c>
      <c r="C12" s="42">
        <f t="shared" si="0"/>
        <v>15000</v>
      </c>
      <c r="D12" s="42">
        <f t="shared" si="0"/>
        <v>14200</v>
      </c>
      <c r="E12" s="42" t="e">
        <f>'C завтраками| Bed and breakfast'!#REF!*0.9</f>
        <v>#REF!</v>
      </c>
      <c r="F12" s="42" t="e">
        <f>'C завтраками| Bed and breakfast'!#REF!*0.9</f>
        <v>#REF!</v>
      </c>
      <c r="G12" s="42" t="e">
        <f>'C завтраками| Bed and breakfast'!#REF!*0.9</f>
        <v>#REF!</v>
      </c>
      <c r="H12" s="42" t="e">
        <f>'C завтраками| Bed and breakfast'!#REF!*0.9</f>
        <v>#REF!</v>
      </c>
      <c r="I12" s="42" t="e">
        <f>'C завтраками| Bed and breakfast'!#REF!*0.9</f>
        <v>#REF!</v>
      </c>
      <c r="J12" s="42" t="e">
        <f>'C завтраками| Bed and breakfast'!#REF!*0.9</f>
        <v>#REF!</v>
      </c>
      <c r="K12" s="42" t="e">
        <f>'C завтраками| Bed and breakfast'!#REF!*0.9</f>
        <v>#REF!</v>
      </c>
      <c r="L12" s="42" t="e">
        <f>'C завтраками| Bed and breakfast'!#REF!*0.9</f>
        <v>#REF!</v>
      </c>
      <c r="M12" s="42" t="e">
        <f>'C завтраками| Bed and breakfast'!#REF!*0.9</f>
        <v>#REF!</v>
      </c>
      <c r="N12" s="42" t="e">
        <f>'C завтраками| Bed and breakfast'!#REF!*0.9</f>
        <v>#REF!</v>
      </c>
      <c r="O12" s="42" t="e">
        <f>'C завтраками| Bed and breakfast'!#REF!*0.9</f>
        <v>#REF!</v>
      </c>
      <c r="P12" s="42" t="e">
        <f>'C завтраками| Bed and breakfast'!#REF!*0.9</f>
        <v>#REF!</v>
      </c>
      <c r="Q12" s="42" t="e">
        <f>'C завтраками| Bed and breakfast'!#REF!*0.9</f>
        <v>#REF!</v>
      </c>
      <c r="R12" s="42" t="e">
        <f>'C завтраками| Bed and breakfast'!#REF!*0.9</f>
        <v>#REF!</v>
      </c>
      <c r="S12" s="42" t="e">
        <f>'C завтраками| Bed and breakfast'!#REF!*0.9</f>
        <v>#REF!</v>
      </c>
      <c r="T12" s="42" t="e">
        <f>'C завтраками| Bed and breakfast'!#REF!*0.9</f>
        <v>#REF!</v>
      </c>
      <c r="U12" s="42" t="e">
        <f>'C завтраками| Bed and breakfast'!#REF!*0.9</f>
        <v>#REF!</v>
      </c>
      <c r="V12" s="42" t="e">
        <f>'C завтраками| Bed and breakfast'!#REF!*0.9</f>
        <v>#REF!</v>
      </c>
      <c r="W12" s="42" t="e">
        <f>'C завтраками| Bed and breakfast'!#REF!*0.9</f>
        <v>#REF!</v>
      </c>
    </row>
    <row r="13" spans="1:23" s="53" customFormat="1" ht="12" x14ac:dyDescent="0.2">
      <c r="A13" s="42" t="s">
        <v>85</v>
      </c>
      <c r="B13" s="41"/>
      <c r="C13" s="41"/>
      <c r="D13" s="41"/>
      <c r="E13" s="42"/>
      <c r="F13" s="42"/>
      <c r="G13" s="42"/>
      <c r="H13" s="42"/>
      <c r="I13" s="42"/>
      <c r="J13" s="42"/>
      <c r="K13" s="42"/>
      <c r="L13" s="42"/>
      <c r="M13" s="42"/>
      <c r="N13" s="42"/>
      <c r="O13" s="42"/>
      <c r="P13" s="42"/>
      <c r="Q13" s="42"/>
      <c r="R13" s="42"/>
      <c r="S13" s="42"/>
      <c r="T13" s="42"/>
      <c r="U13" s="42"/>
      <c r="V13" s="42"/>
      <c r="W13" s="42"/>
    </row>
    <row r="14" spans="1:23" s="53" customFormat="1" ht="12" x14ac:dyDescent="0.2">
      <c r="A14" s="88">
        <f>A8</f>
        <v>1</v>
      </c>
      <c r="B14" s="42">
        <f>B8+4000</f>
        <v>14200</v>
      </c>
      <c r="C14" s="42">
        <f>C8+4000</f>
        <v>15000</v>
      </c>
      <c r="D14" s="42">
        <f>D8+4000</f>
        <v>14200</v>
      </c>
      <c r="E14" s="42" t="e">
        <f>'C завтраками| Bed and breakfast'!#REF!*0.9</f>
        <v>#REF!</v>
      </c>
      <c r="F14" s="42" t="e">
        <f>'C завтраками| Bed and breakfast'!#REF!*0.9</f>
        <v>#REF!</v>
      </c>
      <c r="G14" s="42" t="e">
        <f>'C завтраками| Bed and breakfast'!#REF!*0.9</f>
        <v>#REF!</v>
      </c>
      <c r="H14" s="42" t="e">
        <f>'C завтраками| Bed and breakfast'!#REF!*0.9</f>
        <v>#REF!</v>
      </c>
      <c r="I14" s="42" t="e">
        <f>'C завтраками| Bed and breakfast'!#REF!*0.9</f>
        <v>#REF!</v>
      </c>
      <c r="J14" s="42" t="e">
        <f>'C завтраками| Bed and breakfast'!#REF!*0.9</f>
        <v>#REF!</v>
      </c>
      <c r="K14" s="42" t="e">
        <f>'C завтраками| Bed and breakfast'!#REF!*0.9</f>
        <v>#REF!</v>
      </c>
      <c r="L14" s="42" t="e">
        <f>'C завтраками| Bed and breakfast'!#REF!*0.9</f>
        <v>#REF!</v>
      </c>
      <c r="M14" s="42" t="e">
        <f>'C завтраками| Bed and breakfast'!#REF!*0.9</f>
        <v>#REF!</v>
      </c>
      <c r="N14" s="42" t="e">
        <f>'C завтраками| Bed and breakfast'!#REF!*0.9</f>
        <v>#REF!</v>
      </c>
      <c r="O14" s="42" t="e">
        <f>'C завтраками| Bed and breakfast'!#REF!*0.9</f>
        <v>#REF!</v>
      </c>
      <c r="P14" s="42" t="e">
        <f>'C завтраками| Bed and breakfast'!#REF!*0.9</f>
        <v>#REF!</v>
      </c>
      <c r="Q14" s="42" t="e">
        <f>'C завтраками| Bed and breakfast'!#REF!*0.9</f>
        <v>#REF!</v>
      </c>
      <c r="R14" s="42" t="e">
        <f>'C завтраками| Bed and breakfast'!#REF!*0.9</f>
        <v>#REF!</v>
      </c>
      <c r="S14" s="42" t="e">
        <f>'C завтраками| Bed and breakfast'!#REF!*0.9</f>
        <v>#REF!</v>
      </c>
      <c r="T14" s="42" t="e">
        <f>'C завтраками| Bed and breakfast'!#REF!*0.9</f>
        <v>#REF!</v>
      </c>
      <c r="U14" s="42" t="e">
        <f>'C завтраками| Bed and breakfast'!#REF!*0.9</f>
        <v>#REF!</v>
      </c>
      <c r="V14" s="42" t="e">
        <f>'C завтраками| Bed and breakfast'!#REF!*0.9</f>
        <v>#REF!</v>
      </c>
      <c r="W14" s="42" t="e">
        <f>'C завтраками| Bed and breakfast'!#REF!*0.9</f>
        <v>#REF!</v>
      </c>
    </row>
    <row r="15" spans="1:23" s="53" customFormat="1" ht="12" x14ac:dyDescent="0.2">
      <c r="A15" s="88">
        <f>A9</f>
        <v>2</v>
      </c>
      <c r="B15" s="42">
        <f>B14+1000</f>
        <v>15200</v>
      </c>
      <c r="C15" s="42">
        <f>C14+1000</f>
        <v>16000</v>
      </c>
      <c r="D15" s="42">
        <f>D14+1000</f>
        <v>15200</v>
      </c>
      <c r="E15" s="42" t="e">
        <f>'C завтраками| Bed and breakfast'!#REF!*0.9</f>
        <v>#REF!</v>
      </c>
      <c r="F15" s="42" t="e">
        <f>'C завтраками| Bed and breakfast'!#REF!*0.9</f>
        <v>#REF!</v>
      </c>
      <c r="G15" s="42" t="e">
        <f>'C завтраками| Bed and breakfast'!#REF!*0.9</f>
        <v>#REF!</v>
      </c>
      <c r="H15" s="42" t="e">
        <f>'C завтраками| Bed and breakfast'!#REF!*0.9</f>
        <v>#REF!</v>
      </c>
      <c r="I15" s="42" t="e">
        <f>'C завтраками| Bed and breakfast'!#REF!*0.9</f>
        <v>#REF!</v>
      </c>
      <c r="J15" s="42" t="e">
        <f>'C завтраками| Bed and breakfast'!#REF!*0.9</f>
        <v>#REF!</v>
      </c>
      <c r="K15" s="42" t="e">
        <f>'C завтраками| Bed and breakfast'!#REF!*0.9</f>
        <v>#REF!</v>
      </c>
      <c r="L15" s="42" t="e">
        <f>'C завтраками| Bed and breakfast'!#REF!*0.9</f>
        <v>#REF!</v>
      </c>
      <c r="M15" s="42" t="e">
        <f>'C завтраками| Bed and breakfast'!#REF!*0.9</f>
        <v>#REF!</v>
      </c>
      <c r="N15" s="42" t="e">
        <f>'C завтраками| Bed and breakfast'!#REF!*0.9</f>
        <v>#REF!</v>
      </c>
      <c r="O15" s="42" t="e">
        <f>'C завтраками| Bed and breakfast'!#REF!*0.9</f>
        <v>#REF!</v>
      </c>
      <c r="P15" s="42" t="e">
        <f>'C завтраками| Bed and breakfast'!#REF!*0.9</f>
        <v>#REF!</v>
      </c>
      <c r="Q15" s="42" t="e">
        <f>'C завтраками| Bed and breakfast'!#REF!*0.9</f>
        <v>#REF!</v>
      </c>
      <c r="R15" s="42" t="e">
        <f>'C завтраками| Bed and breakfast'!#REF!*0.9</f>
        <v>#REF!</v>
      </c>
      <c r="S15" s="42" t="e">
        <f>'C завтраками| Bed and breakfast'!#REF!*0.9</f>
        <v>#REF!</v>
      </c>
      <c r="T15" s="42" t="e">
        <f>'C завтраками| Bed and breakfast'!#REF!*0.9</f>
        <v>#REF!</v>
      </c>
      <c r="U15" s="42" t="e">
        <f>'C завтраками| Bed and breakfast'!#REF!*0.9</f>
        <v>#REF!</v>
      </c>
      <c r="V15" s="42" t="e">
        <f>'C завтраками| Bed and breakfast'!#REF!*0.9</f>
        <v>#REF!</v>
      </c>
      <c r="W15" s="42" t="e">
        <f>'C завтраками| Bed and breakfast'!#REF!*0.9</f>
        <v>#REF!</v>
      </c>
    </row>
    <row r="16" spans="1:23" s="53" customFormat="1" ht="12" x14ac:dyDescent="0.2">
      <c r="A16" s="89"/>
      <c r="B16" s="89"/>
      <c r="C16" s="89"/>
      <c r="D16" s="89"/>
      <c r="E16" s="89"/>
      <c r="F16" s="89"/>
      <c r="G16" s="89"/>
      <c r="H16" s="89"/>
      <c r="I16" s="89"/>
      <c r="J16" s="89"/>
      <c r="K16" s="89"/>
      <c r="L16" s="89"/>
      <c r="M16" s="89"/>
      <c r="N16" s="89"/>
      <c r="O16" s="89"/>
      <c r="P16" s="89"/>
      <c r="Q16" s="89"/>
      <c r="R16" s="89"/>
      <c r="S16" s="89"/>
      <c r="T16" s="89"/>
      <c r="U16" s="89"/>
      <c r="V16" s="89"/>
      <c r="W16" s="89"/>
    </row>
    <row r="17" spans="1:48" s="48" customFormat="1" ht="19.5" customHeight="1" x14ac:dyDescent="0.2">
      <c r="A17" s="111" t="s">
        <v>100</v>
      </c>
      <c r="B17" s="85">
        <v>44409</v>
      </c>
      <c r="C17" s="85">
        <v>44414</v>
      </c>
      <c r="D17" s="85">
        <v>44416</v>
      </c>
      <c r="E17" s="101" t="e">
        <f>E5</f>
        <v>#REF!</v>
      </c>
      <c r="F17" s="101" t="e">
        <f t="shared" ref="F17:H17" si="1">F5</f>
        <v>#REF!</v>
      </c>
      <c r="G17" s="101" t="e">
        <f t="shared" si="1"/>
        <v>#REF!</v>
      </c>
      <c r="H17" s="101" t="e">
        <f t="shared" si="1"/>
        <v>#REF!</v>
      </c>
      <c r="I17" s="131" t="e">
        <f t="shared" ref="I17" si="2">I5</f>
        <v>#REF!</v>
      </c>
      <c r="J17" s="131" t="e">
        <f t="shared" ref="J17:T17" si="3">J5</f>
        <v>#REF!</v>
      </c>
      <c r="K17" s="133" t="e">
        <f t="shared" si="3"/>
        <v>#REF!</v>
      </c>
      <c r="L17" s="92"/>
      <c r="M17" s="92" t="e">
        <f t="shared" si="3"/>
        <v>#REF!</v>
      </c>
      <c r="N17" s="92" t="e">
        <f t="shared" si="3"/>
        <v>#REF!</v>
      </c>
      <c r="O17" s="92" t="e">
        <f t="shared" si="3"/>
        <v>#REF!</v>
      </c>
      <c r="P17" s="101" t="e">
        <f t="shared" si="3"/>
        <v>#REF!</v>
      </c>
      <c r="Q17" s="101" t="e">
        <f t="shared" si="3"/>
        <v>#REF!</v>
      </c>
      <c r="R17" s="101" t="e">
        <f t="shared" si="3"/>
        <v>#REF!</v>
      </c>
      <c r="S17" s="101" t="e">
        <f t="shared" si="3"/>
        <v>#REF!</v>
      </c>
      <c r="T17" s="92" t="e">
        <f t="shared" si="3"/>
        <v>#REF!</v>
      </c>
      <c r="U17" s="133" t="e">
        <f t="shared" ref="U17:V17" si="4">U5</f>
        <v>#REF!</v>
      </c>
      <c r="V17" s="92" t="e">
        <f t="shared" si="4"/>
        <v>#REF!</v>
      </c>
      <c r="W17" s="92" t="e">
        <f t="shared" ref="W17" si="5">W5</f>
        <v>#REF!</v>
      </c>
    </row>
    <row r="18" spans="1:48" s="48" customFormat="1" ht="12.6" customHeight="1" x14ac:dyDescent="0.2">
      <c r="A18" s="90" t="s">
        <v>64</v>
      </c>
      <c r="B18" s="84">
        <v>44413</v>
      </c>
      <c r="C18" s="84">
        <v>44415</v>
      </c>
      <c r="D18" s="84">
        <v>44420</v>
      </c>
      <c r="E18" s="102" t="e">
        <f>E6</f>
        <v>#REF!</v>
      </c>
      <c r="F18" s="102" t="e">
        <f t="shared" ref="F18:H18" si="6">F6</f>
        <v>#REF!</v>
      </c>
      <c r="G18" s="102" t="e">
        <f t="shared" si="6"/>
        <v>#REF!</v>
      </c>
      <c r="H18" s="102" t="e">
        <f t="shared" si="6"/>
        <v>#REF!</v>
      </c>
      <c r="I18" s="132" t="e">
        <f t="shared" ref="I18" si="7">I6</f>
        <v>#REF!</v>
      </c>
      <c r="J18" s="131" t="e">
        <f t="shared" ref="J18:T18" si="8">J6</f>
        <v>#REF!</v>
      </c>
      <c r="K18" s="131" t="e">
        <f t="shared" si="8"/>
        <v>#REF!</v>
      </c>
      <c r="L18" s="101" t="e">
        <f t="shared" si="8"/>
        <v>#REF!</v>
      </c>
      <c r="M18" s="103" t="e">
        <f t="shared" si="8"/>
        <v>#REF!</v>
      </c>
      <c r="N18" s="101" t="e">
        <f t="shared" si="8"/>
        <v>#REF!</v>
      </c>
      <c r="O18" s="92" t="e">
        <f t="shared" si="8"/>
        <v>#REF!</v>
      </c>
      <c r="P18" s="102" t="e">
        <f t="shared" si="8"/>
        <v>#REF!</v>
      </c>
      <c r="Q18" s="102" t="e">
        <f t="shared" si="8"/>
        <v>#REF!</v>
      </c>
      <c r="R18" s="102" t="e">
        <f t="shared" si="8"/>
        <v>#REF!</v>
      </c>
      <c r="S18" s="102" t="e">
        <f t="shared" si="8"/>
        <v>#REF!</v>
      </c>
      <c r="T18" s="92" t="e">
        <f t="shared" si="8"/>
        <v>#REF!</v>
      </c>
      <c r="U18" s="133" t="e">
        <f t="shared" ref="U18:V18" si="9">U6</f>
        <v>#REF!</v>
      </c>
      <c r="V18" s="92" t="e">
        <f t="shared" si="9"/>
        <v>#REF!</v>
      </c>
      <c r="W18" s="92" t="e">
        <f t="shared" ref="W18" si="10">W6</f>
        <v>#REF!</v>
      </c>
    </row>
    <row r="19" spans="1:48" s="44" customFormat="1" ht="12" x14ac:dyDescent="0.2">
      <c r="A19" s="42" t="s">
        <v>83</v>
      </c>
      <c r="B19" s="87"/>
      <c r="C19" s="87"/>
      <c r="D19" s="87"/>
      <c r="E19" s="87"/>
      <c r="F19" s="87"/>
      <c r="G19" s="87"/>
      <c r="H19" s="87"/>
      <c r="I19" s="87"/>
      <c r="J19" s="87"/>
      <c r="K19" s="87"/>
      <c r="L19" s="87"/>
      <c r="M19" s="87"/>
      <c r="N19" s="87"/>
      <c r="O19" s="87"/>
      <c r="P19" s="87"/>
      <c r="Q19" s="87"/>
      <c r="R19" s="87"/>
      <c r="S19" s="87"/>
      <c r="T19" s="87"/>
      <c r="U19" s="87"/>
      <c r="V19" s="87"/>
      <c r="W19" s="87"/>
    </row>
    <row r="20" spans="1:48" s="50" customFormat="1" ht="12" x14ac:dyDescent="0.2">
      <c r="A20" s="88">
        <v>1</v>
      </c>
      <c r="B20" s="91">
        <f t="shared" ref="B20:D21" si="11">B8*0.75</f>
        <v>7650</v>
      </c>
      <c r="C20" s="91">
        <f t="shared" si="11"/>
        <v>8250</v>
      </c>
      <c r="D20" s="91">
        <f t="shared" si="11"/>
        <v>7650</v>
      </c>
      <c r="E20" s="94" t="e">
        <f>ROUNDUP(E8*0.9,)</f>
        <v>#REF!</v>
      </c>
      <c r="F20" s="94" t="e">
        <f t="shared" ref="F20:H27" si="12">ROUNDUP(F8*0.9,)</f>
        <v>#REF!</v>
      </c>
      <c r="G20" s="94" t="e">
        <f t="shared" si="12"/>
        <v>#REF!</v>
      </c>
      <c r="H20" s="94" t="e">
        <f t="shared" si="12"/>
        <v>#REF!</v>
      </c>
      <c r="I20" s="94" t="e">
        <f t="shared" ref="I20" si="13">ROUNDUP(I8*0.9,)</f>
        <v>#REF!</v>
      </c>
      <c r="J20" s="94" t="e">
        <f t="shared" ref="J20:T20" si="14">ROUNDUP(J8*0.9,)</f>
        <v>#REF!</v>
      </c>
      <c r="K20" s="94" t="e">
        <f t="shared" si="14"/>
        <v>#REF!</v>
      </c>
      <c r="L20" s="94" t="e">
        <f t="shared" si="14"/>
        <v>#REF!</v>
      </c>
      <c r="M20" s="94" t="e">
        <f t="shared" si="14"/>
        <v>#REF!</v>
      </c>
      <c r="N20" s="94" t="e">
        <f t="shared" si="14"/>
        <v>#REF!</v>
      </c>
      <c r="O20" s="94" t="e">
        <f t="shared" si="14"/>
        <v>#REF!</v>
      </c>
      <c r="P20" s="94" t="e">
        <f t="shared" si="14"/>
        <v>#REF!</v>
      </c>
      <c r="Q20" s="94" t="e">
        <f t="shared" si="14"/>
        <v>#REF!</v>
      </c>
      <c r="R20" s="94" t="e">
        <f t="shared" si="14"/>
        <v>#REF!</v>
      </c>
      <c r="S20" s="94" t="e">
        <f t="shared" si="14"/>
        <v>#REF!</v>
      </c>
      <c r="T20" s="94" t="e">
        <f t="shared" si="14"/>
        <v>#REF!</v>
      </c>
      <c r="U20" s="94" t="e">
        <f t="shared" ref="U20:V20" si="15">ROUNDUP(U8*0.9,)</f>
        <v>#REF!</v>
      </c>
      <c r="V20" s="94" t="e">
        <f t="shared" si="15"/>
        <v>#REF!</v>
      </c>
      <c r="W20" s="94" t="e">
        <f t="shared" ref="W20" si="16">ROUNDUP(W8*0.9,)</f>
        <v>#REF!</v>
      </c>
    </row>
    <row r="21" spans="1:48" s="50" customFormat="1" ht="12" x14ac:dyDescent="0.2">
      <c r="A21" s="88">
        <v>2</v>
      </c>
      <c r="B21" s="91">
        <f t="shared" si="11"/>
        <v>8400</v>
      </c>
      <c r="C21" s="91">
        <f t="shared" si="11"/>
        <v>9000</v>
      </c>
      <c r="D21" s="91">
        <f t="shared" si="11"/>
        <v>8400</v>
      </c>
      <c r="E21" s="94" t="e">
        <f>ROUNDUP(E9*0.9,)</f>
        <v>#REF!</v>
      </c>
      <c r="F21" s="94" t="e">
        <f t="shared" ref="F21:H21" si="17">ROUNDUP(F9*0.9,)</f>
        <v>#REF!</v>
      </c>
      <c r="G21" s="94" t="e">
        <f t="shared" si="17"/>
        <v>#REF!</v>
      </c>
      <c r="H21" s="94" t="e">
        <f t="shared" si="17"/>
        <v>#REF!</v>
      </c>
      <c r="I21" s="94" t="e">
        <f t="shared" ref="I21" si="18">ROUNDUP(I9*0.9,)</f>
        <v>#REF!</v>
      </c>
      <c r="J21" s="94" t="e">
        <f t="shared" ref="J21:T21" si="19">ROUNDUP(J9*0.9,)</f>
        <v>#REF!</v>
      </c>
      <c r="K21" s="94" t="e">
        <f t="shared" si="19"/>
        <v>#REF!</v>
      </c>
      <c r="L21" s="94" t="e">
        <f t="shared" si="19"/>
        <v>#REF!</v>
      </c>
      <c r="M21" s="94" t="e">
        <f t="shared" si="19"/>
        <v>#REF!</v>
      </c>
      <c r="N21" s="94" t="e">
        <f t="shared" si="19"/>
        <v>#REF!</v>
      </c>
      <c r="O21" s="94" t="e">
        <f t="shared" si="19"/>
        <v>#REF!</v>
      </c>
      <c r="P21" s="94" t="e">
        <f t="shared" si="19"/>
        <v>#REF!</v>
      </c>
      <c r="Q21" s="94" t="e">
        <f t="shared" si="19"/>
        <v>#REF!</v>
      </c>
      <c r="R21" s="94" t="e">
        <f t="shared" si="19"/>
        <v>#REF!</v>
      </c>
      <c r="S21" s="94" t="e">
        <f t="shared" si="19"/>
        <v>#REF!</v>
      </c>
      <c r="T21" s="94" t="e">
        <f t="shared" si="19"/>
        <v>#REF!</v>
      </c>
      <c r="U21" s="94" t="e">
        <f t="shared" ref="U21:V21" si="20">ROUNDUP(U9*0.9,)</f>
        <v>#REF!</v>
      </c>
      <c r="V21" s="94" t="e">
        <f t="shared" si="20"/>
        <v>#REF!</v>
      </c>
      <c r="W21" s="94" t="e">
        <f t="shared" ref="W21" si="21">ROUNDUP(W9*0.9,)</f>
        <v>#REF!</v>
      </c>
    </row>
    <row r="22" spans="1:48" s="50" customFormat="1" ht="12" x14ac:dyDescent="0.2">
      <c r="A22" s="42" t="s">
        <v>84</v>
      </c>
      <c r="B22" s="91"/>
      <c r="C22" s="91"/>
      <c r="D22" s="91"/>
      <c r="E22" s="94"/>
      <c r="F22" s="94"/>
      <c r="G22" s="94"/>
      <c r="H22" s="94"/>
      <c r="I22" s="94"/>
      <c r="J22" s="94"/>
      <c r="K22" s="94"/>
      <c r="L22" s="94"/>
      <c r="M22" s="94"/>
      <c r="N22" s="94"/>
      <c r="O22" s="94"/>
      <c r="P22" s="94"/>
      <c r="Q22" s="94"/>
      <c r="R22" s="94"/>
      <c r="S22" s="94"/>
      <c r="T22" s="94"/>
      <c r="U22" s="94"/>
      <c r="V22" s="94"/>
      <c r="W22" s="94"/>
    </row>
    <row r="23" spans="1:48" s="50" customFormat="1" ht="12" x14ac:dyDescent="0.2">
      <c r="A23" s="88">
        <f>A20</f>
        <v>1</v>
      </c>
      <c r="B23" s="91">
        <f t="shared" ref="B23:D24" si="22">B11*0.75</f>
        <v>9900</v>
      </c>
      <c r="C23" s="91">
        <f t="shared" si="22"/>
        <v>10500</v>
      </c>
      <c r="D23" s="91">
        <f t="shared" si="22"/>
        <v>9900</v>
      </c>
      <c r="E23" s="94" t="e">
        <f>ROUNDUP(E11*0.9,)</f>
        <v>#REF!</v>
      </c>
      <c r="F23" s="94" t="e">
        <f t="shared" si="12"/>
        <v>#REF!</v>
      </c>
      <c r="G23" s="94" t="e">
        <f t="shared" si="12"/>
        <v>#REF!</v>
      </c>
      <c r="H23" s="94" t="e">
        <f t="shared" si="12"/>
        <v>#REF!</v>
      </c>
      <c r="I23" s="94" t="e">
        <f t="shared" ref="I23" si="23">ROUNDUP(I11*0.9,)</f>
        <v>#REF!</v>
      </c>
      <c r="J23" s="94" t="e">
        <f t="shared" ref="J23:T23" si="24">ROUNDUP(J11*0.9,)</f>
        <v>#REF!</v>
      </c>
      <c r="K23" s="94" t="e">
        <f t="shared" si="24"/>
        <v>#REF!</v>
      </c>
      <c r="L23" s="94" t="e">
        <f t="shared" si="24"/>
        <v>#REF!</v>
      </c>
      <c r="M23" s="94" t="e">
        <f t="shared" si="24"/>
        <v>#REF!</v>
      </c>
      <c r="N23" s="94" t="e">
        <f t="shared" si="24"/>
        <v>#REF!</v>
      </c>
      <c r="O23" s="94" t="e">
        <f t="shared" si="24"/>
        <v>#REF!</v>
      </c>
      <c r="P23" s="94" t="e">
        <f t="shared" si="24"/>
        <v>#REF!</v>
      </c>
      <c r="Q23" s="94" t="e">
        <f t="shared" si="24"/>
        <v>#REF!</v>
      </c>
      <c r="R23" s="94" t="e">
        <f t="shared" si="24"/>
        <v>#REF!</v>
      </c>
      <c r="S23" s="94" t="e">
        <f t="shared" si="24"/>
        <v>#REF!</v>
      </c>
      <c r="T23" s="94" t="e">
        <f t="shared" si="24"/>
        <v>#REF!</v>
      </c>
      <c r="U23" s="94" t="e">
        <f t="shared" ref="U23:V23" si="25">ROUNDUP(U11*0.9,)</f>
        <v>#REF!</v>
      </c>
      <c r="V23" s="94" t="e">
        <f t="shared" si="25"/>
        <v>#REF!</v>
      </c>
      <c r="W23" s="94" t="e">
        <f t="shared" ref="W23" si="26">ROUNDUP(W11*0.9,)</f>
        <v>#REF!</v>
      </c>
    </row>
    <row r="24" spans="1:48" s="50" customFormat="1" ht="12" x14ac:dyDescent="0.2">
      <c r="A24" s="88">
        <f>A21</f>
        <v>2</v>
      </c>
      <c r="B24" s="91">
        <f t="shared" si="22"/>
        <v>10650</v>
      </c>
      <c r="C24" s="91">
        <f t="shared" si="22"/>
        <v>11250</v>
      </c>
      <c r="D24" s="91">
        <f t="shared" si="22"/>
        <v>10650</v>
      </c>
      <c r="E24" s="94" t="e">
        <f>ROUNDUP(E12*0.9,)</f>
        <v>#REF!</v>
      </c>
      <c r="F24" s="94" t="e">
        <f t="shared" si="12"/>
        <v>#REF!</v>
      </c>
      <c r="G24" s="94" t="e">
        <f t="shared" si="12"/>
        <v>#REF!</v>
      </c>
      <c r="H24" s="94" t="e">
        <f t="shared" si="12"/>
        <v>#REF!</v>
      </c>
      <c r="I24" s="94" t="e">
        <f t="shared" ref="I24" si="27">ROUNDUP(I12*0.9,)</f>
        <v>#REF!</v>
      </c>
      <c r="J24" s="94" t="e">
        <f t="shared" ref="J24:T24" si="28">ROUNDUP(J12*0.9,)</f>
        <v>#REF!</v>
      </c>
      <c r="K24" s="94" t="e">
        <f t="shared" si="28"/>
        <v>#REF!</v>
      </c>
      <c r="L24" s="94" t="e">
        <f t="shared" si="28"/>
        <v>#REF!</v>
      </c>
      <c r="M24" s="94" t="e">
        <f t="shared" si="28"/>
        <v>#REF!</v>
      </c>
      <c r="N24" s="94" t="e">
        <f t="shared" si="28"/>
        <v>#REF!</v>
      </c>
      <c r="O24" s="94" t="e">
        <f t="shared" si="28"/>
        <v>#REF!</v>
      </c>
      <c r="P24" s="94" t="e">
        <f t="shared" si="28"/>
        <v>#REF!</v>
      </c>
      <c r="Q24" s="94" t="e">
        <f t="shared" si="28"/>
        <v>#REF!</v>
      </c>
      <c r="R24" s="94" t="e">
        <f t="shared" si="28"/>
        <v>#REF!</v>
      </c>
      <c r="S24" s="94" t="e">
        <f t="shared" si="28"/>
        <v>#REF!</v>
      </c>
      <c r="T24" s="94" t="e">
        <f t="shared" si="28"/>
        <v>#REF!</v>
      </c>
      <c r="U24" s="94" t="e">
        <f t="shared" ref="U24:V24" si="29">ROUNDUP(U12*0.9,)</f>
        <v>#REF!</v>
      </c>
      <c r="V24" s="94" t="e">
        <f t="shared" si="29"/>
        <v>#REF!</v>
      </c>
      <c r="W24" s="94" t="e">
        <f t="shared" ref="W24" si="30">ROUNDUP(W12*0.9,)</f>
        <v>#REF!</v>
      </c>
    </row>
    <row r="25" spans="1:48" s="50" customFormat="1" ht="12" x14ac:dyDescent="0.2">
      <c r="A25" s="42" t="s">
        <v>85</v>
      </c>
      <c r="B25" s="91"/>
      <c r="C25" s="91"/>
      <c r="D25" s="91"/>
      <c r="E25" s="94"/>
      <c r="F25" s="94"/>
      <c r="G25" s="94"/>
      <c r="H25" s="94"/>
      <c r="I25" s="94"/>
      <c r="J25" s="94"/>
      <c r="K25" s="94"/>
      <c r="L25" s="94"/>
      <c r="M25" s="94"/>
      <c r="N25" s="94"/>
      <c r="O25" s="94"/>
      <c r="P25" s="94"/>
      <c r="Q25" s="94"/>
      <c r="R25" s="94"/>
      <c r="S25" s="94"/>
      <c r="T25" s="94"/>
      <c r="U25" s="94"/>
      <c r="V25" s="94"/>
      <c r="W25" s="94"/>
    </row>
    <row r="26" spans="1:48" s="50" customFormat="1" ht="12" x14ac:dyDescent="0.2">
      <c r="A26" s="88">
        <f>A20</f>
        <v>1</v>
      </c>
      <c r="B26" s="91">
        <f t="shared" ref="B26:D27" si="31">B14*0.75</f>
        <v>10650</v>
      </c>
      <c r="C26" s="91">
        <f t="shared" si="31"/>
        <v>11250</v>
      </c>
      <c r="D26" s="91">
        <f t="shared" si="31"/>
        <v>10650</v>
      </c>
      <c r="E26" s="94" t="e">
        <f>ROUNDUP(E14*0.9,)</f>
        <v>#REF!</v>
      </c>
      <c r="F26" s="94" t="e">
        <f t="shared" si="12"/>
        <v>#REF!</v>
      </c>
      <c r="G26" s="94" t="e">
        <f t="shared" si="12"/>
        <v>#REF!</v>
      </c>
      <c r="H26" s="94" t="e">
        <f t="shared" si="12"/>
        <v>#REF!</v>
      </c>
      <c r="I26" s="94" t="e">
        <f t="shared" ref="I26" si="32">ROUNDUP(I14*0.9,)</f>
        <v>#REF!</v>
      </c>
      <c r="J26" s="94" t="e">
        <f t="shared" ref="J26:T26" si="33">ROUNDUP(J14*0.9,)</f>
        <v>#REF!</v>
      </c>
      <c r="K26" s="94" t="e">
        <f t="shared" si="33"/>
        <v>#REF!</v>
      </c>
      <c r="L26" s="94" t="e">
        <f t="shared" si="33"/>
        <v>#REF!</v>
      </c>
      <c r="M26" s="94" t="e">
        <f t="shared" si="33"/>
        <v>#REF!</v>
      </c>
      <c r="N26" s="94" t="e">
        <f t="shared" si="33"/>
        <v>#REF!</v>
      </c>
      <c r="O26" s="94" t="e">
        <f t="shared" si="33"/>
        <v>#REF!</v>
      </c>
      <c r="P26" s="94" t="e">
        <f t="shared" si="33"/>
        <v>#REF!</v>
      </c>
      <c r="Q26" s="94" t="e">
        <f t="shared" si="33"/>
        <v>#REF!</v>
      </c>
      <c r="R26" s="94" t="e">
        <f t="shared" si="33"/>
        <v>#REF!</v>
      </c>
      <c r="S26" s="94" t="e">
        <f t="shared" si="33"/>
        <v>#REF!</v>
      </c>
      <c r="T26" s="94" t="e">
        <f t="shared" si="33"/>
        <v>#REF!</v>
      </c>
      <c r="U26" s="94" t="e">
        <f t="shared" ref="U26:V26" si="34">ROUNDUP(U14*0.9,)</f>
        <v>#REF!</v>
      </c>
      <c r="V26" s="94" t="e">
        <f t="shared" si="34"/>
        <v>#REF!</v>
      </c>
      <c r="W26" s="94" t="e">
        <f t="shared" ref="W26" si="35">ROUNDUP(W14*0.9,)</f>
        <v>#REF!</v>
      </c>
    </row>
    <row r="27" spans="1:48" s="50" customFormat="1" ht="12" x14ac:dyDescent="0.2">
      <c r="A27" s="88">
        <f>A21</f>
        <v>2</v>
      </c>
      <c r="B27" s="91">
        <f t="shared" si="31"/>
        <v>11400</v>
      </c>
      <c r="C27" s="91">
        <f t="shared" si="31"/>
        <v>12000</v>
      </c>
      <c r="D27" s="91">
        <f t="shared" si="31"/>
        <v>11400</v>
      </c>
      <c r="E27" s="94" t="e">
        <f>ROUNDUP(E15*0.9,)</f>
        <v>#REF!</v>
      </c>
      <c r="F27" s="94" t="e">
        <f t="shared" si="12"/>
        <v>#REF!</v>
      </c>
      <c r="G27" s="94" t="e">
        <f t="shared" si="12"/>
        <v>#REF!</v>
      </c>
      <c r="H27" s="94" t="e">
        <f t="shared" si="12"/>
        <v>#REF!</v>
      </c>
      <c r="I27" s="94" t="e">
        <f t="shared" ref="I27" si="36">ROUNDUP(I15*0.9,)</f>
        <v>#REF!</v>
      </c>
      <c r="J27" s="94" t="e">
        <f t="shared" ref="J27:T27" si="37">ROUNDUP(J15*0.9,)</f>
        <v>#REF!</v>
      </c>
      <c r="K27" s="94" t="e">
        <f t="shared" si="37"/>
        <v>#REF!</v>
      </c>
      <c r="L27" s="94" t="e">
        <f t="shared" si="37"/>
        <v>#REF!</v>
      </c>
      <c r="M27" s="94" t="e">
        <f t="shared" si="37"/>
        <v>#REF!</v>
      </c>
      <c r="N27" s="94" t="e">
        <f t="shared" si="37"/>
        <v>#REF!</v>
      </c>
      <c r="O27" s="94" t="e">
        <f t="shared" si="37"/>
        <v>#REF!</v>
      </c>
      <c r="P27" s="94" t="e">
        <f t="shared" si="37"/>
        <v>#REF!</v>
      </c>
      <c r="Q27" s="94" t="e">
        <f t="shared" si="37"/>
        <v>#REF!</v>
      </c>
      <c r="R27" s="94" t="e">
        <f t="shared" si="37"/>
        <v>#REF!</v>
      </c>
      <c r="S27" s="94" t="e">
        <f t="shared" si="37"/>
        <v>#REF!</v>
      </c>
      <c r="T27" s="94" t="e">
        <f t="shared" si="37"/>
        <v>#REF!</v>
      </c>
      <c r="U27" s="94" t="e">
        <f t="shared" ref="U27:V27" si="38">ROUNDUP(U15*0.9,)</f>
        <v>#REF!</v>
      </c>
      <c r="V27" s="94" t="e">
        <f t="shared" si="38"/>
        <v>#REF!</v>
      </c>
      <c r="W27" s="94" t="e">
        <f t="shared" ref="W27" si="39">ROUNDUP(W15*0.9,)</f>
        <v>#REF!</v>
      </c>
    </row>
    <row r="28" spans="1:48" customFormat="1" ht="14.45" customHeight="1" x14ac:dyDescent="0.2">
      <c r="A28" s="208" t="s">
        <v>117</v>
      </c>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c r="AQ28" s="208"/>
      <c r="AR28" s="208"/>
      <c r="AS28" s="208"/>
      <c r="AT28" s="208"/>
      <c r="AU28" s="208"/>
      <c r="AV28" s="55"/>
    </row>
    <row r="29" spans="1:48" x14ac:dyDescent="0.2">
      <c r="A29" s="80" t="s">
        <v>71</v>
      </c>
      <c r="B29" s="72"/>
      <c r="C29" s="72"/>
      <c r="D29" s="72"/>
      <c r="E29" s="83"/>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row>
    <row r="30" spans="1:48" s="72" customFormat="1" ht="12" x14ac:dyDescent="0.2">
      <c r="A30" s="61" t="s">
        <v>80</v>
      </c>
      <c r="B30" s="81"/>
      <c r="C30" s="81"/>
      <c r="D30" s="81"/>
      <c r="E30" s="109"/>
      <c r="F30" s="81"/>
      <c r="G30" s="81"/>
      <c r="H30" s="81"/>
      <c r="I30" s="81"/>
      <c r="J30" s="81"/>
      <c r="K30" s="81"/>
      <c r="L30" s="81"/>
      <c r="M30" s="81"/>
      <c r="N30" s="81"/>
      <c r="O30" s="81"/>
      <c r="P30" s="81"/>
      <c r="Q30" s="81"/>
      <c r="R30" s="81"/>
      <c r="S30" s="81"/>
      <c r="T30" s="82"/>
      <c r="U30" s="82"/>
      <c r="V30" s="82"/>
      <c r="W30" s="82"/>
      <c r="X30" s="82"/>
      <c r="Y30" s="82"/>
      <c r="Z30" s="82"/>
      <c r="AA30" s="82"/>
      <c r="AB30" s="82"/>
      <c r="AC30" s="82"/>
    </row>
    <row r="31" spans="1:48" s="72" customFormat="1" ht="12" x14ac:dyDescent="0.2">
      <c r="A31" s="61" t="s">
        <v>81</v>
      </c>
      <c r="B31" s="81"/>
      <c r="C31" s="81"/>
      <c r="D31" s="81"/>
      <c r="E31" s="109"/>
      <c r="F31" s="81"/>
      <c r="G31" s="81"/>
      <c r="H31" s="81"/>
      <c r="I31" s="81"/>
      <c r="J31" s="81"/>
      <c r="K31" s="81"/>
      <c r="L31" s="81"/>
      <c r="M31" s="81"/>
      <c r="N31" s="81"/>
      <c r="O31" s="81"/>
      <c r="P31" s="81"/>
      <c r="Q31" s="81"/>
      <c r="R31" s="81"/>
      <c r="S31" s="81"/>
      <c r="T31" s="82"/>
      <c r="U31" s="82"/>
      <c r="V31" s="82"/>
      <c r="W31" s="82"/>
      <c r="X31" s="82"/>
      <c r="Y31" s="82"/>
      <c r="Z31" s="82"/>
      <c r="AA31" s="82"/>
      <c r="AB31" s="82"/>
      <c r="AC31" s="82"/>
    </row>
    <row r="32" spans="1:48" s="72" customFormat="1" ht="12" x14ac:dyDescent="0.2">
      <c r="A32" s="3"/>
      <c r="E32" s="83"/>
    </row>
    <row r="33" spans="1:21" s="72" customFormat="1" ht="12" x14ac:dyDescent="0.2">
      <c r="A33" s="71" t="s">
        <v>66</v>
      </c>
      <c r="E33" s="83"/>
    </row>
    <row r="34" spans="1:21" s="72" customFormat="1" ht="12" x14ac:dyDescent="0.2">
      <c r="A34" s="63" t="s">
        <v>78</v>
      </c>
      <c r="E34" s="83"/>
    </row>
    <row r="35" spans="1:21" s="72" customFormat="1" ht="12" x14ac:dyDescent="0.2">
      <c r="A35" s="43" t="s">
        <v>67</v>
      </c>
      <c r="E35" s="83"/>
    </row>
    <row r="36" spans="1:21" s="72" customFormat="1" ht="12" x14ac:dyDescent="0.2">
      <c r="A36" s="43" t="s">
        <v>89</v>
      </c>
      <c r="E36" s="83"/>
    </row>
    <row r="37" spans="1:21" s="72" customFormat="1" ht="12" x14ac:dyDescent="0.2">
      <c r="A37" s="43" t="s">
        <v>68</v>
      </c>
      <c r="E37" s="83"/>
    </row>
    <row r="38" spans="1:21" s="72" customFormat="1" ht="24" x14ac:dyDescent="0.2">
      <c r="A38" s="46" t="s">
        <v>69</v>
      </c>
      <c r="E38" s="83"/>
    </row>
    <row r="39" spans="1:21" s="72" customFormat="1" ht="12" x14ac:dyDescent="0.2">
      <c r="A39" s="43" t="s">
        <v>79</v>
      </c>
      <c r="E39" s="83"/>
    </row>
    <row r="40" spans="1:21" s="72" customFormat="1" ht="24" x14ac:dyDescent="0.2">
      <c r="A40" s="54" t="s">
        <v>118</v>
      </c>
      <c r="E40" s="83"/>
    </row>
    <row r="41" spans="1:21" s="72" customFormat="1" ht="12" x14ac:dyDescent="0.2">
      <c r="A41" s="54"/>
      <c r="E41" s="83"/>
    </row>
    <row r="42" spans="1:21" s="72" customFormat="1" ht="25.5" x14ac:dyDescent="0.2">
      <c r="A42" s="64" t="s">
        <v>119</v>
      </c>
      <c r="E42" s="79"/>
      <c r="F42" s="79"/>
      <c r="G42" s="79"/>
      <c r="H42" s="79"/>
      <c r="I42" s="79"/>
      <c r="J42" s="79"/>
      <c r="K42" s="79"/>
      <c r="L42" s="79"/>
      <c r="M42" s="79"/>
      <c r="N42" s="79"/>
      <c r="O42" s="79"/>
      <c r="P42" s="79"/>
      <c r="Q42" s="79"/>
      <c r="R42" s="79"/>
      <c r="S42" s="79"/>
      <c r="T42" s="79"/>
      <c r="U42" s="79"/>
    </row>
    <row r="43" spans="1:21" s="72" customFormat="1" ht="12" x14ac:dyDescent="0.2">
      <c r="A43" s="73"/>
      <c r="B43" s="74"/>
      <c r="C43" s="74"/>
      <c r="D43" s="74"/>
      <c r="E43" s="79"/>
      <c r="F43" s="79"/>
      <c r="G43" s="79"/>
      <c r="H43" s="79"/>
      <c r="I43" s="79"/>
      <c r="J43" s="79"/>
      <c r="K43" s="79"/>
      <c r="L43" s="79"/>
      <c r="M43" s="79"/>
      <c r="N43" s="79"/>
      <c r="O43" s="79"/>
      <c r="P43" s="79"/>
      <c r="Q43" s="79"/>
      <c r="R43" s="79"/>
      <c r="S43" s="79"/>
      <c r="T43" s="79"/>
      <c r="U43" s="79"/>
    </row>
    <row r="44" spans="1:21" s="72" customFormat="1" ht="42" x14ac:dyDescent="0.2">
      <c r="A44" s="121" t="s">
        <v>105</v>
      </c>
      <c r="B44" s="75"/>
      <c r="C44" s="76"/>
      <c r="D44" s="78"/>
      <c r="E44" s="53"/>
      <c r="F44" s="53"/>
      <c r="G44" s="53"/>
      <c r="H44" s="53"/>
      <c r="I44" s="53"/>
      <c r="J44" s="53"/>
      <c r="K44" s="53"/>
      <c r="L44" s="53"/>
      <c r="M44" s="53"/>
      <c r="N44" s="53"/>
      <c r="O44" s="53"/>
      <c r="P44" s="53"/>
      <c r="Q44" s="53"/>
      <c r="R44" s="2"/>
      <c r="S44" s="2"/>
      <c r="T44" s="2"/>
      <c r="U44" s="79"/>
    </row>
    <row r="45" spans="1:21" s="72" customFormat="1" ht="31.5" x14ac:dyDescent="0.2">
      <c r="A45" s="121" t="s">
        <v>106</v>
      </c>
      <c r="B45" s="75"/>
      <c r="C45" s="76"/>
      <c r="D45" s="78"/>
      <c r="E45" s="53"/>
      <c r="F45" s="53"/>
      <c r="G45" s="53"/>
      <c r="H45" s="53"/>
      <c r="I45" s="53"/>
      <c r="J45" s="53"/>
      <c r="K45" s="53"/>
      <c r="L45" s="53"/>
      <c r="M45" s="53"/>
      <c r="N45" s="53"/>
      <c r="O45" s="53"/>
      <c r="P45" s="53"/>
      <c r="Q45" s="53"/>
      <c r="R45" s="2"/>
      <c r="S45" s="2"/>
      <c r="T45" s="2"/>
      <c r="U45" s="79"/>
    </row>
    <row r="46" spans="1:21" s="72" customFormat="1" ht="63" x14ac:dyDescent="0.2">
      <c r="A46" s="121" t="s">
        <v>107</v>
      </c>
      <c r="B46" s="77"/>
      <c r="C46" s="77"/>
      <c r="D46" s="77"/>
      <c r="E46" s="53"/>
      <c r="F46" s="53"/>
      <c r="G46" s="53"/>
      <c r="H46" s="53"/>
      <c r="I46" s="53"/>
      <c r="J46" s="53"/>
      <c r="K46" s="53"/>
      <c r="L46" s="53"/>
      <c r="M46" s="53"/>
      <c r="N46" s="53"/>
      <c r="O46" s="53"/>
      <c r="P46" s="53"/>
      <c r="Q46" s="53"/>
      <c r="R46" s="2"/>
      <c r="S46" s="2"/>
      <c r="T46" s="2"/>
      <c r="U46" s="79"/>
    </row>
    <row r="47" spans="1:21" s="72" customFormat="1" ht="42" x14ac:dyDescent="0.2">
      <c r="A47" s="134" t="s">
        <v>122</v>
      </c>
      <c r="E47" s="79"/>
      <c r="F47" s="79"/>
      <c r="G47" s="79"/>
      <c r="H47" s="79"/>
      <c r="I47" s="79"/>
      <c r="J47" s="79"/>
      <c r="K47" s="79"/>
      <c r="L47" s="79"/>
      <c r="M47" s="79"/>
      <c r="N47" s="79"/>
      <c r="O47" s="79"/>
      <c r="P47" s="79"/>
      <c r="Q47" s="79"/>
      <c r="R47" s="79"/>
      <c r="S47" s="79"/>
      <c r="T47" s="79"/>
      <c r="U47" s="79"/>
    </row>
    <row r="48" spans="1:21" s="72" customFormat="1" ht="52.5" x14ac:dyDescent="0.2">
      <c r="A48" s="121" t="s">
        <v>108</v>
      </c>
      <c r="E48" s="79"/>
      <c r="F48" s="79"/>
      <c r="G48" s="79"/>
      <c r="H48" s="79"/>
      <c r="I48" s="79"/>
      <c r="J48" s="79"/>
      <c r="K48" s="79"/>
      <c r="L48" s="79"/>
      <c r="M48" s="79"/>
      <c r="N48" s="79"/>
      <c r="O48" s="79"/>
      <c r="P48" s="79"/>
      <c r="Q48" s="79"/>
      <c r="R48" s="79"/>
      <c r="S48" s="79"/>
      <c r="T48" s="79"/>
      <c r="U48" s="79"/>
    </row>
    <row r="49" spans="1:48" s="72" customFormat="1" ht="21" x14ac:dyDescent="0.2">
      <c r="A49" s="134" t="s">
        <v>120</v>
      </c>
      <c r="E49" s="79"/>
      <c r="F49" s="79"/>
      <c r="G49" s="79"/>
      <c r="H49" s="79"/>
      <c r="I49" s="79"/>
      <c r="J49" s="79"/>
      <c r="K49" s="79"/>
      <c r="L49" s="79"/>
      <c r="M49" s="79"/>
      <c r="N49" s="79"/>
      <c r="O49" s="79"/>
      <c r="P49" s="79"/>
      <c r="Q49" s="79"/>
      <c r="R49" s="79"/>
      <c r="S49" s="79"/>
      <c r="T49" s="79"/>
      <c r="U49" s="79"/>
    </row>
    <row r="50" spans="1:48" s="72" customFormat="1" ht="42" x14ac:dyDescent="0.2">
      <c r="A50" s="121" t="s">
        <v>124</v>
      </c>
      <c r="E50" s="79"/>
      <c r="F50" s="79"/>
      <c r="G50" s="79"/>
      <c r="H50" s="79"/>
      <c r="I50" s="79"/>
      <c r="J50" s="79"/>
      <c r="K50" s="79"/>
      <c r="L50" s="79"/>
      <c r="M50" s="79"/>
      <c r="N50" s="79"/>
      <c r="O50" s="79"/>
      <c r="P50" s="79"/>
      <c r="Q50" s="79"/>
      <c r="R50" s="79"/>
      <c r="S50" s="79"/>
      <c r="T50" s="79"/>
      <c r="U50" s="79"/>
    </row>
    <row r="51" spans="1:48" s="72" customFormat="1" ht="31.5" x14ac:dyDescent="0.2">
      <c r="A51" s="121" t="s">
        <v>125</v>
      </c>
      <c r="E51" s="83"/>
    </row>
    <row r="52" spans="1:48" s="72" customFormat="1" ht="42" x14ac:dyDescent="0.2">
      <c r="A52" s="134" t="s">
        <v>123</v>
      </c>
      <c r="E52" s="83"/>
    </row>
    <row r="53" spans="1:48" s="72" customFormat="1" ht="21" x14ac:dyDescent="0.2">
      <c r="A53" s="134" t="s">
        <v>121</v>
      </c>
      <c r="E53" s="83"/>
    </row>
    <row r="54" spans="1:48" s="72" customFormat="1" ht="12" x14ac:dyDescent="0.2">
      <c r="A54" s="65"/>
      <c r="E54" s="83"/>
    </row>
    <row r="55" spans="1:48" s="72" customFormat="1" ht="31.5" x14ac:dyDescent="0.2">
      <c r="A55" s="66" t="s">
        <v>98</v>
      </c>
      <c r="E55" s="83"/>
    </row>
    <row r="56" spans="1:48" s="72" customFormat="1" ht="42" x14ac:dyDescent="0.2">
      <c r="A56" s="113" t="s">
        <v>99</v>
      </c>
      <c r="E56" s="83"/>
    </row>
    <row r="57" spans="1:48" s="72" customFormat="1" ht="21" x14ac:dyDescent="0.2">
      <c r="A57" s="66" t="s">
        <v>95</v>
      </c>
      <c r="E57" s="83"/>
    </row>
    <row r="58" spans="1:48" s="72" customFormat="1" ht="42.75" x14ac:dyDescent="0.2">
      <c r="A58" s="108" t="s">
        <v>96</v>
      </c>
      <c r="E58" s="83"/>
    </row>
    <row r="59" spans="1:48" s="72" customFormat="1" ht="21" x14ac:dyDescent="0.2">
      <c r="A59" s="66" t="s">
        <v>97</v>
      </c>
      <c r="E59" s="83"/>
    </row>
    <row r="60" spans="1:48" s="72" customFormat="1" ht="12" x14ac:dyDescent="0.2">
      <c r="A60" s="110"/>
      <c r="E60" s="83"/>
    </row>
    <row r="61" spans="1:48" s="72" customFormat="1" ht="12" x14ac:dyDescent="0.2">
      <c r="A61" s="69" t="s">
        <v>70</v>
      </c>
      <c r="E61" s="83"/>
    </row>
    <row r="62" spans="1:48" s="72" customFormat="1" ht="24" x14ac:dyDescent="0.2">
      <c r="A62" s="70" t="s">
        <v>76</v>
      </c>
      <c r="E62" s="83"/>
    </row>
    <row r="63" spans="1:48" s="72" customFormat="1" ht="24" x14ac:dyDescent="0.2">
      <c r="A63" s="70" t="s">
        <v>77</v>
      </c>
      <c r="E63" s="83"/>
    </row>
    <row r="64" spans="1:48" s="72" customFormat="1" x14ac:dyDescent="0.2">
      <c r="A64" s="70"/>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row>
    <row r="65" spans="1:1" x14ac:dyDescent="0.2">
      <c r="A65" s="70"/>
    </row>
  </sheetData>
  <mergeCells count="2">
    <mergeCell ref="A1:A3"/>
    <mergeCell ref="A28:AU28"/>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topLeftCell="A7" zoomScale="90" zoomScaleNormal="90" workbookViewId="0">
      <selection activeCell="B17" sqref="B17:C19"/>
    </sheetView>
  </sheetViews>
  <sheetFormatPr defaultColWidth="8.7109375" defaultRowHeight="12.75" x14ac:dyDescent="0.2"/>
  <cols>
    <col min="1" max="1" width="82.5703125" style="55" customWidth="1"/>
    <col min="2" max="2" width="9.42578125" style="55" bestFit="1" customWidth="1"/>
    <col min="3" max="16384" width="8.7109375" style="55"/>
  </cols>
  <sheetData>
    <row r="1" spans="1:3" x14ac:dyDescent="0.2">
      <c r="A1" s="207" t="s">
        <v>82</v>
      </c>
    </row>
    <row r="2" spans="1:3" x14ac:dyDescent="0.2">
      <c r="A2" s="207"/>
    </row>
    <row r="3" spans="1:3" x14ac:dyDescent="0.2">
      <c r="A3" s="207"/>
    </row>
    <row r="4" spans="1:3" ht="21.75" customHeight="1" x14ac:dyDescent="0.2">
      <c r="A4" s="122" t="s">
        <v>141</v>
      </c>
    </row>
    <row r="5" spans="1:3" s="52" customFormat="1" ht="32.1" customHeight="1" x14ac:dyDescent="0.2">
      <c r="A5" s="98" t="s">
        <v>64</v>
      </c>
      <c r="B5" s="101" t="e">
        <f>'C завтраками| Bed and breakfast'!#REF!</f>
        <v>#REF!</v>
      </c>
      <c r="C5" s="101" t="e">
        <f>'C завтраками| Bed and breakfast'!#REF!</f>
        <v>#REF!</v>
      </c>
    </row>
    <row r="6" spans="1:3" s="53" customFormat="1" ht="21.95" customHeight="1" x14ac:dyDescent="0.2">
      <c r="A6" s="98"/>
      <c r="B6" s="101" t="e">
        <f>'C завтраками| Bed and breakfast'!#REF!</f>
        <v>#REF!</v>
      </c>
      <c r="C6" s="101" t="e">
        <f>'C завтраками| Bed and breakfast'!#REF!</f>
        <v>#REF!</v>
      </c>
    </row>
    <row r="7" spans="1:3" s="53" customFormat="1" ht="12" x14ac:dyDescent="0.2">
      <c r="A7" s="42" t="s">
        <v>83</v>
      </c>
      <c r="B7" s="87"/>
      <c r="C7" s="87"/>
    </row>
    <row r="8" spans="1:3" s="53" customFormat="1" ht="12" x14ac:dyDescent="0.2">
      <c r="A8" s="88">
        <v>1</v>
      </c>
      <c r="B8" s="42" t="e">
        <f>'C завтраками| Bed and breakfast'!#REF!*0.9</f>
        <v>#REF!</v>
      </c>
      <c r="C8" s="42" t="e">
        <f>'C завтраками| Bed and breakfast'!#REF!*0.9</f>
        <v>#REF!</v>
      </c>
    </row>
    <row r="9" spans="1:3" s="53" customFormat="1" ht="12" x14ac:dyDescent="0.2">
      <c r="A9" s="88">
        <v>2</v>
      </c>
      <c r="B9" s="42" t="e">
        <f>'C завтраками| Bed and breakfast'!#REF!*0.9</f>
        <v>#REF!</v>
      </c>
      <c r="C9" s="42" t="e">
        <f>'C завтраками| Bed and breakfast'!#REF!*0.9</f>
        <v>#REF!</v>
      </c>
    </row>
    <row r="10" spans="1:3" s="53" customFormat="1" ht="12" x14ac:dyDescent="0.2">
      <c r="A10" s="42" t="s">
        <v>84</v>
      </c>
      <c r="B10" s="42"/>
      <c r="C10" s="42"/>
    </row>
    <row r="11" spans="1:3" s="53" customFormat="1" ht="12" x14ac:dyDescent="0.2">
      <c r="A11" s="88">
        <f>A8</f>
        <v>1</v>
      </c>
      <c r="B11" s="42" t="e">
        <f>'C завтраками| Bed and breakfast'!#REF!*0.9</f>
        <v>#REF!</v>
      </c>
      <c r="C11" s="42" t="e">
        <f>'C завтраками| Bed and breakfast'!#REF!*0.9</f>
        <v>#REF!</v>
      </c>
    </row>
    <row r="12" spans="1:3" s="53" customFormat="1" ht="12" x14ac:dyDescent="0.2">
      <c r="A12" s="88">
        <f>A9</f>
        <v>2</v>
      </c>
      <c r="B12" s="42" t="e">
        <f>'C завтраками| Bed and breakfast'!#REF!*0.9</f>
        <v>#REF!</v>
      </c>
      <c r="C12" s="42" t="e">
        <f>'C завтраками| Bed and breakfast'!#REF!*0.9</f>
        <v>#REF!</v>
      </c>
    </row>
    <row r="13" spans="1:3" s="53" customFormat="1" ht="12" x14ac:dyDescent="0.2">
      <c r="A13" s="42" t="s">
        <v>85</v>
      </c>
      <c r="B13" s="42"/>
      <c r="C13" s="42"/>
    </row>
    <row r="14" spans="1:3" s="53" customFormat="1" ht="12" x14ac:dyDescent="0.2">
      <c r="A14" s="88">
        <f>A8</f>
        <v>1</v>
      </c>
      <c r="B14" s="42" t="e">
        <f>'C завтраками| Bed and breakfast'!#REF!*0.9</f>
        <v>#REF!</v>
      </c>
      <c r="C14" s="42" t="e">
        <f>'C завтраками| Bed and breakfast'!#REF!*0.9</f>
        <v>#REF!</v>
      </c>
    </row>
    <row r="15" spans="1:3" s="53" customFormat="1" ht="12" x14ac:dyDescent="0.2">
      <c r="A15" s="88">
        <f>A9</f>
        <v>2</v>
      </c>
      <c r="B15" s="42" t="e">
        <f>'C завтраками| Bed and breakfast'!#REF!*0.9</f>
        <v>#REF!</v>
      </c>
      <c r="C15" s="42" t="e">
        <f>'C завтраками| Bed and breakfast'!#REF!*0.9</f>
        <v>#REF!</v>
      </c>
    </row>
    <row r="16" spans="1:3" s="53" customFormat="1" ht="12" x14ac:dyDescent="0.2">
      <c r="A16" s="89"/>
      <c r="B16" s="89"/>
      <c r="C16" s="89"/>
    </row>
    <row r="17" spans="1:3" s="48" customFormat="1" ht="22.5" customHeight="1" x14ac:dyDescent="0.2">
      <c r="A17" s="111" t="s">
        <v>100</v>
      </c>
      <c r="B17" s="92" t="e">
        <f t="shared" ref="B17:C17" si="0">B5</f>
        <v>#REF!</v>
      </c>
      <c r="C17" s="92" t="e">
        <f t="shared" si="0"/>
        <v>#REF!</v>
      </c>
    </row>
    <row r="18" spans="1:3" s="48" customFormat="1" ht="25.5" customHeight="1" x14ac:dyDescent="0.2">
      <c r="A18" s="90" t="s">
        <v>64</v>
      </c>
      <c r="B18" s="101" t="e">
        <f t="shared" ref="B18:C18" si="1">B6</f>
        <v>#REF!</v>
      </c>
      <c r="C18" s="101" t="e">
        <f t="shared" si="1"/>
        <v>#REF!</v>
      </c>
    </row>
    <row r="19" spans="1:3" s="44" customFormat="1" ht="12" x14ac:dyDescent="0.2">
      <c r="A19" s="42" t="s">
        <v>83</v>
      </c>
      <c r="B19" s="87"/>
      <c r="C19" s="87"/>
    </row>
    <row r="20" spans="1:3" s="50" customFormat="1" ht="12" x14ac:dyDescent="0.2">
      <c r="A20" s="88">
        <v>1</v>
      </c>
      <c r="B20" s="94" t="e">
        <f t="shared" ref="B20:C20" si="2">ROUNDUP(B8*0.87,)</f>
        <v>#REF!</v>
      </c>
      <c r="C20" s="94" t="e">
        <f t="shared" si="2"/>
        <v>#REF!</v>
      </c>
    </row>
    <row r="21" spans="1:3" s="50" customFormat="1" ht="12" x14ac:dyDescent="0.2">
      <c r="A21" s="88">
        <v>2</v>
      </c>
      <c r="B21" s="94" t="e">
        <f t="shared" ref="B21:C27" si="3">ROUNDUP(B9*0.87,)</f>
        <v>#REF!</v>
      </c>
      <c r="C21" s="94" t="e">
        <f t="shared" si="3"/>
        <v>#REF!</v>
      </c>
    </row>
    <row r="22" spans="1:3" s="50" customFormat="1" ht="12" x14ac:dyDescent="0.2">
      <c r="A22" s="42" t="s">
        <v>84</v>
      </c>
      <c r="B22" s="94"/>
      <c r="C22" s="94"/>
    </row>
    <row r="23" spans="1:3" s="50" customFormat="1" ht="12" x14ac:dyDescent="0.2">
      <c r="A23" s="88">
        <f>A20</f>
        <v>1</v>
      </c>
      <c r="B23" s="94" t="e">
        <f t="shared" si="3"/>
        <v>#REF!</v>
      </c>
      <c r="C23" s="94" t="e">
        <f t="shared" si="3"/>
        <v>#REF!</v>
      </c>
    </row>
    <row r="24" spans="1:3" s="50" customFormat="1" ht="12" x14ac:dyDescent="0.2">
      <c r="A24" s="88">
        <f>A21</f>
        <v>2</v>
      </c>
      <c r="B24" s="94" t="e">
        <f t="shared" si="3"/>
        <v>#REF!</v>
      </c>
      <c r="C24" s="94" t="e">
        <f t="shared" si="3"/>
        <v>#REF!</v>
      </c>
    </row>
    <row r="25" spans="1:3" s="50" customFormat="1" ht="12" x14ac:dyDescent="0.2">
      <c r="A25" s="42" t="s">
        <v>85</v>
      </c>
      <c r="B25" s="94"/>
      <c r="C25" s="94"/>
    </row>
    <row r="26" spans="1:3" s="50" customFormat="1" ht="12" x14ac:dyDescent="0.2">
      <c r="A26" s="88">
        <f>A20</f>
        <v>1</v>
      </c>
      <c r="B26" s="94" t="e">
        <f t="shared" si="3"/>
        <v>#REF!</v>
      </c>
      <c r="C26" s="94" t="e">
        <f t="shared" si="3"/>
        <v>#REF!</v>
      </c>
    </row>
    <row r="27" spans="1:3" s="50" customFormat="1" ht="12" x14ac:dyDescent="0.2">
      <c r="A27" s="88">
        <f>A21</f>
        <v>2</v>
      </c>
      <c r="B27" s="94" t="e">
        <f t="shared" si="3"/>
        <v>#REF!</v>
      </c>
      <c r="C27" s="94" t="e">
        <f t="shared" si="3"/>
        <v>#REF!</v>
      </c>
    </row>
    <row r="28" spans="1:3" s="50" customFormat="1" ht="10.35" customHeight="1" x14ac:dyDescent="0.2">
      <c r="A28" s="88"/>
      <c r="B28" s="95"/>
      <c r="C28" s="95"/>
    </row>
    <row r="29" spans="1:3" ht="156" customHeight="1" x14ac:dyDescent="0.2">
      <c r="A29" s="142" t="s">
        <v>138</v>
      </c>
    </row>
    <row r="30" spans="1:3" ht="13.5" thickBot="1" x14ac:dyDescent="0.25">
      <c r="A30" s="60" t="s">
        <v>71</v>
      </c>
    </row>
    <row r="31" spans="1:3" ht="13.5" thickBot="1" x14ac:dyDescent="0.25">
      <c r="A31" s="107" t="s">
        <v>126</v>
      </c>
    </row>
    <row r="32" spans="1:3" x14ac:dyDescent="0.2">
      <c r="A32" s="61" t="s">
        <v>127</v>
      </c>
    </row>
    <row r="33" spans="1:1" x14ac:dyDescent="0.2">
      <c r="A33" s="62"/>
    </row>
    <row r="34" spans="1:1" x14ac:dyDescent="0.2">
      <c r="A34" s="49" t="s">
        <v>66</v>
      </c>
    </row>
    <row r="36" spans="1:1" x14ac:dyDescent="0.2">
      <c r="A36" s="63" t="s">
        <v>78</v>
      </c>
    </row>
    <row r="37" spans="1:1" x14ac:dyDescent="0.2">
      <c r="A37" s="43" t="s">
        <v>67</v>
      </c>
    </row>
    <row r="38" spans="1:1" x14ac:dyDescent="0.2">
      <c r="A38" s="43" t="s">
        <v>89</v>
      </c>
    </row>
    <row r="39" spans="1:1" x14ac:dyDescent="0.2">
      <c r="A39" s="43" t="s">
        <v>68</v>
      </c>
    </row>
    <row r="40" spans="1:1" ht="24" x14ac:dyDescent="0.2">
      <c r="A40" s="46" t="s">
        <v>69</v>
      </c>
    </row>
    <row r="41" spans="1:1" x14ac:dyDescent="0.2">
      <c r="A41" s="43" t="s">
        <v>79</v>
      </c>
    </row>
    <row r="42" spans="1:1" ht="24" x14ac:dyDescent="0.2">
      <c r="A42" s="46" t="s">
        <v>116</v>
      </c>
    </row>
    <row r="43" spans="1:1" x14ac:dyDescent="0.2">
      <c r="A43" s="59"/>
    </row>
    <row r="44" spans="1:1" ht="25.5" x14ac:dyDescent="0.2">
      <c r="A44" s="141" t="s">
        <v>140</v>
      </c>
    </row>
    <row r="45" spans="1:1" ht="63" x14ac:dyDescent="0.2">
      <c r="A45" s="121" t="s">
        <v>128</v>
      </c>
    </row>
    <row r="46" spans="1:1" ht="31.5" x14ac:dyDescent="0.2">
      <c r="A46" s="121" t="s">
        <v>129</v>
      </c>
    </row>
    <row r="47" spans="1:1" ht="57.6" customHeight="1" x14ac:dyDescent="0.2">
      <c r="A47" s="121" t="s">
        <v>131</v>
      </c>
    </row>
    <row r="48" spans="1:1" ht="31.5" x14ac:dyDescent="0.2">
      <c r="A48" s="121" t="s">
        <v>130</v>
      </c>
    </row>
    <row r="49" spans="1:1" ht="63" x14ac:dyDescent="0.2">
      <c r="A49" s="121" t="s">
        <v>132</v>
      </c>
    </row>
    <row r="50" spans="1:1" ht="40.9" customHeight="1" x14ac:dyDescent="0.2">
      <c r="A50" s="121" t="s">
        <v>134</v>
      </c>
    </row>
    <row r="51" spans="1:1" ht="31.5" x14ac:dyDescent="0.2">
      <c r="A51" s="121" t="s">
        <v>135</v>
      </c>
    </row>
    <row r="52" spans="1:1" ht="39" customHeight="1" x14ac:dyDescent="0.2">
      <c r="A52" s="121" t="s">
        <v>136</v>
      </c>
    </row>
    <row r="53" spans="1:1" ht="42" x14ac:dyDescent="0.2">
      <c r="A53" s="121" t="s">
        <v>137</v>
      </c>
    </row>
    <row r="54" spans="1:1" ht="31.5" x14ac:dyDescent="0.2">
      <c r="A54" s="121" t="s">
        <v>133</v>
      </c>
    </row>
    <row r="55" spans="1:1" x14ac:dyDescent="0.2">
      <c r="A55" s="83"/>
    </row>
    <row r="56" spans="1:1" ht="42" x14ac:dyDescent="0.2">
      <c r="A56" s="113" t="s">
        <v>99</v>
      </c>
    </row>
    <row r="57" spans="1:1" ht="21" x14ac:dyDescent="0.2">
      <c r="A57" s="140" t="s">
        <v>95</v>
      </c>
    </row>
    <row r="58" spans="1:1" ht="42.75" x14ac:dyDescent="0.2">
      <c r="A58" s="108" t="s">
        <v>96</v>
      </c>
    </row>
    <row r="59" spans="1:1" ht="21" x14ac:dyDescent="0.2">
      <c r="A59" s="66" t="s">
        <v>97</v>
      </c>
    </row>
    <row r="60" spans="1:1" x14ac:dyDescent="0.2">
      <c r="A60" s="68"/>
    </row>
    <row r="61" spans="1:1" x14ac:dyDescent="0.2">
      <c r="A61" s="69" t="s">
        <v>70</v>
      </c>
    </row>
    <row r="62" spans="1:1" ht="24" x14ac:dyDescent="0.2">
      <c r="A62" s="70" t="s">
        <v>76</v>
      </c>
    </row>
    <row r="63" spans="1:1" ht="24" x14ac:dyDescent="0.2">
      <c r="A63" s="70" t="s">
        <v>77</v>
      </c>
    </row>
    <row r="64" spans="1:1" x14ac:dyDescent="0.2">
      <c r="A64" s="67"/>
    </row>
  </sheetData>
  <mergeCells count="1">
    <mergeCell ref="A1:A3"/>
  </mergeCells>
  <pageMargins left="0.7" right="0.7" top="0.75" bottom="0.75" header="0.3" footer="0.3"/>
  <pageSetup paperSize="9" orientation="portrait" horizontalDpi="4294967295" verticalDpi="4294967295"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zoomScale="90" zoomScaleNormal="90" workbookViewId="0">
      <selection activeCell="D14" sqref="D14"/>
    </sheetView>
  </sheetViews>
  <sheetFormatPr defaultColWidth="8.7109375" defaultRowHeight="12.75" x14ac:dyDescent="0.2"/>
  <cols>
    <col min="1" max="1" width="82.5703125" style="55" customWidth="1"/>
    <col min="2" max="2" width="9.42578125" style="55" bestFit="1" customWidth="1"/>
    <col min="3" max="16384" width="8.7109375" style="55"/>
  </cols>
  <sheetData>
    <row r="1" spans="1:3" x14ac:dyDescent="0.2">
      <c r="A1" s="207" t="s">
        <v>82</v>
      </c>
    </row>
    <row r="2" spans="1:3" x14ac:dyDescent="0.2">
      <c r="A2" s="207"/>
    </row>
    <row r="3" spans="1:3" x14ac:dyDescent="0.2">
      <c r="A3" s="207"/>
    </row>
    <row r="4" spans="1:3" ht="21.75" customHeight="1" x14ac:dyDescent="0.2">
      <c r="A4" s="122" t="s">
        <v>141</v>
      </c>
    </row>
    <row r="5" spans="1:3" s="52" customFormat="1" ht="32.1" customHeight="1" x14ac:dyDescent="0.2">
      <c r="A5" s="98" t="s">
        <v>64</v>
      </c>
      <c r="B5" s="92" t="e">
        <f>'C завтраками| Bed and breakfast'!#REF!</f>
        <v>#REF!</v>
      </c>
      <c r="C5" s="92" t="e">
        <f>'C завтраками| Bed and breakfast'!#REF!</f>
        <v>#REF!</v>
      </c>
    </row>
    <row r="6" spans="1:3" s="53" customFormat="1" ht="21.95" customHeight="1" x14ac:dyDescent="0.2">
      <c r="A6" s="98"/>
      <c r="B6" s="101" t="e">
        <f>'C завтраками| Bed and breakfast'!#REF!</f>
        <v>#REF!</v>
      </c>
      <c r="C6" s="101" t="e">
        <f>'C завтраками| Bed and breakfast'!#REF!</f>
        <v>#REF!</v>
      </c>
    </row>
    <row r="7" spans="1:3" s="53" customFormat="1" ht="12" x14ac:dyDescent="0.2">
      <c r="A7" s="42" t="s">
        <v>83</v>
      </c>
      <c r="B7" s="87"/>
      <c r="C7" s="87"/>
    </row>
    <row r="8" spans="1:3" s="53" customFormat="1" ht="12" x14ac:dyDescent="0.2">
      <c r="A8" s="88">
        <v>1</v>
      </c>
      <c r="B8" s="42" t="e">
        <f>'C завтраками| Bed and breakfast'!#REF!*0.9</f>
        <v>#REF!</v>
      </c>
      <c r="C8" s="42" t="e">
        <f>'C завтраками| Bed and breakfast'!#REF!*0.9</f>
        <v>#REF!</v>
      </c>
    </row>
    <row r="9" spans="1:3" s="53" customFormat="1" ht="12" x14ac:dyDescent="0.2">
      <c r="A9" s="88">
        <v>2</v>
      </c>
      <c r="B9" s="42" t="e">
        <f>'C завтраками| Bed and breakfast'!#REF!*0.9</f>
        <v>#REF!</v>
      </c>
      <c r="C9" s="42" t="e">
        <f>'C завтраками| Bed and breakfast'!#REF!*0.9</f>
        <v>#REF!</v>
      </c>
    </row>
    <row r="10" spans="1:3" s="53" customFormat="1" ht="12" x14ac:dyDescent="0.2">
      <c r="A10" s="42" t="s">
        <v>84</v>
      </c>
      <c r="B10" s="42"/>
      <c r="C10" s="42"/>
    </row>
    <row r="11" spans="1:3" s="53" customFormat="1" ht="12" x14ac:dyDescent="0.2">
      <c r="A11" s="88">
        <f>A8</f>
        <v>1</v>
      </c>
      <c r="B11" s="42" t="e">
        <f>'C завтраками| Bed and breakfast'!#REF!*0.9</f>
        <v>#REF!</v>
      </c>
      <c r="C11" s="42" t="e">
        <f>'C завтраками| Bed and breakfast'!#REF!*0.9</f>
        <v>#REF!</v>
      </c>
    </row>
    <row r="12" spans="1:3" s="53" customFormat="1" ht="12" x14ac:dyDescent="0.2">
      <c r="A12" s="88">
        <f>A9</f>
        <v>2</v>
      </c>
      <c r="B12" s="42" t="e">
        <f>'C завтраками| Bed and breakfast'!#REF!*0.9</f>
        <v>#REF!</v>
      </c>
      <c r="C12" s="42" t="e">
        <f>'C завтраками| Bed and breakfast'!#REF!*0.9</f>
        <v>#REF!</v>
      </c>
    </row>
    <row r="13" spans="1:3" s="53" customFormat="1" ht="12" x14ac:dyDescent="0.2">
      <c r="A13" s="42" t="s">
        <v>85</v>
      </c>
      <c r="B13" s="42"/>
      <c r="C13" s="42"/>
    </row>
    <row r="14" spans="1:3" s="53" customFormat="1" ht="12" x14ac:dyDescent="0.2">
      <c r="A14" s="88">
        <f>A8</f>
        <v>1</v>
      </c>
      <c r="B14" s="42" t="e">
        <f>'C завтраками| Bed and breakfast'!#REF!*0.9</f>
        <v>#REF!</v>
      </c>
      <c r="C14" s="42" t="e">
        <f>'C завтраками| Bed and breakfast'!#REF!*0.9</f>
        <v>#REF!</v>
      </c>
    </row>
    <row r="15" spans="1:3" s="53" customFormat="1" ht="12" x14ac:dyDescent="0.2">
      <c r="A15" s="88">
        <f>A9</f>
        <v>2</v>
      </c>
      <c r="B15" s="42" t="e">
        <f>'C завтраками| Bed and breakfast'!#REF!*0.9</f>
        <v>#REF!</v>
      </c>
      <c r="C15" s="42" t="e">
        <f>'C завтраками| Bed and breakfast'!#REF!*0.9</f>
        <v>#REF!</v>
      </c>
    </row>
    <row r="16" spans="1:3" s="50" customFormat="1" ht="10.35" customHeight="1" x14ac:dyDescent="0.2">
      <c r="A16" s="88"/>
    </row>
    <row r="17" spans="1:1" ht="156" customHeight="1" x14ac:dyDescent="0.2">
      <c r="A17" s="142" t="s">
        <v>138</v>
      </c>
    </row>
    <row r="18" spans="1:1" ht="13.5" thickBot="1" x14ac:dyDescent="0.25">
      <c r="A18" s="60" t="s">
        <v>71</v>
      </c>
    </row>
    <row r="19" spans="1:1" ht="13.5" thickBot="1" x14ac:dyDescent="0.25">
      <c r="A19" s="107" t="s">
        <v>126</v>
      </c>
    </row>
    <row r="20" spans="1:1" x14ac:dyDescent="0.2">
      <c r="A20" s="61" t="s">
        <v>127</v>
      </c>
    </row>
    <row r="21" spans="1:1" x14ac:dyDescent="0.2">
      <c r="A21" s="62"/>
    </row>
    <row r="22" spans="1:1" x14ac:dyDescent="0.2">
      <c r="A22" s="49" t="s">
        <v>66</v>
      </c>
    </row>
    <row r="24" spans="1:1" x14ac:dyDescent="0.2">
      <c r="A24" s="63" t="s">
        <v>78</v>
      </c>
    </row>
    <row r="25" spans="1:1" x14ac:dyDescent="0.2">
      <c r="A25" s="43" t="s">
        <v>67</v>
      </c>
    </row>
    <row r="26" spans="1:1" x14ac:dyDescent="0.2">
      <c r="A26" s="43" t="s">
        <v>89</v>
      </c>
    </row>
    <row r="27" spans="1:1" x14ac:dyDescent="0.2">
      <c r="A27" s="43" t="s">
        <v>68</v>
      </c>
    </row>
    <row r="28" spans="1:1" ht="24" x14ac:dyDescent="0.2">
      <c r="A28" s="46" t="s">
        <v>69</v>
      </c>
    </row>
    <row r="29" spans="1:1" x14ac:dyDescent="0.2">
      <c r="A29" s="43" t="s">
        <v>79</v>
      </c>
    </row>
    <row r="30" spans="1:1" ht="24" x14ac:dyDescent="0.2">
      <c r="A30" s="46" t="s">
        <v>116</v>
      </c>
    </row>
    <row r="31" spans="1:1" x14ac:dyDescent="0.2">
      <c r="A31" s="59"/>
    </row>
    <row r="32" spans="1:1" ht="25.5" x14ac:dyDescent="0.2">
      <c r="A32" s="141" t="s">
        <v>140</v>
      </c>
    </row>
    <row r="33" spans="1:1" ht="63" x14ac:dyDescent="0.2">
      <c r="A33" s="121" t="s">
        <v>128</v>
      </c>
    </row>
    <row r="34" spans="1:1" ht="31.5" x14ac:dyDescent="0.2">
      <c r="A34" s="121" t="s">
        <v>129</v>
      </c>
    </row>
    <row r="35" spans="1:1" ht="57.6" customHeight="1" x14ac:dyDescent="0.2">
      <c r="A35" s="121" t="s">
        <v>131</v>
      </c>
    </row>
    <row r="36" spans="1:1" ht="31.5" x14ac:dyDescent="0.2">
      <c r="A36" s="121" t="s">
        <v>130</v>
      </c>
    </row>
    <row r="37" spans="1:1" ht="63" x14ac:dyDescent="0.2">
      <c r="A37" s="121" t="s">
        <v>132</v>
      </c>
    </row>
    <row r="38" spans="1:1" ht="40.9" customHeight="1" x14ac:dyDescent="0.2">
      <c r="A38" s="121" t="s">
        <v>134</v>
      </c>
    </row>
    <row r="39" spans="1:1" ht="31.5" x14ac:dyDescent="0.2">
      <c r="A39" s="121" t="s">
        <v>135</v>
      </c>
    </row>
    <row r="40" spans="1:1" ht="39" customHeight="1" x14ac:dyDescent="0.2">
      <c r="A40" s="121" t="s">
        <v>136</v>
      </c>
    </row>
    <row r="41" spans="1:1" ht="42" x14ac:dyDescent="0.2">
      <c r="A41" s="121" t="s">
        <v>137</v>
      </c>
    </row>
    <row r="42" spans="1:1" ht="31.5" x14ac:dyDescent="0.2">
      <c r="A42" s="121" t="s">
        <v>133</v>
      </c>
    </row>
    <row r="43" spans="1:1" x14ac:dyDescent="0.2">
      <c r="A43" s="83"/>
    </row>
    <row r="44" spans="1:1" ht="42" x14ac:dyDescent="0.2">
      <c r="A44" s="113" t="s">
        <v>99</v>
      </c>
    </row>
    <row r="45" spans="1:1" ht="21" x14ac:dyDescent="0.2">
      <c r="A45" s="140" t="s">
        <v>95</v>
      </c>
    </row>
    <row r="46" spans="1:1" ht="42.75" x14ac:dyDescent="0.2">
      <c r="A46" s="108" t="s">
        <v>96</v>
      </c>
    </row>
    <row r="47" spans="1:1" ht="21" x14ac:dyDescent="0.2">
      <c r="A47" s="66" t="s">
        <v>97</v>
      </c>
    </row>
    <row r="48" spans="1:1" x14ac:dyDescent="0.2">
      <c r="A48" s="68"/>
    </row>
    <row r="49" spans="1:1" x14ac:dyDescent="0.2">
      <c r="A49" s="69" t="s">
        <v>70</v>
      </c>
    </row>
    <row r="50" spans="1:1" ht="24" x14ac:dyDescent="0.2">
      <c r="A50" s="70" t="s">
        <v>76</v>
      </c>
    </row>
    <row r="51" spans="1:1" ht="24" x14ac:dyDescent="0.2">
      <c r="A51" s="70" t="s">
        <v>77</v>
      </c>
    </row>
    <row r="52" spans="1:1" x14ac:dyDescent="0.2">
      <c r="A52" s="67"/>
    </row>
  </sheetData>
  <mergeCells count="1">
    <mergeCell ref="A1:A3"/>
  </mergeCells>
  <pageMargins left="0.7" right="0.7" top="0.75" bottom="0.75" header="0.3" footer="0.3"/>
  <pageSetup paperSize="9" orientation="portrait" horizontalDpi="4294967295" verticalDpi="4294967295"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dimension ref="A1:AI42"/>
  <sheetViews>
    <sheetView zoomScale="85" zoomScaleNormal="85" workbookViewId="0">
      <selection activeCell="D3" sqref="D3"/>
    </sheetView>
  </sheetViews>
  <sheetFormatPr defaultColWidth="9" defaultRowHeight="11.25" x14ac:dyDescent="0.2"/>
  <cols>
    <col min="1" max="1" width="21.42578125" style="5" customWidth="1"/>
    <col min="2" max="9" width="9" style="5"/>
    <col min="10" max="10" width="10.5703125" style="5" customWidth="1"/>
    <col min="11" max="16384" width="9" style="5"/>
  </cols>
  <sheetData>
    <row r="1" spans="1:35" ht="11.25" customHeight="1" x14ac:dyDescent="0.2">
      <c r="A1" s="213" t="s">
        <v>22</v>
      </c>
      <c r="B1" s="214"/>
      <c r="C1" s="214"/>
      <c r="D1" s="214"/>
      <c r="E1" s="214"/>
      <c r="J1"/>
      <c r="K1"/>
      <c r="L1"/>
      <c r="M1"/>
      <c r="N1"/>
      <c r="O1"/>
      <c r="P1"/>
      <c r="Q1"/>
      <c r="R1"/>
      <c r="S1"/>
      <c r="T1"/>
      <c r="U1"/>
      <c r="V1"/>
      <c r="W1"/>
      <c r="X1"/>
      <c r="Y1"/>
      <c r="Z1"/>
      <c r="AA1"/>
      <c r="AB1"/>
      <c r="AC1"/>
      <c r="AD1"/>
      <c r="AE1"/>
      <c r="AF1"/>
      <c r="AG1"/>
      <c r="AH1"/>
      <c r="AI1"/>
    </row>
    <row r="2" spans="1:35" s="15" customFormat="1" ht="11.25" customHeight="1" x14ac:dyDescent="0.2">
      <c r="A2" s="217" t="s">
        <v>20</v>
      </c>
      <c r="B2" s="217"/>
      <c r="C2" s="217"/>
      <c r="D2" s="217"/>
      <c r="E2" s="217"/>
      <c r="F2" s="217"/>
      <c r="G2" s="217"/>
      <c r="H2" s="217"/>
      <c r="I2" s="217"/>
      <c r="J2"/>
      <c r="K2"/>
      <c r="L2"/>
      <c r="M2"/>
      <c r="N2"/>
      <c r="O2"/>
      <c r="P2"/>
      <c r="Q2"/>
      <c r="R2"/>
      <c r="S2"/>
      <c r="T2"/>
      <c r="U2"/>
      <c r="V2"/>
      <c r="W2"/>
      <c r="X2"/>
      <c r="Y2"/>
      <c r="Z2"/>
      <c r="AA2"/>
      <c r="AB2"/>
      <c r="AC2"/>
      <c r="AD2"/>
      <c r="AE2"/>
      <c r="AF2"/>
      <c r="AG2"/>
      <c r="AH2"/>
      <c r="AI2"/>
    </row>
    <row r="3" spans="1:35" s="15" customFormat="1" ht="21.75" customHeight="1" x14ac:dyDescent="0.2">
      <c r="A3" s="11" t="s">
        <v>2</v>
      </c>
      <c r="B3" s="18" t="s">
        <v>6</v>
      </c>
      <c r="C3" s="18" t="s">
        <v>4</v>
      </c>
      <c r="D3" s="19" t="s">
        <v>29</v>
      </c>
      <c r="E3" s="19">
        <v>43901</v>
      </c>
      <c r="F3" s="19" t="s">
        <v>30</v>
      </c>
      <c r="G3" s="19" t="s">
        <v>31</v>
      </c>
      <c r="H3" s="19" t="s">
        <v>32</v>
      </c>
      <c r="I3" s="19" t="s">
        <v>33</v>
      </c>
      <c r="J3"/>
      <c r="K3"/>
      <c r="L3"/>
      <c r="M3"/>
      <c r="N3"/>
      <c r="O3"/>
      <c r="P3"/>
      <c r="Q3"/>
      <c r="R3"/>
      <c r="S3"/>
      <c r="T3"/>
      <c r="U3"/>
      <c r="V3"/>
      <c r="W3"/>
      <c r="X3"/>
      <c r="Y3"/>
      <c r="Z3"/>
      <c r="AA3"/>
      <c r="AB3"/>
      <c r="AC3"/>
      <c r="AD3"/>
      <c r="AE3"/>
      <c r="AF3"/>
      <c r="AG3"/>
      <c r="AH3"/>
      <c r="AI3"/>
    </row>
    <row r="4" spans="1:35" s="35" customFormat="1" ht="10.5" customHeight="1" x14ac:dyDescent="0.2">
      <c r="A4" s="34" t="s">
        <v>28</v>
      </c>
      <c r="B4" s="34"/>
      <c r="C4" s="34"/>
      <c r="D4" s="34"/>
      <c r="E4" s="34"/>
      <c r="J4" s="17"/>
      <c r="K4" s="17"/>
      <c r="L4" s="17"/>
      <c r="M4" s="17"/>
      <c r="N4" s="17"/>
      <c r="O4" s="17"/>
      <c r="P4" s="17"/>
      <c r="Q4" s="17"/>
      <c r="R4" s="17"/>
      <c r="S4" s="17"/>
      <c r="T4" s="17"/>
      <c r="U4" s="17"/>
      <c r="V4" s="17"/>
      <c r="W4" s="17"/>
      <c r="X4" s="17"/>
      <c r="Y4" s="17"/>
      <c r="Z4" s="17"/>
      <c r="AA4" s="17"/>
      <c r="AB4" s="17"/>
      <c r="AC4" s="17"/>
      <c r="AD4" s="17"/>
      <c r="AE4" s="17"/>
      <c r="AF4" s="17"/>
      <c r="AG4" s="17"/>
      <c r="AH4" s="17"/>
      <c r="AI4" s="17"/>
    </row>
    <row r="5" spans="1:35" s="15" customFormat="1" ht="10.5" customHeight="1" x14ac:dyDescent="0.2">
      <c r="A5" s="22">
        <v>1</v>
      </c>
      <c r="B5" s="22" t="e">
        <f>'C завтраками| Bed and breakfast'!#REF!*0.9</f>
        <v>#REF!</v>
      </c>
      <c r="C5" s="22" t="e">
        <f>'C завтраками| Bed and breakfast'!#REF!*0.9</f>
        <v>#REF!</v>
      </c>
      <c r="D5" s="33" t="e">
        <f>'C завтраками| Bed and breakfast'!#REF!*0.9</f>
        <v>#REF!</v>
      </c>
      <c r="E5" s="33" t="e">
        <f>'C завтраками| Bed and breakfast'!#REF!*0.9</f>
        <v>#REF!</v>
      </c>
      <c r="F5" s="33" t="e">
        <f>'C завтраками| Bed and breakfast'!#REF!*0.9</f>
        <v>#REF!</v>
      </c>
      <c r="G5" s="33" t="e">
        <f>'C завтраками| Bed and breakfast'!#REF!*0.9</f>
        <v>#REF!</v>
      </c>
      <c r="H5" s="33" t="e">
        <f>'C завтраками| Bed and breakfast'!#REF!*0.9</f>
        <v>#REF!</v>
      </c>
      <c r="I5" s="33" t="e">
        <f>'C завтраками| Bed and breakfast'!#REF!*0.9</f>
        <v>#REF!</v>
      </c>
      <c r="J5"/>
      <c r="K5"/>
      <c r="L5"/>
      <c r="M5"/>
      <c r="N5"/>
      <c r="O5"/>
      <c r="P5"/>
      <c r="Q5"/>
      <c r="R5"/>
      <c r="S5"/>
      <c r="T5"/>
      <c r="U5"/>
      <c r="V5"/>
      <c r="W5"/>
      <c r="X5"/>
      <c r="Y5"/>
      <c r="Z5"/>
      <c r="AA5"/>
      <c r="AB5"/>
      <c r="AC5"/>
      <c r="AD5"/>
      <c r="AE5"/>
      <c r="AF5"/>
      <c r="AG5"/>
      <c r="AH5"/>
      <c r="AI5"/>
    </row>
    <row r="6" spans="1:35" s="15" customFormat="1" ht="10.5" customHeight="1" x14ac:dyDescent="0.2">
      <c r="A6" s="22">
        <v>2</v>
      </c>
      <c r="B6" s="22" t="e">
        <f>'C завтраками| Bed and breakfast'!#REF!*0.9</f>
        <v>#REF!</v>
      </c>
      <c r="C6" s="22" t="e">
        <f>'C завтраками| Bed and breakfast'!#REF!*0.9</f>
        <v>#REF!</v>
      </c>
      <c r="D6" s="33" t="e">
        <f>'C завтраками| Bed and breakfast'!#REF!*0.9</f>
        <v>#REF!</v>
      </c>
      <c r="E6" s="33" t="e">
        <f>'C завтраками| Bed and breakfast'!#REF!*0.9</f>
        <v>#REF!</v>
      </c>
      <c r="F6" s="33" t="e">
        <f>'C завтраками| Bed and breakfast'!#REF!*0.9</f>
        <v>#REF!</v>
      </c>
      <c r="G6" s="33" t="e">
        <f>'C завтраками| Bed and breakfast'!#REF!*0.9</f>
        <v>#REF!</v>
      </c>
      <c r="H6" s="33" t="e">
        <f>'C завтраками| Bed and breakfast'!#REF!*0.9</f>
        <v>#REF!</v>
      </c>
      <c r="I6" s="33" t="e">
        <f>'C завтраками| Bed and breakfast'!#REF!*0.9</f>
        <v>#REF!</v>
      </c>
      <c r="J6"/>
      <c r="K6"/>
      <c r="L6"/>
      <c r="M6"/>
      <c r="N6"/>
      <c r="O6"/>
      <c r="P6"/>
      <c r="Q6"/>
      <c r="R6"/>
      <c r="S6"/>
      <c r="T6"/>
      <c r="U6"/>
      <c r="V6"/>
      <c r="W6"/>
      <c r="X6"/>
      <c r="Y6"/>
      <c r="Z6"/>
      <c r="AA6"/>
      <c r="AB6"/>
      <c r="AC6"/>
      <c r="AD6"/>
      <c r="AE6"/>
      <c r="AF6"/>
      <c r="AG6"/>
      <c r="AH6"/>
      <c r="AI6"/>
    </row>
    <row r="7" spans="1:35" s="35" customFormat="1" ht="10.5" customHeight="1" x14ac:dyDescent="0.2">
      <c r="A7" s="34" t="s">
        <v>3</v>
      </c>
      <c r="B7" s="36"/>
      <c r="C7" s="36"/>
      <c r="D7" s="36"/>
      <c r="E7" s="36"/>
      <c r="F7" s="36"/>
      <c r="G7" s="36"/>
      <c r="H7" s="36"/>
      <c r="I7" s="36"/>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1:35" s="15" customFormat="1" ht="10.5" customHeight="1" x14ac:dyDescent="0.2">
      <c r="A8" s="22">
        <v>1</v>
      </c>
      <c r="B8" s="22" t="e">
        <f>'C завтраками| Bed and breakfast'!#REF!*0.9</f>
        <v>#REF!</v>
      </c>
      <c r="C8" s="22" t="e">
        <f>'C завтраками| Bed and breakfast'!#REF!*0.9</f>
        <v>#REF!</v>
      </c>
      <c r="D8" s="33" t="e">
        <f>'C завтраками| Bed and breakfast'!#REF!*0.9</f>
        <v>#REF!</v>
      </c>
      <c r="E8" s="33" t="e">
        <f>'C завтраками| Bed and breakfast'!#REF!*0.9</f>
        <v>#REF!</v>
      </c>
      <c r="F8" s="33" t="e">
        <f>'C завтраками| Bed and breakfast'!#REF!*0.9</f>
        <v>#REF!</v>
      </c>
      <c r="G8" s="33" t="e">
        <f>'C завтраками| Bed and breakfast'!#REF!*0.9</f>
        <v>#REF!</v>
      </c>
      <c r="H8" s="33" t="e">
        <f>'C завтраками| Bed and breakfast'!#REF!*0.9</f>
        <v>#REF!</v>
      </c>
      <c r="I8" s="33" t="e">
        <f>'C завтраками| Bed and breakfast'!#REF!*0.9</f>
        <v>#REF!</v>
      </c>
      <c r="J8"/>
      <c r="K8"/>
      <c r="L8"/>
      <c r="M8"/>
      <c r="N8"/>
      <c r="O8"/>
      <c r="P8"/>
      <c r="Q8"/>
      <c r="R8"/>
      <c r="S8"/>
      <c r="T8"/>
      <c r="U8"/>
      <c r="V8"/>
      <c r="W8"/>
      <c r="X8"/>
      <c r="Y8"/>
      <c r="Z8"/>
      <c r="AA8"/>
      <c r="AB8"/>
      <c r="AC8"/>
      <c r="AD8"/>
      <c r="AE8"/>
      <c r="AF8"/>
      <c r="AG8"/>
      <c r="AH8"/>
      <c r="AI8"/>
    </row>
    <row r="9" spans="1:35" s="15" customFormat="1" ht="10.5" customHeight="1" x14ac:dyDescent="0.2">
      <c r="A9" s="22">
        <v>2</v>
      </c>
      <c r="B9" s="22" t="e">
        <f>'C завтраками| Bed and breakfast'!#REF!*0.9</f>
        <v>#REF!</v>
      </c>
      <c r="C9" s="22" t="e">
        <f>'C завтраками| Bed and breakfast'!#REF!*0.9</f>
        <v>#REF!</v>
      </c>
      <c r="D9" s="33" t="e">
        <f>'C завтраками| Bed and breakfast'!#REF!*0.9</f>
        <v>#REF!</v>
      </c>
      <c r="E9" s="33" t="e">
        <f>'C завтраками| Bed and breakfast'!#REF!*0.9</f>
        <v>#REF!</v>
      </c>
      <c r="F9" s="33" t="e">
        <f>'C завтраками| Bed and breakfast'!#REF!*0.9</f>
        <v>#REF!</v>
      </c>
      <c r="G9" s="33" t="e">
        <f>'C завтраками| Bed and breakfast'!#REF!*0.9</f>
        <v>#REF!</v>
      </c>
      <c r="H9" s="33" t="e">
        <f>'C завтраками| Bed and breakfast'!#REF!*0.9</f>
        <v>#REF!</v>
      </c>
      <c r="I9" s="33" t="e">
        <f>'C завтраками| Bed and breakfast'!#REF!*0.9</f>
        <v>#REF!</v>
      </c>
      <c r="J9"/>
      <c r="K9"/>
      <c r="L9"/>
      <c r="M9"/>
      <c r="N9"/>
      <c r="O9"/>
      <c r="P9"/>
      <c r="Q9"/>
      <c r="R9"/>
      <c r="S9"/>
      <c r="T9"/>
      <c r="U9"/>
      <c r="V9"/>
      <c r="W9"/>
      <c r="X9"/>
      <c r="Y9"/>
      <c r="Z9"/>
      <c r="AA9"/>
      <c r="AB9"/>
      <c r="AC9"/>
      <c r="AD9"/>
      <c r="AE9"/>
      <c r="AF9"/>
      <c r="AG9"/>
      <c r="AH9"/>
      <c r="AI9"/>
    </row>
    <row r="10" spans="1:35" s="35" customFormat="1" ht="10.5" customHeight="1" x14ac:dyDescent="0.2">
      <c r="A10" s="34" t="s">
        <v>21</v>
      </c>
      <c r="B10" s="36"/>
      <c r="C10" s="36"/>
      <c r="D10" s="36"/>
      <c r="E10" s="36"/>
      <c r="F10" s="36"/>
      <c r="G10" s="36"/>
      <c r="H10" s="36"/>
      <c r="I10" s="36"/>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row>
    <row r="11" spans="1:35" s="15" customFormat="1" ht="10.5" customHeight="1" x14ac:dyDescent="0.2">
      <c r="A11" s="22">
        <v>1</v>
      </c>
      <c r="B11" s="22" t="e">
        <f>'C завтраками| Bed and breakfast'!#REF!*0.9</f>
        <v>#REF!</v>
      </c>
      <c r="C11" s="22" t="e">
        <f>'C завтраками| Bed and breakfast'!#REF!*0.9</f>
        <v>#REF!</v>
      </c>
      <c r="D11" s="33" t="e">
        <f>'C завтраками| Bed and breakfast'!#REF!*0.9</f>
        <v>#REF!</v>
      </c>
      <c r="E11" s="33" t="e">
        <f>'C завтраками| Bed and breakfast'!#REF!*0.9</f>
        <v>#REF!</v>
      </c>
      <c r="F11" s="33" t="e">
        <f>'C завтраками| Bed and breakfast'!#REF!*0.9</f>
        <v>#REF!</v>
      </c>
      <c r="G11" s="33" t="e">
        <f>'C завтраками| Bed and breakfast'!#REF!*0.9</f>
        <v>#REF!</v>
      </c>
      <c r="H11" s="33" t="e">
        <f>'C завтраками| Bed and breakfast'!#REF!*0.9</f>
        <v>#REF!</v>
      </c>
      <c r="I11" s="33" t="e">
        <f>'C завтраками| Bed and breakfast'!#REF!*0.9</f>
        <v>#REF!</v>
      </c>
      <c r="J11"/>
      <c r="K11"/>
      <c r="L11"/>
      <c r="M11"/>
      <c r="N11"/>
      <c r="O11"/>
      <c r="P11"/>
      <c r="Q11"/>
      <c r="R11"/>
      <c r="S11"/>
      <c r="T11"/>
      <c r="U11"/>
      <c r="V11"/>
      <c r="W11"/>
      <c r="X11"/>
      <c r="Y11"/>
      <c r="Z11"/>
      <c r="AA11"/>
      <c r="AB11"/>
      <c r="AC11"/>
      <c r="AD11"/>
      <c r="AE11"/>
      <c r="AF11"/>
      <c r="AG11"/>
      <c r="AH11"/>
      <c r="AI11"/>
    </row>
    <row r="12" spans="1:35" s="15" customFormat="1" ht="10.5" customHeight="1" x14ac:dyDescent="0.2">
      <c r="A12" s="22">
        <v>2</v>
      </c>
      <c r="B12" s="22" t="e">
        <f>'C завтраками| Bed and breakfast'!#REF!*0.9</f>
        <v>#REF!</v>
      </c>
      <c r="C12" s="22" t="e">
        <f>'C завтраками| Bed and breakfast'!#REF!*0.9</f>
        <v>#REF!</v>
      </c>
      <c r="D12" s="33" t="e">
        <f>'C завтраками| Bed and breakfast'!#REF!*0.9</f>
        <v>#REF!</v>
      </c>
      <c r="E12" s="33" t="e">
        <f>'C завтраками| Bed and breakfast'!#REF!*0.9</f>
        <v>#REF!</v>
      </c>
      <c r="F12" s="33" t="e">
        <f>'C завтраками| Bed and breakfast'!#REF!*0.9</f>
        <v>#REF!</v>
      </c>
      <c r="G12" s="33" t="e">
        <f>'C завтраками| Bed and breakfast'!#REF!*0.9</f>
        <v>#REF!</v>
      </c>
      <c r="H12" s="33" t="e">
        <f>'C завтраками| Bed and breakfast'!#REF!*0.9</f>
        <v>#REF!</v>
      </c>
      <c r="I12" s="33" t="e">
        <f>'C завтраками| Bed and breakfast'!#REF!*0.9</f>
        <v>#REF!</v>
      </c>
      <c r="J12"/>
      <c r="K12"/>
      <c r="L12"/>
      <c r="M12"/>
      <c r="N12"/>
      <c r="O12"/>
      <c r="P12"/>
      <c r="Q12"/>
      <c r="R12"/>
      <c r="S12"/>
      <c r="T12"/>
      <c r="U12"/>
      <c r="V12"/>
      <c r="W12"/>
      <c r="X12"/>
      <c r="Y12"/>
      <c r="Z12"/>
      <c r="AA12"/>
      <c r="AB12"/>
      <c r="AC12"/>
      <c r="AD12"/>
      <c r="AE12"/>
      <c r="AF12"/>
      <c r="AG12"/>
      <c r="AH12"/>
      <c r="AI12"/>
    </row>
    <row r="13" spans="1:35" s="35" customFormat="1" ht="10.5" customHeight="1" x14ac:dyDescent="0.2">
      <c r="A13" s="34" t="s">
        <v>25</v>
      </c>
      <c r="B13" s="36"/>
      <c r="C13" s="36"/>
      <c r="D13" s="36"/>
      <c r="E13" s="36"/>
      <c r="F13" s="36"/>
      <c r="G13" s="36"/>
      <c r="H13" s="36"/>
      <c r="I13" s="36"/>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spans="1:35" s="15" customFormat="1" ht="10.5" customHeight="1" x14ac:dyDescent="0.2">
      <c r="A14" s="22" t="s">
        <v>18</v>
      </c>
      <c r="B14" s="22" t="e">
        <f>'C завтраками| Bed and breakfast'!#REF!*0.9</f>
        <v>#REF!</v>
      </c>
      <c r="C14" s="22" t="e">
        <f>'C завтраками| Bed and breakfast'!#REF!*0.9</f>
        <v>#REF!</v>
      </c>
      <c r="D14" s="33" t="e">
        <f>'C завтраками| Bed and breakfast'!#REF!*0.9</f>
        <v>#REF!</v>
      </c>
      <c r="E14" s="33" t="e">
        <f>'C завтраками| Bed and breakfast'!#REF!*0.9</f>
        <v>#REF!</v>
      </c>
      <c r="F14" s="33" t="e">
        <f>'C завтраками| Bed and breakfast'!#REF!*0.9</f>
        <v>#REF!</v>
      </c>
      <c r="G14" s="33" t="e">
        <f>'C завтраками| Bed and breakfast'!#REF!*0.9</f>
        <v>#REF!</v>
      </c>
      <c r="H14" s="33" t="e">
        <f>'C завтраками| Bed and breakfast'!#REF!*0.9</f>
        <v>#REF!</v>
      </c>
      <c r="I14" s="33" t="e">
        <f>'C завтраками| Bed and breakfast'!#REF!*0.9</f>
        <v>#REF!</v>
      </c>
      <c r="J14"/>
      <c r="K14"/>
      <c r="L14"/>
      <c r="M14"/>
      <c r="N14"/>
      <c r="O14"/>
      <c r="P14"/>
      <c r="Q14"/>
      <c r="R14"/>
      <c r="S14"/>
      <c r="T14"/>
      <c r="U14"/>
      <c r="V14"/>
      <c r="W14"/>
      <c r="X14"/>
      <c r="Y14"/>
      <c r="Z14"/>
      <c r="AA14"/>
      <c r="AB14"/>
      <c r="AC14"/>
      <c r="AD14"/>
      <c r="AE14"/>
      <c r="AF14"/>
      <c r="AG14"/>
      <c r="AH14"/>
      <c r="AI14"/>
    </row>
    <row r="15" spans="1:35" s="35" customFormat="1" ht="10.5" customHeight="1" x14ac:dyDescent="0.2">
      <c r="A15" s="34" t="s">
        <v>26</v>
      </c>
      <c r="B15" s="36"/>
      <c r="C15" s="36"/>
      <c r="D15" s="36"/>
      <c r="E15" s="36"/>
      <c r="F15" s="36"/>
      <c r="G15" s="36"/>
      <c r="H15" s="36"/>
      <c r="I15" s="36"/>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row>
    <row r="16" spans="1:35" s="15" customFormat="1" ht="10.5" customHeight="1" x14ac:dyDescent="0.2">
      <c r="A16" s="22" t="s">
        <v>7</v>
      </c>
      <c r="B16" s="22" t="e">
        <f>'C завтраками| Bed and breakfast'!#REF!*0.9</f>
        <v>#REF!</v>
      </c>
      <c r="C16" s="22" t="e">
        <f>'C завтраками| Bed and breakfast'!#REF!*0.9</f>
        <v>#REF!</v>
      </c>
      <c r="D16" s="33" t="e">
        <f>'C завтраками| Bed and breakfast'!#REF!*0.9</f>
        <v>#REF!</v>
      </c>
      <c r="E16" s="33" t="e">
        <f>'C завтраками| Bed and breakfast'!#REF!*0.9</f>
        <v>#REF!</v>
      </c>
      <c r="F16" s="33" t="e">
        <f>'C завтраками| Bed and breakfast'!#REF!*0.9</f>
        <v>#REF!</v>
      </c>
      <c r="G16" s="33" t="e">
        <f>'C завтраками| Bed and breakfast'!#REF!*0.9</f>
        <v>#REF!</v>
      </c>
      <c r="H16" s="33" t="e">
        <f>'C завтраками| Bed and breakfast'!#REF!*0.9</f>
        <v>#REF!</v>
      </c>
      <c r="I16" s="33" t="e">
        <f>'C завтраками| Bed and breakfast'!#REF!*0.9</f>
        <v>#REF!</v>
      </c>
      <c r="J16"/>
      <c r="K16"/>
      <c r="L16"/>
      <c r="M16"/>
      <c r="N16"/>
      <c r="O16"/>
      <c r="P16"/>
      <c r="Q16"/>
      <c r="R16"/>
      <c r="S16"/>
      <c r="T16"/>
      <c r="U16"/>
      <c r="V16"/>
      <c r="W16"/>
      <c r="X16"/>
      <c r="Y16"/>
      <c r="Z16"/>
      <c r="AA16"/>
      <c r="AB16"/>
      <c r="AC16"/>
      <c r="AD16"/>
      <c r="AE16"/>
      <c r="AF16"/>
      <c r="AG16"/>
      <c r="AH16"/>
      <c r="AI16"/>
    </row>
    <row r="17" spans="1:35" s="15" customFormat="1" ht="11.25" customHeight="1" x14ac:dyDescent="0.2">
      <c r="A17" s="14"/>
      <c r="B17" s="14"/>
      <c r="C17" s="14"/>
      <c r="D17" s="14"/>
      <c r="E17" s="14"/>
      <c r="J17"/>
      <c r="K17"/>
      <c r="L17"/>
      <c r="M17"/>
      <c r="N17"/>
      <c r="O17"/>
      <c r="P17"/>
      <c r="Q17"/>
      <c r="R17"/>
      <c r="S17"/>
      <c r="T17"/>
      <c r="U17"/>
      <c r="V17"/>
      <c r="W17"/>
      <c r="X17"/>
      <c r="Y17"/>
      <c r="Z17"/>
      <c r="AA17"/>
      <c r="AB17"/>
      <c r="AC17"/>
      <c r="AD17"/>
      <c r="AE17"/>
      <c r="AF17"/>
      <c r="AG17"/>
      <c r="AH17"/>
      <c r="AI17"/>
    </row>
    <row r="18" spans="1:35" ht="11.25" customHeight="1" x14ac:dyDescent="0.2">
      <c r="A18" s="218" t="s">
        <v>19</v>
      </c>
      <c r="B18" s="218"/>
      <c r="C18" s="218"/>
      <c r="D18" s="218"/>
      <c r="E18" s="218"/>
      <c r="F18" s="218"/>
      <c r="G18" s="218"/>
      <c r="H18" s="218"/>
      <c r="I18" s="218"/>
      <c r="J18"/>
      <c r="K18"/>
      <c r="L18"/>
      <c r="M18"/>
      <c r="N18"/>
      <c r="O18"/>
      <c r="P18"/>
      <c r="Q18"/>
      <c r="R18"/>
      <c r="S18"/>
      <c r="T18"/>
      <c r="U18"/>
      <c r="V18"/>
      <c r="W18"/>
      <c r="X18"/>
      <c r="Y18"/>
      <c r="Z18"/>
      <c r="AA18"/>
      <c r="AB18"/>
      <c r="AC18"/>
      <c r="AD18"/>
      <c r="AE18"/>
      <c r="AF18"/>
      <c r="AG18"/>
      <c r="AH18"/>
      <c r="AI18"/>
    </row>
    <row r="19" spans="1:35" s="6" customFormat="1" ht="23.25" customHeight="1" x14ac:dyDescent="0.2">
      <c r="A19" s="11" t="s">
        <v>2</v>
      </c>
      <c r="B19" s="30" t="str">
        <f>B3</f>
        <v>01.03.2020-05.03.2020</v>
      </c>
      <c r="C19" s="30" t="str">
        <f t="shared" ref="C19:I19" si="0">C3</f>
        <v>06.03.2020-08.03.2020</v>
      </c>
      <c r="D19" s="31" t="str">
        <f t="shared" si="0"/>
        <v>09.03.2020-10.03.2020</v>
      </c>
      <c r="E19" s="19">
        <f t="shared" si="0"/>
        <v>43901</v>
      </c>
      <c r="F19" s="31" t="str">
        <f t="shared" si="0"/>
        <v>12.03.2020-14.03.2020</v>
      </c>
      <c r="G19" s="31" t="str">
        <f t="shared" si="0"/>
        <v>15.03.2020-20.03.2020</v>
      </c>
      <c r="H19" s="31" t="str">
        <f t="shared" si="0"/>
        <v>21.03.2020-24.03.2020</v>
      </c>
      <c r="I19" s="31" t="str">
        <f t="shared" si="0"/>
        <v>25.03.2020-31.03.2020</v>
      </c>
      <c r="J19"/>
      <c r="K19"/>
      <c r="L19"/>
      <c r="M19"/>
      <c r="N19"/>
      <c r="O19"/>
      <c r="P19"/>
      <c r="Q19"/>
      <c r="R19"/>
      <c r="S19"/>
      <c r="T19"/>
      <c r="U19"/>
      <c r="V19"/>
      <c r="W19"/>
      <c r="X19"/>
      <c r="Y19"/>
      <c r="Z19"/>
      <c r="AA19"/>
      <c r="AB19"/>
      <c r="AC19"/>
      <c r="AD19"/>
      <c r="AE19"/>
      <c r="AF19"/>
      <c r="AG19"/>
      <c r="AH19"/>
      <c r="AI19"/>
    </row>
    <row r="20" spans="1:35" s="13" customFormat="1" ht="9.75" customHeight="1" x14ac:dyDescent="0.2">
      <c r="A20" s="7" t="s">
        <v>23</v>
      </c>
      <c r="B20" s="37"/>
      <c r="C20" s="37"/>
      <c r="D20" s="37"/>
      <c r="E20" s="37"/>
      <c r="J20"/>
      <c r="K20"/>
      <c r="L20"/>
      <c r="M20"/>
      <c r="N20"/>
      <c r="O20"/>
      <c r="P20"/>
      <c r="Q20"/>
      <c r="R20"/>
      <c r="S20"/>
      <c r="T20"/>
      <c r="U20"/>
      <c r="V20"/>
      <c r="W20"/>
      <c r="X20"/>
      <c r="Y20"/>
      <c r="Z20"/>
      <c r="AA20"/>
      <c r="AB20"/>
      <c r="AC20"/>
      <c r="AD20"/>
      <c r="AE20"/>
      <c r="AF20"/>
      <c r="AG20"/>
      <c r="AH20"/>
      <c r="AI20"/>
    </row>
    <row r="21" spans="1:35" ht="9.75" customHeight="1" x14ac:dyDescent="0.2">
      <c r="A21" s="8">
        <v>1</v>
      </c>
      <c r="B21" s="9" t="e">
        <f>B5*0.85</f>
        <v>#REF!</v>
      </c>
      <c r="C21" s="9" t="e">
        <f t="shared" ref="C21:I21" si="1">C5*0.85</f>
        <v>#REF!</v>
      </c>
      <c r="D21" s="32" t="e">
        <f t="shared" si="1"/>
        <v>#REF!</v>
      </c>
      <c r="E21" s="32" t="e">
        <f t="shared" si="1"/>
        <v>#REF!</v>
      </c>
      <c r="F21" s="32" t="e">
        <f t="shared" si="1"/>
        <v>#REF!</v>
      </c>
      <c r="G21" s="32" t="e">
        <f t="shared" si="1"/>
        <v>#REF!</v>
      </c>
      <c r="H21" s="32" t="e">
        <f t="shared" si="1"/>
        <v>#REF!</v>
      </c>
      <c r="I21" s="32" t="e">
        <f t="shared" si="1"/>
        <v>#REF!</v>
      </c>
      <c r="J21"/>
      <c r="K21"/>
      <c r="L21"/>
      <c r="M21"/>
      <c r="N21"/>
      <c r="O21"/>
      <c r="P21"/>
      <c r="Q21"/>
      <c r="R21"/>
      <c r="S21"/>
      <c r="T21"/>
      <c r="U21"/>
      <c r="V21"/>
      <c r="W21"/>
      <c r="X21"/>
      <c r="Y21"/>
      <c r="Z21"/>
      <c r="AA21"/>
      <c r="AB21"/>
      <c r="AC21"/>
      <c r="AD21"/>
      <c r="AE21"/>
      <c r="AF21"/>
      <c r="AG21"/>
      <c r="AH21"/>
      <c r="AI21"/>
    </row>
    <row r="22" spans="1:35" ht="9.75" customHeight="1" x14ac:dyDescent="0.2">
      <c r="A22" s="8">
        <v>2</v>
      </c>
      <c r="B22" s="9" t="e">
        <f t="shared" ref="B22:I32" si="2">B6*0.85</f>
        <v>#REF!</v>
      </c>
      <c r="C22" s="9" t="e">
        <f t="shared" si="2"/>
        <v>#REF!</v>
      </c>
      <c r="D22" s="32" t="e">
        <f t="shared" si="2"/>
        <v>#REF!</v>
      </c>
      <c r="E22" s="32" t="e">
        <f t="shared" si="2"/>
        <v>#REF!</v>
      </c>
      <c r="F22" s="32" t="e">
        <f t="shared" si="2"/>
        <v>#REF!</v>
      </c>
      <c r="G22" s="32" t="e">
        <f t="shared" si="2"/>
        <v>#REF!</v>
      </c>
      <c r="H22" s="32" t="e">
        <f t="shared" si="2"/>
        <v>#REF!</v>
      </c>
      <c r="I22" s="32" t="e">
        <f t="shared" si="2"/>
        <v>#REF!</v>
      </c>
      <c r="J22"/>
      <c r="K22"/>
      <c r="L22"/>
      <c r="M22"/>
      <c r="N22"/>
      <c r="O22"/>
      <c r="P22"/>
      <c r="Q22"/>
      <c r="R22"/>
      <c r="S22"/>
      <c r="T22"/>
      <c r="U22"/>
      <c r="V22"/>
      <c r="W22"/>
      <c r="X22"/>
      <c r="Y22"/>
      <c r="Z22"/>
      <c r="AA22"/>
      <c r="AB22"/>
      <c r="AC22"/>
      <c r="AD22"/>
      <c r="AE22"/>
      <c r="AF22"/>
      <c r="AG22"/>
      <c r="AH22"/>
      <c r="AI22"/>
    </row>
    <row r="23" spans="1:35" s="13" customFormat="1" ht="9.75" customHeight="1" x14ac:dyDescent="0.2">
      <c r="A23" s="7" t="s">
        <v>3</v>
      </c>
      <c r="B23" s="37"/>
      <c r="C23" s="37"/>
      <c r="D23" s="37"/>
      <c r="E23" s="37"/>
      <c r="F23" s="37"/>
      <c r="G23" s="37"/>
      <c r="H23" s="37"/>
      <c r="I23" s="37"/>
      <c r="J23"/>
      <c r="K23"/>
      <c r="L23"/>
      <c r="M23"/>
      <c r="N23"/>
      <c r="O23"/>
      <c r="P23"/>
      <c r="Q23"/>
      <c r="R23"/>
      <c r="S23"/>
      <c r="T23"/>
      <c r="U23"/>
      <c r="V23"/>
      <c r="W23"/>
      <c r="X23"/>
      <c r="Y23"/>
      <c r="Z23"/>
      <c r="AA23"/>
      <c r="AB23"/>
      <c r="AC23"/>
      <c r="AD23"/>
      <c r="AE23"/>
      <c r="AF23"/>
      <c r="AG23"/>
      <c r="AH23"/>
      <c r="AI23"/>
    </row>
    <row r="24" spans="1:35" ht="9.75" customHeight="1" x14ac:dyDescent="0.2">
      <c r="A24" s="8">
        <v>1</v>
      </c>
      <c r="B24" s="9" t="e">
        <f t="shared" si="2"/>
        <v>#REF!</v>
      </c>
      <c r="C24" s="9" t="e">
        <f t="shared" si="2"/>
        <v>#REF!</v>
      </c>
      <c r="D24" s="32" t="e">
        <f t="shared" si="2"/>
        <v>#REF!</v>
      </c>
      <c r="E24" s="32" t="e">
        <f t="shared" si="2"/>
        <v>#REF!</v>
      </c>
      <c r="F24" s="32" t="e">
        <f t="shared" si="2"/>
        <v>#REF!</v>
      </c>
      <c r="G24" s="32" t="e">
        <f t="shared" si="2"/>
        <v>#REF!</v>
      </c>
      <c r="H24" s="32" t="e">
        <f t="shared" si="2"/>
        <v>#REF!</v>
      </c>
      <c r="I24" s="32" t="e">
        <f t="shared" si="2"/>
        <v>#REF!</v>
      </c>
      <c r="J24"/>
      <c r="K24"/>
      <c r="L24"/>
      <c r="M24"/>
      <c r="N24"/>
      <c r="O24"/>
      <c r="P24"/>
      <c r="Q24"/>
      <c r="R24"/>
      <c r="S24"/>
      <c r="T24"/>
      <c r="U24"/>
      <c r="V24"/>
      <c r="W24"/>
      <c r="X24"/>
      <c r="Y24"/>
      <c r="Z24"/>
      <c r="AA24"/>
      <c r="AB24"/>
      <c r="AC24"/>
      <c r="AD24"/>
      <c r="AE24"/>
      <c r="AF24"/>
      <c r="AG24"/>
      <c r="AH24"/>
      <c r="AI24"/>
    </row>
    <row r="25" spans="1:35" ht="9.75" customHeight="1" x14ac:dyDescent="0.2">
      <c r="A25" s="8">
        <v>2</v>
      </c>
      <c r="B25" s="9" t="e">
        <f t="shared" si="2"/>
        <v>#REF!</v>
      </c>
      <c r="C25" s="9" t="e">
        <f t="shared" si="2"/>
        <v>#REF!</v>
      </c>
      <c r="D25" s="32" t="e">
        <f t="shared" si="2"/>
        <v>#REF!</v>
      </c>
      <c r="E25" s="32" t="e">
        <f t="shared" si="2"/>
        <v>#REF!</v>
      </c>
      <c r="F25" s="32" t="e">
        <f t="shared" si="2"/>
        <v>#REF!</v>
      </c>
      <c r="G25" s="32" t="e">
        <f t="shared" si="2"/>
        <v>#REF!</v>
      </c>
      <c r="H25" s="32" t="e">
        <f t="shared" si="2"/>
        <v>#REF!</v>
      </c>
      <c r="I25" s="32" t="e">
        <f t="shared" si="2"/>
        <v>#REF!</v>
      </c>
      <c r="J25"/>
      <c r="K25"/>
      <c r="L25"/>
      <c r="M25"/>
      <c r="N25"/>
      <c r="O25"/>
      <c r="P25"/>
      <c r="Q25"/>
      <c r="R25"/>
      <c r="S25"/>
      <c r="T25"/>
      <c r="U25"/>
      <c r="V25"/>
      <c r="W25"/>
      <c r="X25"/>
      <c r="Y25"/>
      <c r="Z25"/>
      <c r="AA25"/>
      <c r="AB25"/>
      <c r="AC25"/>
      <c r="AD25"/>
      <c r="AE25"/>
      <c r="AF25"/>
      <c r="AG25"/>
      <c r="AH25"/>
      <c r="AI25"/>
    </row>
    <row r="26" spans="1:35" s="13" customFormat="1" ht="9.75" customHeight="1" x14ac:dyDescent="0.2">
      <c r="A26" s="7" t="s">
        <v>0</v>
      </c>
      <c r="B26" s="37"/>
      <c r="C26" s="37"/>
      <c r="D26" s="37"/>
      <c r="E26" s="37"/>
      <c r="F26" s="37"/>
      <c r="G26" s="37"/>
      <c r="H26" s="37"/>
      <c r="I26" s="37"/>
      <c r="J26"/>
      <c r="K26"/>
      <c r="L26"/>
      <c r="M26"/>
      <c r="N26"/>
      <c r="O26"/>
      <c r="P26"/>
      <c r="Q26"/>
      <c r="R26"/>
      <c r="S26"/>
      <c r="T26"/>
      <c r="U26"/>
      <c r="V26"/>
      <c r="W26"/>
      <c r="X26"/>
      <c r="Y26"/>
      <c r="Z26"/>
      <c r="AA26"/>
      <c r="AB26"/>
      <c r="AC26"/>
      <c r="AD26"/>
      <c r="AE26"/>
      <c r="AF26"/>
      <c r="AG26"/>
      <c r="AH26"/>
      <c r="AI26"/>
    </row>
    <row r="27" spans="1:35" ht="9.75" customHeight="1" x14ac:dyDescent="0.2">
      <c r="A27" s="8">
        <v>1</v>
      </c>
      <c r="B27" s="9" t="e">
        <f t="shared" si="2"/>
        <v>#REF!</v>
      </c>
      <c r="C27" s="9" t="e">
        <f t="shared" si="2"/>
        <v>#REF!</v>
      </c>
      <c r="D27" s="32" t="e">
        <f t="shared" si="2"/>
        <v>#REF!</v>
      </c>
      <c r="E27" s="32" t="e">
        <f t="shared" si="2"/>
        <v>#REF!</v>
      </c>
      <c r="F27" s="32" t="e">
        <f t="shared" si="2"/>
        <v>#REF!</v>
      </c>
      <c r="G27" s="32" t="e">
        <f t="shared" si="2"/>
        <v>#REF!</v>
      </c>
      <c r="H27" s="32" t="e">
        <f t="shared" si="2"/>
        <v>#REF!</v>
      </c>
      <c r="I27" s="32" t="e">
        <f t="shared" si="2"/>
        <v>#REF!</v>
      </c>
      <c r="J27"/>
      <c r="K27"/>
      <c r="L27"/>
      <c r="M27"/>
      <c r="N27"/>
      <c r="O27"/>
      <c r="P27"/>
      <c r="Q27"/>
      <c r="R27"/>
      <c r="S27"/>
      <c r="T27"/>
      <c r="U27"/>
      <c r="V27"/>
      <c r="W27"/>
      <c r="X27"/>
      <c r="Y27"/>
      <c r="Z27"/>
      <c r="AA27"/>
      <c r="AB27"/>
      <c r="AC27"/>
      <c r="AD27"/>
      <c r="AE27"/>
      <c r="AF27"/>
      <c r="AG27"/>
      <c r="AH27"/>
      <c r="AI27"/>
    </row>
    <row r="28" spans="1:35" ht="9.75" customHeight="1" x14ac:dyDescent="0.2">
      <c r="A28" s="8">
        <v>2</v>
      </c>
      <c r="B28" s="9" t="e">
        <f t="shared" si="2"/>
        <v>#REF!</v>
      </c>
      <c r="C28" s="9" t="e">
        <f t="shared" si="2"/>
        <v>#REF!</v>
      </c>
      <c r="D28" s="32" t="e">
        <f t="shared" si="2"/>
        <v>#REF!</v>
      </c>
      <c r="E28" s="32" t="e">
        <f t="shared" si="2"/>
        <v>#REF!</v>
      </c>
      <c r="F28" s="32" t="e">
        <f t="shared" si="2"/>
        <v>#REF!</v>
      </c>
      <c r="G28" s="32" t="e">
        <f t="shared" si="2"/>
        <v>#REF!</v>
      </c>
      <c r="H28" s="32" t="e">
        <f t="shared" si="2"/>
        <v>#REF!</v>
      </c>
      <c r="I28" s="32" t="e">
        <f t="shared" si="2"/>
        <v>#REF!</v>
      </c>
      <c r="J28"/>
      <c r="K28"/>
      <c r="L28"/>
      <c r="M28"/>
      <c r="N28"/>
      <c r="O28"/>
      <c r="P28"/>
      <c r="Q28"/>
      <c r="R28"/>
      <c r="S28"/>
      <c r="T28"/>
      <c r="U28"/>
      <c r="V28"/>
      <c r="W28"/>
      <c r="X28"/>
      <c r="Y28"/>
      <c r="Z28"/>
      <c r="AA28"/>
      <c r="AB28"/>
      <c r="AC28"/>
      <c r="AD28"/>
      <c r="AE28"/>
      <c r="AF28"/>
      <c r="AG28"/>
      <c r="AH28"/>
      <c r="AI28"/>
    </row>
    <row r="29" spans="1:35" s="13" customFormat="1" ht="9.75" customHeight="1" x14ac:dyDescent="0.2">
      <c r="A29" s="7" t="s">
        <v>5</v>
      </c>
      <c r="B29" s="37"/>
      <c r="C29" s="37"/>
      <c r="D29" s="37"/>
      <c r="E29" s="37"/>
      <c r="F29" s="37"/>
      <c r="G29" s="37"/>
      <c r="H29" s="37"/>
      <c r="I29" s="37"/>
      <c r="J29"/>
      <c r="K29"/>
      <c r="L29"/>
      <c r="M29"/>
      <c r="N29"/>
      <c r="O29"/>
      <c r="P29"/>
      <c r="Q29"/>
      <c r="R29"/>
      <c r="S29"/>
      <c r="T29"/>
      <c r="U29"/>
      <c r="V29"/>
      <c r="W29"/>
      <c r="X29"/>
      <c r="Y29"/>
      <c r="Z29"/>
      <c r="AA29"/>
      <c r="AB29"/>
      <c r="AC29"/>
      <c r="AD29"/>
      <c r="AE29"/>
      <c r="AF29"/>
      <c r="AG29"/>
      <c r="AH29"/>
      <c r="AI29"/>
    </row>
    <row r="30" spans="1:35" ht="9.75" customHeight="1" x14ac:dyDescent="0.2">
      <c r="A30" s="20" t="s">
        <v>18</v>
      </c>
      <c r="B30" s="9" t="e">
        <f t="shared" si="2"/>
        <v>#REF!</v>
      </c>
      <c r="C30" s="9" t="e">
        <f t="shared" si="2"/>
        <v>#REF!</v>
      </c>
      <c r="D30" s="32" t="e">
        <f t="shared" si="2"/>
        <v>#REF!</v>
      </c>
      <c r="E30" s="32" t="e">
        <f t="shared" si="2"/>
        <v>#REF!</v>
      </c>
      <c r="F30" s="32" t="e">
        <f t="shared" si="2"/>
        <v>#REF!</v>
      </c>
      <c r="G30" s="32" t="e">
        <f t="shared" si="2"/>
        <v>#REF!</v>
      </c>
      <c r="H30" s="32" t="e">
        <f t="shared" si="2"/>
        <v>#REF!</v>
      </c>
      <c r="I30" s="32" t="e">
        <f t="shared" si="2"/>
        <v>#REF!</v>
      </c>
      <c r="J30"/>
      <c r="K30"/>
      <c r="L30"/>
      <c r="M30"/>
      <c r="N30"/>
      <c r="O30"/>
      <c r="P30"/>
      <c r="Q30"/>
      <c r="R30"/>
      <c r="S30"/>
      <c r="T30"/>
      <c r="U30"/>
      <c r="V30"/>
      <c r="W30"/>
      <c r="X30"/>
      <c r="Y30"/>
      <c r="Z30"/>
      <c r="AA30"/>
      <c r="AB30"/>
      <c r="AC30"/>
      <c r="AD30"/>
      <c r="AE30"/>
      <c r="AF30"/>
      <c r="AG30"/>
      <c r="AH30"/>
      <c r="AI30"/>
    </row>
    <row r="31" spans="1:35" s="13" customFormat="1" ht="9.75" customHeight="1" x14ac:dyDescent="0.2">
      <c r="A31" s="7" t="s">
        <v>1</v>
      </c>
      <c r="B31" s="37"/>
      <c r="C31" s="37"/>
      <c r="D31" s="37"/>
      <c r="E31" s="37"/>
      <c r="F31" s="37"/>
      <c r="G31" s="37"/>
      <c r="H31" s="37"/>
      <c r="I31" s="37"/>
      <c r="J31"/>
      <c r="K31"/>
      <c r="L31"/>
      <c r="M31"/>
      <c r="N31"/>
      <c r="O31"/>
      <c r="P31"/>
      <c r="Q31"/>
      <c r="R31"/>
      <c r="S31"/>
      <c r="T31"/>
      <c r="U31"/>
      <c r="V31"/>
      <c r="W31"/>
      <c r="X31"/>
      <c r="Y31"/>
      <c r="Z31"/>
      <c r="AA31"/>
      <c r="AB31"/>
      <c r="AC31"/>
      <c r="AD31"/>
      <c r="AE31"/>
      <c r="AF31"/>
      <c r="AG31"/>
      <c r="AH31"/>
      <c r="AI31"/>
    </row>
    <row r="32" spans="1:35" ht="9.75" customHeight="1" x14ac:dyDescent="0.2">
      <c r="A32" s="20" t="s">
        <v>17</v>
      </c>
      <c r="B32" s="9" t="e">
        <f t="shared" si="2"/>
        <v>#REF!</v>
      </c>
      <c r="C32" s="9" t="e">
        <f t="shared" si="2"/>
        <v>#REF!</v>
      </c>
      <c r="D32" s="32" t="e">
        <f t="shared" si="2"/>
        <v>#REF!</v>
      </c>
      <c r="E32" s="32" t="e">
        <f t="shared" si="2"/>
        <v>#REF!</v>
      </c>
      <c r="F32" s="32" t="e">
        <f t="shared" si="2"/>
        <v>#REF!</v>
      </c>
      <c r="G32" s="32" t="e">
        <f t="shared" si="2"/>
        <v>#REF!</v>
      </c>
      <c r="H32" s="32" t="e">
        <f t="shared" si="2"/>
        <v>#REF!</v>
      </c>
      <c r="I32" s="32" t="e">
        <f t="shared" si="2"/>
        <v>#REF!</v>
      </c>
      <c r="J32"/>
      <c r="K32"/>
      <c r="L32"/>
      <c r="M32"/>
      <c r="N32"/>
      <c r="O32"/>
      <c r="P32"/>
      <c r="Q32"/>
      <c r="R32"/>
      <c r="S32"/>
      <c r="T32"/>
      <c r="U32"/>
      <c r="V32"/>
      <c r="W32"/>
      <c r="X32"/>
      <c r="Y32"/>
      <c r="Z32"/>
      <c r="AA32"/>
      <c r="AB32"/>
      <c r="AC32"/>
      <c r="AD32"/>
      <c r="AE32"/>
      <c r="AF32"/>
      <c r="AG32"/>
      <c r="AH32"/>
      <c r="AI32"/>
    </row>
    <row r="33" spans="1:11" x14ac:dyDescent="0.2">
      <c r="A33" s="10"/>
      <c r="B33" s="10"/>
      <c r="C33" s="10"/>
      <c r="D33" s="10"/>
      <c r="E33" s="10"/>
    </row>
    <row r="34" spans="1:11" ht="12" x14ac:dyDescent="0.2">
      <c r="A34" s="219" t="s">
        <v>8</v>
      </c>
      <c r="B34" s="219"/>
      <c r="C34" s="219"/>
      <c r="D34" s="219"/>
      <c r="E34" s="219"/>
      <c r="F34" s="219"/>
      <c r="G34" s="219"/>
      <c r="H34" s="219"/>
      <c r="I34" s="219"/>
      <c r="J34" s="219"/>
    </row>
    <row r="35" spans="1:11" ht="12" x14ac:dyDescent="0.2">
      <c r="A35" s="212" t="s">
        <v>9</v>
      </c>
      <c r="B35" s="212"/>
      <c r="C35" s="212"/>
      <c r="D35" s="212"/>
      <c r="E35" s="212"/>
      <c r="F35" s="212"/>
      <c r="G35" s="212"/>
      <c r="H35" s="212"/>
      <c r="I35" s="212"/>
      <c r="J35" s="212"/>
    </row>
    <row r="36" spans="1:11" ht="12" x14ac:dyDescent="0.2">
      <c r="A36" s="212" t="s">
        <v>10</v>
      </c>
      <c r="B36" s="212"/>
      <c r="C36" s="212"/>
      <c r="D36" s="212"/>
      <c r="E36" s="212"/>
      <c r="F36" s="212"/>
      <c r="G36" s="212"/>
      <c r="H36" s="212"/>
      <c r="I36" s="212"/>
      <c r="J36" s="212"/>
    </row>
    <row r="37" spans="1:11" ht="12" x14ac:dyDescent="0.2">
      <c r="A37" s="212" t="s">
        <v>11</v>
      </c>
      <c r="B37" s="212"/>
      <c r="C37" s="212"/>
      <c r="D37" s="212"/>
      <c r="E37" s="212"/>
      <c r="F37" s="212"/>
      <c r="G37" s="212"/>
      <c r="H37" s="212"/>
      <c r="I37" s="212"/>
      <c r="J37" s="212"/>
    </row>
    <row r="38" spans="1:11" ht="12.75" customHeight="1" x14ac:dyDescent="0.2">
      <c r="A38" s="216" t="s">
        <v>12</v>
      </c>
      <c r="B38" s="216"/>
      <c r="C38" s="216"/>
      <c r="D38" s="216"/>
      <c r="E38" s="216"/>
      <c r="F38" s="216"/>
      <c r="G38" s="216"/>
      <c r="H38" s="216"/>
      <c r="I38" s="216"/>
      <c r="J38" s="216"/>
    </row>
    <row r="39" spans="1:11" ht="12" x14ac:dyDescent="0.2">
      <c r="A39" s="212" t="s">
        <v>13</v>
      </c>
      <c r="B39" s="212"/>
      <c r="C39" s="212"/>
      <c r="D39" s="212"/>
      <c r="E39" s="212"/>
      <c r="F39" s="212"/>
      <c r="G39" s="212"/>
      <c r="H39" s="212"/>
      <c r="I39" s="212"/>
      <c r="J39" s="212"/>
    </row>
    <row r="40" spans="1:11" ht="12" x14ac:dyDescent="0.2">
      <c r="A40" s="215" t="s">
        <v>14</v>
      </c>
      <c r="B40" s="215"/>
      <c r="C40" s="215"/>
      <c r="D40" s="215"/>
      <c r="E40" s="215"/>
      <c r="F40" s="215"/>
      <c r="G40" s="215"/>
      <c r="H40" s="215"/>
      <c r="I40" s="215"/>
      <c r="J40" s="215"/>
    </row>
    <row r="41" spans="1:11" ht="12" x14ac:dyDescent="0.2">
      <c r="A41" s="212" t="s">
        <v>15</v>
      </c>
      <c r="B41" s="212"/>
      <c r="C41" s="212"/>
      <c r="D41" s="212"/>
      <c r="E41" s="212"/>
      <c r="F41" s="212"/>
      <c r="G41" s="212"/>
      <c r="H41" s="212"/>
      <c r="I41" s="212"/>
      <c r="J41" s="212"/>
    </row>
    <row r="42" spans="1:11" ht="12" x14ac:dyDescent="0.2">
      <c r="A42" s="212" t="s">
        <v>16</v>
      </c>
      <c r="B42" s="212"/>
      <c r="C42" s="212"/>
      <c r="D42" s="212"/>
      <c r="E42" s="212"/>
      <c r="F42" s="212"/>
      <c r="G42" s="212"/>
      <c r="H42" s="212"/>
      <c r="I42" s="212"/>
      <c r="J42" s="212"/>
      <c r="K42" s="23"/>
    </row>
  </sheetData>
  <mergeCells count="12">
    <mergeCell ref="A42:J42"/>
    <mergeCell ref="A1:E1"/>
    <mergeCell ref="A41:J41"/>
    <mergeCell ref="A40:J40"/>
    <mergeCell ref="A39:J39"/>
    <mergeCell ref="A38:J38"/>
    <mergeCell ref="A2:I2"/>
    <mergeCell ref="A18:I18"/>
    <mergeCell ref="A37:J37"/>
    <mergeCell ref="A36:J36"/>
    <mergeCell ref="A35:J35"/>
    <mergeCell ref="A34:J3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2"/>
  <dimension ref="A1:AO199"/>
  <sheetViews>
    <sheetView workbookViewId="0">
      <pane xSplit="23" topLeftCell="X1" activePane="topRight" state="frozen"/>
      <selection pane="topRight" activeCell="AK4" sqref="AK4:AO5"/>
    </sheetView>
  </sheetViews>
  <sheetFormatPr defaultColWidth="9" defaultRowHeight="12" x14ac:dyDescent="0.2"/>
  <cols>
    <col min="1" max="1" width="84.5703125" style="48" customWidth="1"/>
    <col min="2" max="12" width="0" style="48" hidden="1" customWidth="1"/>
    <col min="13" max="13" width="0" style="96" hidden="1" customWidth="1"/>
    <col min="14" max="16" width="0" style="48" hidden="1" customWidth="1"/>
    <col min="17" max="17" width="0" style="96" hidden="1" customWidth="1"/>
    <col min="18" max="36" width="0" style="48" hidden="1" customWidth="1"/>
    <col min="37" max="16384" width="9" style="48"/>
  </cols>
  <sheetData>
    <row r="1" spans="1:41" s="51" customFormat="1" ht="12" customHeight="1" x14ac:dyDescent="0.2">
      <c r="A1" s="207" t="s">
        <v>82</v>
      </c>
    </row>
    <row r="2" spans="1:41" s="51" customFormat="1" ht="12" customHeight="1" x14ac:dyDescent="0.2">
      <c r="A2" s="207"/>
    </row>
    <row r="3" spans="1:41" s="51" customFormat="1" ht="11.1" customHeight="1" x14ac:dyDescent="0.2">
      <c r="A3" s="97" t="s">
        <v>101</v>
      </c>
    </row>
    <row r="4" spans="1:41" s="52" customFormat="1" ht="32.1" customHeight="1" x14ac:dyDescent="0.2">
      <c r="A4" s="98" t="s">
        <v>64</v>
      </c>
      <c r="B4" s="85">
        <v>44409</v>
      </c>
      <c r="C4" s="85">
        <v>44414</v>
      </c>
      <c r="D4" s="85">
        <v>44416</v>
      </c>
      <c r="E4" s="85">
        <v>44421</v>
      </c>
      <c r="F4" s="85">
        <v>44423</v>
      </c>
      <c r="G4" s="85">
        <v>44428</v>
      </c>
      <c r="H4" s="85">
        <v>44430</v>
      </c>
      <c r="I4" s="85">
        <v>44435</v>
      </c>
      <c r="J4" s="85">
        <v>44437</v>
      </c>
      <c r="K4" s="101" t="e">
        <f>'C завтраками| Bed and breakfast'!#REF!</f>
        <v>#REF!</v>
      </c>
      <c r="L4" s="101" t="e">
        <f>'C завтраками| Bed and breakfast'!#REF!</f>
        <v>#REF!</v>
      </c>
      <c r="M4" s="102" t="e">
        <f>'C завтраками| Bed and breakfast'!#REF!</f>
        <v>#REF!</v>
      </c>
      <c r="N4" s="101" t="e">
        <f>'C завтраками| Bed and breakfast'!#REF!</f>
        <v>#REF!</v>
      </c>
      <c r="O4" s="101" t="e">
        <f>'C завтраками| Bed and breakfast'!#REF!</f>
        <v>#REF!</v>
      </c>
      <c r="P4" s="101" t="e">
        <f>'C завтраками| Bed and breakfast'!#REF!</f>
        <v>#REF!</v>
      </c>
      <c r="Q4" s="101" t="e">
        <f>'C завтраками| Bed and breakfast'!#REF!</f>
        <v>#REF!</v>
      </c>
      <c r="R4" s="101" t="e">
        <f>'C завтраками| Bed and breakfast'!#REF!</f>
        <v>#REF!</v>
      </c>
      <c r="S4" s="101" t="e">
        <f>'C завтраками| Bed and breakfast'!#REF!</f>
        <v>#REF!</v>
      </c>
      <c r="T4" s="101" t="e">
        <f>'C завтраками| Bed and breakfast'!#REF!</f>
        <v>#REF!</v>
      </c>
      <c r="U4" s="131" t="e">
        <f>'C завтраками| Bed and breakfast'!#REF!</f>
        <v>#REF!</v>
      </c>
      <c r="V4" s="101" t="e">
        <f>'C завтраками| Bed and breakfast'!#REF!</f>
        <v>#REF!</v>
      </c>
      <c r="W4" s="92" t="e">
        <f>'C завтраками| Bed and breakfast'!#REF!</f>
        <v>#REF!</v>
      </c>
      <c r="X4" s="92"/>
      <c r="Y4" s="92" t="e">
        <f>'C завтраками| Bed and breakfast'!#REF!</f>
        <v>#REF!</v>
      </c>
      <c r="Z4" s="92" t="e">
        <f>'C завтраками| Bed and breakfast'!#REF!</f>
        <v>#REF!</v>
      </c>
      <c r="AA4" s="92" t="e">
        <f>'C завтраками| Bed and breakfast'!#REF!</f>
        <v>#REF!</v>
      </c>
      <c r="AB4" s="92" t="e">
        <f>'C завтраками| Bed and breakfast'!#REF!</f>
        <v>#REF!</v>
      </c>
      <c r="AC4" s="92" t="e">
        <f>'C завтраками| Bed and breakfast'!#REF!</f>
        <v>#REF!</v>
      </c>
      <c r="AD4" s="92" t="e">
        <f>'C завтраками| Bed and breakfast'!#REF!</f>
        <v>#REF!</v>
      </c>
      <c r="AE4" s="92" t="e">
        <f>'C завтраками| Bed and breakfast'!#REF!</f>
        <v>#REF!</v>
      </c>
      <c r="AF4" s="92" t="e">
        <f>'C завтраками| Bed and breakfast'!#REF!</f>
        <v>#REF!</v>
      </c>
      <c r="AG4" s="133" t="e">
        <f>'C завтраками| Bed and breakfast'!#REF!</f>
        <v>#REF!</v>
      </c>
      <c r="AH4" s="92" t="e">
        <f>'C завтраками| Bed and breakfast'!#REF!</f>
        <v>#REF!</v>
      </c>
      <c r="AI4" s="92" t="e">
        <f>'C завтраками| Bed and breakfast'!#REF!</f>
        <v>#REF!</v>
      </c>
      <c r="AJ4" s="92" t="e">
        <f>'C завтраками| Bed and breakfast'!#REF!</f>
        <v>#REF!</v>
      </c>
      <c r="AK4" s="92" t="e">
        <f>'C завтраками| Bed and breakfast'!#REF!</f>
        <v>#REF!</v>
      </c>
      <c r="AL4" s="133" t="e">
        <f>'C завтраками| Bed and breakfast'!#REF!</f>
        <v>#REF!</v>
      </c>
      <c r="AM4" s="133" t="e">
        <f>'C завтраками| Bed and breakfast'!#REF!</f>
        <v>#REF!</v>
      </c>
      <c r="AN4" s="133" t="e">
        <f>'C завтраками| Bed and breakfast'!#REF!</f>
        <v>#REF!</v>
      </c>
      <c r="AO4" s="133" t="e">
        <f>'C завтраками| Bed and breakfast'!#REF!</f>
        <v>#REF!</v>
      </c>
    </row>
    <row r="5" spans="1:41" s="53" customFormat="1" ht="21.95" customHeight="1" x14ac:dyDescent="0.2">
      <c r="A5" s="98"/>
      <c r="B5" s="84">
        <v>44413</v>
      </c>
      <c r="C5" s="84">
        <v>44415</v>
      </c>
      <c r="D5" s="84">
        <v>44420</v>
      </c>
      <c r="E5" s="84">
        <v>44422</v>
      </c>
      <c r="F5" s="84">
        <v>44427</v>
      </c>
      <c r="G5" s="84">
        <v>44429</v>
      </c>
      <c r="H5" s="84">
        <v>44434</v>
      </c>
      <c r="I5" s="84">
        <v>44436</v>
      </c>
      <c r="J5" s="84">
        <v>44448</v>
      </c>
      <c r="K5" s="102" t="e">
        <f>'C завтраками| Bed and breakfast'!#REF!</f>
        <v>#REF!</v>
      </c>
      <c r="L5" s="101" t="e">
        <f>'C завтраками| Bed and breakfast'!#REF!</f>
        <v>#REF!</v>
      </c>
      <c r="M5" s="102" t="e">
        <f>'C завтраками| Bed and breakfast'!#REF!</f>
        <v>#REF!</v>
      </c>
      <c r="N5" s="102" t="e">
        <f>'C завтраками| Bed and breakfast'!#REF!</f>
        <v>#REF!</v>
      </c>
      <c r="O5" s="102" t="e">
        <f>'C завтраками| Bed and breakfast'!#REF!</f>
        <v>#REF!</v>
      </c>
      <c r="P5" s="102" t="e">
        <f>'C завтраками| Bed and breakfast'!#REF!</f>
        <v>#REF!</v>
      </c>
      <c r="Q5" s="102" t="e">
        <f>'C завтраками| Bed and breakfast'!#REF!</f>
        <v>#REF!</v>
      </c>
      <c r="R5" s="102" t="e">
        <f>'C завтраками| Bed and breakfast'!#REF!</f>
        <v>#REF!</v>
      </c>
      <c r="S5" s="102" t="e">
        <f>'C завтраками| Bed and breakfast'!#REF!</f>
        <v>#REF!</v>
      </c>
      <c r="T5" s="102" t="e">
        <f>'C завтраками| Bed and breakfast'!#REF!</f>
        <v>#REF!</v>
      </c>
      <c r="U5" s="131" t="e">
        <f>'C завтраками| Bed and breakfast'!#REF!</f>
        <v>#REF!</v>
      </c>
      <c r="V5" s="101" t="e">
        <f>'C завтраками| Bed and breakfast'!#REF!</f>
        <v>#REF!</v>
      </c>
      <c r="W5" s="101" t="e">
        <f>'C завтраками| Bed and breakfast'!#REF!</f>
        <v>#REF!</v>
      </c>
      <c r="X5" s="101" t="e">
        <f>'C завтраками| Bed and breakfast'!#REF!</f>
        <v>#REF!</v>
      </c>
      <c r="Y5" s="103" t="e">
        <f>'C завтраками| Bed and breakfast'!#REF!</f>
        <v>#REF!</v>
      </c>
      <c r="Z5" s="101" t="e">
        <f>'C завтраками| Bed and breakfast'!#REF!</f>
        <v>#REF!</v>
      </c>
      <c r="AA5" s="92" t="e">
        <f>'C завтраками| Bed and breakfast'!#REF!</f>
        <v>#REF!</v>
      </c>
      <c r="AB5" s="92" t="e">
        <f>'C завтраками| Bed and breakfast'!#REF!</f>
        <v>#REF!</v>
      </c>
      <c r="AC5" s="92" t="e">
        <f>'C завтраками| Bed and breakfast'!#REF!</f>
        <v>#REF!</v>
      </c>
      <c r="AD5" s="92" t="e">
        <f>'C завтраками| Bed and breakfast'!#REF!</f>
        <v>#REF!</v>
      </c>
      <c r="AE5" s="92" t="e">
        <f>'C завтраками| Bed and breakfast'!#REF!</f>
        <v>#REF!</v>
      </c>
      <c r="AF5" s="92" t="e">
        <f>'C завтраками| Bed and breakfast'!#REF!</f>
        <v>#REF!</v>
      </c>
      <c r="AG5" s="133" t="e">
        <f>'C завтраками| Bed and breakfast'!#REF!</f>
        <v>#REF!</v>
      </c>
      <c r="AH5" s="92" t="e">
        <f>'C завтраками| Bed and breakfast'!#REF!</f>
        <v>#REF!</v>
      </c>
      <c r="AI5" s="92" t="e">
        <f>'C завтраками| Bed and breakfast'!#REF!</f>
        <v>#REF!</v>
      </c>
      <c r="AJ5" s="92" t="e">
        <f>'C завтраками| Bed and breakfast'!#REF!</f>
        <v>#REF!</v>
      </c>
      <c r="AK5" s="92" t="e">
        <f>'C завтраками| Bed and breakfast'!#REF!</f>
        <v>#REF!</v>
      </c>
      <c r="AL5" s="133" t="e">
        <f>'C завтраками| Bed and breakfast'!#REF!</f>
        <v>#REF!</v>
      </c>
      <c r="AM5" s="133" t="e">
        <f>'C завтраками| Bed and breakfast'!#REF!</f>
        <v>#REF!</v>
      </c>
      <c r="AN5" s="133" t="e">
        <f>'C завтраками| Bed and breakfast'!#REF!</f>
        <v>#REF!</v>
      </c>
      <c r="AO5" s="133" t="e">
        <f>'C завтраками| Bed and breakfast'!#REF!</f>
        <v>#REF!</v>
      </c>
    </row>
    <row r="6" spans="1:41"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row>
    <row r="7" spans="1:41" s="53" customFormat="1" x14ac:dyDescent="0.2">
      <c r="A7" s="88">
        <v>1</v>
      </c>
      <c r="B7" s="42">
        <v>10200</v>
      </c>
      <c r="C7" s="42">
        <v>11000</v>
      </c>
      <c r="D7" s="42">
        <v>10200</v>
      </c>
      <c r="E7" s="42">
        <v>11000</v>
      </c>
      <c r="F7" s="42">
        <v>10200</v>
      </c>
      <c r="G7" s="42">
        <v>11000</v>
      </c>
      <c r="H7" s="42">
        <v>10200</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row>
    <row r="8" spans="1:41" s="53" customFormat="1" x14ac:dyDescent="0.2">
      <c r="A8" s="88">
        <v>2</v>
      </c>
      <c r="B8" s="42">
        <f t="shared" ref="B8:H8" si="0">B7+1000</f>
        <v>11200</v>
      </c>
      <c r="C8" s="42">
        <f t="shared" si="0"/>
        <v>12000</v>
      </c>
      <c r="D8" s="42">
        <f t="shared" si="0"/>
        <v>11200</v>
      </c>
      <c r="E8" s="42">
        <f t="shared" si="0"/>
        <v>12000</v>
      </c>
      <c r="F8" s="42">
        <f t="shared" si="0"/>
        <v>11200</v>
      </c>
      <c r="G8" s="42">
        <f t="shared" si="0"/>
        <v>12000</v>
      </c>
      <c r="H8" s="42">
        <f t="shared" si="0"/>
        <v>11200</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row>
    <row r="9" spans="1:41" s="53" customFormat="1" x14ac:dyDescent="0.2">
      <c r="A9" s="42" t="s">
        <v>84</v>
      </c>
      <c r="B9" s="41"/>
      <c r="C9" s="41"/>
      <c r="D9" s="41"/>
      <c r="E9" s="41"/>
      <c r="F9" s="41"/>
      <c r="G9" s="41"/>
      <c r="H9" s="41"/>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row>
    <row r="10" spans="1:41" s="53" customFormat="1" x14ac:dyDescent="0.2">
      <c r="A10" s="88">
        <f>A7</f>
        <v>1</v>
      </c>
      <c r="B10" s="42">
        <f t="shared" ref="B10:H11" si="1">B7+3000</f>
        <v>13200</v>
      </c>
      <c r="C10" s="42">
        <f t="shared" si="1"/>
        <v>14000</v>
      </c>
      <c r="D10" s="42">
        <f t="shared" si="1"/>
        <v>13200</v>
      </c>
      <c r="E10" s="42">
        <f t="shared" si="1"/>
        <v>14000</v>
      </c>
      <c r="F10" s="42">
        <f t="shared" si="1"/>
        <v>13200</v>
      </c>
      <c r="G10" s="42">
        <f t="shared" si="1"/>
        <v>14000</v>
      </c>
      <c r="H10" s="42">
        <f t="shared" si="1"/>
        <v>13200</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row>
    <row r="11" spans="1:41" s="53" customFormat="1" x14ac:dyDescent="0.2">
      <c r="A11" s="88">
        <f>A8</f>
        <v>2</v>
      </c>
      <c r="B11" s="42">
        <f t="shared" si="1"/>
        <v>14200</v>
      </c>
      <c r="C11" s="42">
        <f t="shared" si="1"/>
        <v>15000</v>
      </c>
      <c r="D11" s="42">
        <f t="shared" si="1"/>
        <v>14200</v>
      </c>
      <c r="E11" s="42">
        <f t="shared" si="1"/>
        <v>15000</v>
      </c>
      <c r="F11" s="42">
        <f t="shared" si="1"/>
        <v>14200</v>
      </c>
      <c r="G11" s="42">
        <f t="shared" si="1"/>
        <v>15000</v>
      </c>
      <c r="H11" s="42">
        <f t="shared" si="1"/>
        <v>14200</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row>
    <row r="12" spans="1:41" s="53" customFormat="1" x14ac:dyDescent="0.2">
      <c r="A12" s="42" t="s">
        <v>85</v>
      </c>
      <c r="B12" s="41"/>
      <c r="C12" s="41"/>
      <c r="D12" s="41"/>
      <c r="E12" s="41"/>
      <c r="F12" s="41"/>
      <c r="G12" s="41"/>
      <c r="H12" s="41"/>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row>
    <row r="13" spans="1:41" s="53" customFormat="1" x14ac:dyDescent="0.2">
      <c r="A13" s="88">
        <f>A7</f>
        <v>1</v>
      </c>
      <c r="B13" s="42">
        <f t="shared" ref="B13:H13" si="2">B7+4000</f>
        <v>14200</v>
      </c>
      <c r="C13" s="42">
        <f t="shared" si="2"/>
        <v>15000</v>
      </c>
      <c r="D13" s="42">
        <f t="shared" si="2"/>
        <v>14200</v>
      </c>
      <c r="E13" s="42">
        <f t="shared" si="2"/>
        <v>15000</v>
      </c>
      <c r="F13" s="42">
        <f t="shared" si="2"/>
        <v>14200</v>
      </c>
      <c r="G13" s="42">
        <f t="shared" si="2"/>
        <v>15000</v>
      </c>
      <c r="H13" s="42">
        <f t="shared" si="2"/>
        <v>14200</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row>
    <row r="14" spans="1:41" s="53" customFormat="1" x14ac:dyDescent="0.2">
      <c r="A14" s="88">
        <f>A8</f>
        <v>2</v>
      </c>
      <c r="B14" s="42">
        <f t="shared" ref="B14:H14" si="3">B13+1000</f>
        <v>15200</v>
      </c>
      <c r="C14" s="42">
        <f t="shared" si="3"/>
        <v>16000</v>
      </c>
      <c r="D14" s="42">
        <f t="shared" si="3"/>
        <v>15200</v>
      </c>
      <c r="E14" s="42">
        <f t="shared" si="3"/>
        <v>16000</v>
      </c>
      <c r="F14" s="42">
        <f t="shared" si="3"/>
        <v>15200</v>
      </c>
      <c r="G14" s="42">
        <f t="shared" si="3"/>
        <v>16000</v>
      </c>
      <c r="H14" s="42">
        <f t="shared" si="3"/>
        <v>15200</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row>
    <row r="15" spans="1:41" s="53" customFormat="1" x14ac:dyDescent="0.2">
      <c r="A15" s="42" t="s">
        <v>86</v>
      </c>
      <c r="B15" s="41"/>
      <c r="C15" s="41"/>
      <c r="D15" s="41"/>
      <c r="E15" s="41"/>
      <c r="F15" s="41"/>
      <c r="G15" s="41"/>
      <c r="H15" s="41"/>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row>
    <row r="16" spans="1:41" s="53" customFormat="1" x14ac:dyDescent="0.2">
      <c r="A16" s="88">
        <f>A7</f>
        <v>1</v>
      </c>
      <c r="B16" s="42">
        <f t="shared" ref="B16:H16" si="4">B7+6000</f>
        <v>16200</v>
      </c>
      <c r="C16" s="42">
        <f t="shared" si="4"/>
        <v>17000</v>
      </c>
      <c r="D16" s="42">
        <f t="shared" si="4"/>
        <v>16200</v>
      </c>
      <c r="E16" s="42">
        <f t="shared" si="4"/>
        <v>17000</v>
      </c>
      <c r="F16" s="42">
        <f t="shared" si="4"/>
        <v>16200</v>
      </c>
      <c r="G16" s="42">
        <f t="shared" si="4"/>
        <v>17000</v>
      </c>
      <c r="H16" s="42">
        <f t="shared" si="4"/>
        <v>16200</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row>
    <row r="17" spans="1:41" s="53" customFormat="1" x14ac:dyDescent="0.2">
      <c r="A17" s="88">
        <f>A8</f>
        <v>2</v>
      </c>
      <c r="B17" s="42">
        <f t="shared" ref="B17:H17" si="5">B16+1000</f>
        <v>17200</v>
      </c>
      <c r="C17" s="42">
        <f t="shared" si="5"/>
        <v>18000</v>
      </c>
      <c r="D17" s="42">
        <f t="shared" si="5"/>
        <v>17200</v>
      </c>
      <c r="E17" s="42">
        <f t="shared" si="5"/>
        <v>18000</v>
      </c>
      <c r="F17" s="42">
        <f t="shared" si="5"/>
        <v>17200</v>
      </c>
      <c r="G17" s="42">
        <f t="shared" si="5"/>
        <v>18000</v>
      </c>
      <c r="H17" s="42">
        <f t="shared" si="5"/>
        <v>17200</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row>
    <row r="18" spans="1:41" s="53" customFormat="1" x14ac:dyDescent="0.2">
      <c r="A18" s="42" t="s">
        <v>87</v>
      </c>
      <c r="B18" s="41"/>
      <c r="C18" s="41"/>
      <c r="D18" s="41"/>
      <c r="E18" s="41"/>
      <c r="F18" s="41"/>
      <c r="G18" s="41"/>
      <c r="H18" s="41"/>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row>
    <row r="19" spans="1:41" s="53" customFormat="1" x14ac:dyDescent="0.2">
      <c r="A19" s="88" t="s">
        <v>88</v>
      </c>
      <c r="B19" s="42">
        <f t="shared" ref="B19:H19" si="6">B7+21000</f>
        <v>31200</v>
      </c>
      <c r="C19" s="42">
        <f t="shared" si="6"/>
        <v>32000</v>
      </c>
      <c r="D19" s="42">
        <f t="shared" si="6"/>
        <v>31200</v>
      </c>
      <c r="E19" s="42">
        <f t="shared" si="6"/>
        <v>32000</v>
      </c>
      <c r="F19" s="42">
        <f t="shared" si="6"/>
        <v>31200</v>
      </c>
      <c r="G19" s="42">
        <f t="shared" si="6"/>
        <v>32000</v>
      </c>
      <c r="H19" s="42">
        <f t="shared" si="6"/>
        <v>31200</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114" t="e">
        <f>'C завтраками| Bed and breakfast'!#REF!*0.85</f>
        <v>#REF!</v>
      </c>
      <c r="P19" s="114" t="e">
        <f>'C завтраками| Bed and breakfast'!#REF!*0.85</f>
        <v>#REF!</v>
      </c>
      <c r="Q19" s="114"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row>
    <row r="20" spans="1:41" s="50" customFormat="1" ht="12.75" thickBot="1" x14ac:dyDescent="0.25">
      <c r="A20" s="100"/>
      <c r="B20" s="53"/>
      <c r="C20" s="53"/>
      <c r="D20" s="53"/>
      <c r="E20" s="53"/>
      <c r="F20" s="53"/>
      <c r="G20" s="53"/>
      <c r="H20" s="53"/>
      <c r="I20" s="53"/>
      <c r="J20" s="53"/>
      <c r="K20" s="53"/>
      <c r="L20" s="53"/>
      <c r="M20" s="53"/>
      <c r="N20" s="53"/>
      <c r="O20" s="53"/>
      <c r="P20" s="53"/>
    </row>
    <row r="21" spans="1:41" s="50" customFormat="1" ht="13.5" thickBot="1" x14ac:dyDescent="0.25">
      <c r="A21" s="104" t="s">
        <v>66</v>
      </c>
      <c r="B21"/>
      <c r="C21"/>
      <c r="D21"/>
      <c r="E21"/>
      <c r="F21"/>
      <c r="G21"/>
      <c r="H21"/>
      <c r="I21"/>
      <c r="J21"/>
      <c r="K21" s="55"/>
      <c r="L21" s="55"/>
      <c r="M21" s="55"/>
      <c r="N21" s="55"/>
      <c r="O21" s="55"/>
      <c r="P21" s="55"/>
      <c r="Q21" s="55"/>
      <c r="R21" s="55"/>
      <c r="S21" s="55"/>
      <c r="T21" s="55"/>
      <c r="U21" s="55"/>
      <c r="V21" s="55"/>
      <c r="W21" s="55"/>
    </row>
    <row r="22" spans="1:41" ht="12.75" x14ac:dyDescent="0.2">
      <c r="A22" s="63" t="s">
        <v>78</v>
      </c>
      <c r="B22"/>
      <c r="C22"/>
      <c r="D22"/>
      <c r="E22"/>
      <c r="F22"/>
      <c r="G22"/>
      <c r="H22"/>
      <c r="I22"/>
      <c r="J22"/>
      <c r="K22" s="55"/>
      <c r="L22" s="55"/>
      <c r="M22" s="55"/>
      <c r="N22" s="55"/>
      <c r="O22" s="55"/>
      <c r="P22" s="55"/>
      <c r="Q22" s="55"/>
      <c r="R22" s="55"/>
      <c r="S22" s="55"/>
      <c r="T22" s="55"/>
      <c r="U22" s="55"/>
      <c r="V22" s="55"/>
      <c r="W22" s="55"/>
    </row>
    <row r="23" spans="1:41" ht="9" hidden="1" customHeight="1" x14ac:dyDescent="0.2">
      <c r="A23" s="43" t="s">
        <v>67</v>
      </c>
      <c r="B23"/>
      <c r="C23"/>
      <c r="D23"/>
      <c r="E23"/>
      <c r="F23"/>
      <c r="G23"/>
      <c r="H23"/>
      <c r="I23"/>
      <c r="J23"/>
      <c r="K23"/>
      <c r="L23"/>
      <c r="M23"/>
      <c r="N23"/>
      <c r="O23"/>
      <c r="P23"/>
      <c r="Q23"/>
      <c r="R23" s="55"/>
      <c r="S23" s="55"/>
      <c r="T23" s="55"/>
      <c r="U23" s="55"/>
      <c r="V23" s="55"/>
      <c r="W23" s="55"/>
    </row>
    <row r="24" spans="1:41" ht="10.7" customHeight="1" x14ac:dyDescent="0.2">
      <c r="A24" s="43" t="s">
        <v>89</v>
      </c>
      <c r="B24"/>
      <c r="C24"/>
      <c r="D24"/>
      <c r="E24"/>
      <c r="F24"/>
      <c r="G24"/>
      <c r="H24"/>
      <c r="I24"/>
      <c r="J24"/>
      <c r="K24"/>
      <c r="L24"/>
      <c r="M24"/>
      <c r="N24"/>
      <c r="O24"/>
      <c r="P24"/>
      <c r="Q24"/>
      <c r="R24" s="55"/>
      <c r="S24" s="55"/>
      <c r="T24" s="55"/>
      <c r="U24" s="55"/>
      <c r="V24" s="55"/>
      <c r="W24" s="55"/>
    </row>
    <row r="25" spans="1:41" ht="12.75" x14ac:dyDescent="0.2">
      <c r="A25" s="43" t="s">
        <v>68</v>
      </c>
      <c r="B25"/>
      <c r="C25"/>
      <c r="D25"/>
      <c r="E25"/>
      <c r="F25"/>
      <c r="G25"/>
      <c r="H25"/>
      <c r="I25"/>
      <c r="J25"/>
      <c r="K25"/>
      <c r="L25"/>
      <c r="M25"/>
      <c r="N25"/>
      <c r="O25"/>
      <c r="P25"/>
      <c r="Q25"/>
      <c r="R25" s="55"/>
      <c r="S25" s="55"/>
      <c r="T25" s="55"/>
      <c r="U25" s="55"/>
      <c r="V25" s="55"/>
      <c r="W25" s="55"/>
    </row>
    <row r="26" spans="1:41" ht="13.35" customHeight="1" x14ac:dyDescent="0.2">
      <c r="A26" s="43" t="s">
        <v>69</v>
      </c>
      <c r="B26"/>
      <c r="C26"/>
      <c r="D26"/>
      <c r="E26"/>
      <c r="F26"/>
      <c r="G26"/>
      <c r="H26"/>
      <c r="I26"/>
      <c r="J26"/>
      <c r="K26"/>
      <c r="L26"/>
      <c r="M26"/>
      <c r="N26"/>
      <c r="O26"/>
      <c r="P26"/>
      <c r="Q26"/>
      <c r="R26" s="55"/>
      <c r="S26" s="55"/>
      <c r="T26" s="55"/>
      <c r="U26" s="55"/>
      <c r="V26" s="55"/>
      <c r="W26" s="55"/>
    </row>
    <row r="27" spans="1:41" ht="13.35" customHeight="1" x14ac:dyDescent="0.2">
      <c r="A27" s="43" t="s">
        <v>90</v>
      </c>
      <c r="B27"/>
      <c r="C27"/>
      <c r="D27"/>
      <c r="E27"/>
      <c r="F27"/>
      <c r="G27"/>
      <c r="H27"/>
      <c r="I27"/>
      <c r="J27"/>
      <c r="K27"/>
      <c r="L27"/>
      <c r="M27"/>
      <c r="N27"/>
      <c r="O27"/>
      <c r="P27"/>
      <c r="Q27"/>
      <c r="R27" s="55"/>
      <c r="S27" s="55"/>
      <c r="T27" s="55"/>
      <c r="U27" s="55"/>
      <c r="V27" s="55"/>
      <c r="W27" s="55"/>
    </row>
    <row r="28" spans="1:41" ht="12.6" customHeight="1" thickBot="1" x14ac:dyDescent="0.25">
      <c r="A28" s="3"/>
      <c r="B28"/>
      <c r="C28"/>
      <c r="D28"/>
      <c r="E28"/>
      <c r="F28"/>
      <c r="G28"/>
      <c r="H28"/>
      <c r="I28"/>
      <c r="J28"/>
      <c r="K28"/>
      <c r="L28"/>
      <c r="M28"/>
      <c r="N28"/>
      <c r="O28"/>
      <c r="P28"/>
      <c r="Q28"/>
      <c r="R28" s="55"/>
      <c r="S28" s="55"/>
      <c r="T28" s="55"/>
      <c r="U28" s="55"/>
      <c r="V28" s="55"/>
      <c r="W28" s="55"/>
    </row>
    <row r="29" spans="1:41" ht="13.35" customHeight="1" thickBot="1" x14ac:dyDescent="0.25">
      <c r="A29" s="105" t="s">
        <v>71</v>
      </c>
      <c r="B29"/>
      <c r="C29"/>
      <c r="D29"/>
      <c r="E29"/>
      <c r="F29"/>
      <c r="G29"/>
      <c r="H29"/>
      <c r="I29"/>
      <c r="J29"/>
      <c r="K29"/>
      <c r="L29"/>
      <c r="M29"/>
      <c r="N29"/>
      <c r="O29"/>
      <c r="P29"/>
      <c r="Q29"/>
      <c r="R29" s="55"/>
      <c r="S29" s="55"/>
      <c r="T29" s="55"/>
      <c r="U29" s="55"/>
      <c r="V29" s="55"/>
      <c r="W29" s="55"/>
    </row>
    <row r="30" spans="1:41" ht="11.45" customHeight="1" x14ac:dyDescent="0.2">
      <c r="A30" s="106" t="s">
        <v>93</v>
      </c>
      <c r="B30"/>
      <c r="C30"/>
      <c r="D30"/>
      <c r="E30"/>
      <c r="F30"/>
      <c r="G30"/>
      <c r="H30"/>
      <c r="I30"/>
      <c r="J30"/>
      <c r="K30"/>
      <c r="L30"/>
      <c r="M30"/>
      <c r="N30"/>
      <c r="O30"/>
      <c r="P30"/>
      <c r="Q30"/>
      <c r="R30" s="55"/>
      <c r="S30" s="55"/>
      <c r="T30" s="55"/>
      <c r="U30" s="55"/>
      <c r="V30" s="55"/>
      <c r="W30" s="55"/>
    </row>
    <row r="31" spans="1:41" ht="13.5" thickBot="1" x14ac:dyDescent="0.25">
      <c r="A31" s="3"/>
      <c r="B31"/>
      <c r="C31"/>
      <c r="D31"/>
      <c r="E31"/>
      <c r="F31"/>
      <c r="G31"/>
      <c r="H31"/>
      <c r="I31"/>
      <c r="J31"/>
      <c r="K31"/>
      <c r="L31"/>
      <c r="M31"/>
      <c r="N31"/>
      <c r="O31"/>
      <c r="P31"/>
      <c r="Q31"/>
      <c r="R31" s="55"/>
      <c r="S31" s="55"/>
      <c r="T31" s="55"/>
      <c r="U31" s="55"/>
      <c r="V31" s="55"/>
      <c r="W31" s="55"/>
    </row>
    <row r="32" spans="1:41" ht="13.5" thickBot="1" x14ac:dyDescent="0.25">
      <c r="A32" s="107" t="s">
        <v>70</v>
      </c>
      <c r="B32"/>
      <c r="C32"/>
      <c r="D32"/>
      <c r="E32"/>
      <c r="F32"/>
      <c r="G32"/>
      <c r="H32"/>
      <c r="I32"/>
      <c r="J32"/>
      <c r="K32"/>
      <c r="L32"/>
      <c r="M32"/>
      <c r="N32"/>
      <c r="O32"/>
      <c r="P32"/>
      <c r="Q32"/>
      <c r="R32" s="55"/>
      <c r="S32" s="55"/>
      <c r="T32" s="55"/>
      <c r="U32" s="55"/>
      <c r="V32" s="55"/>
      <c r="W32" s="55"/>
    </row>
    <row r="33" spans="1:23" ht="48" x14ac:dyDescent="0.2">
      <c r="A33" s="70" t="s">
        <v>92</v>
      </c>
      <c r="B33"/>
      <c r="C33"/>
      <c r="D33"/>
      <c r="E33"/>
      <c r="F33"/>
      <c r="G33"/>
      <c r="H33"/>
      <c r="I33"/>
      <c r="J33"/>
      <c r="K33"/>
      <c r="L33"/>
      <c r="M33"/>
      <c r="N33"/>
      <c r="O33"/>
      <c r="P33"/>
      <c r="Q33"/>
      <c r="R33" s="55"/>
      <c r="S33" s="55"/>
      <c r="T33" s="55"/>
      <c r="U33" s="55"/>
      <c r="V33" s="55"/>
      <c r="W33" s="55"/>
    </row>
    <row r="34" spans="1:23" ht="12.75" x14ac:dyDescent="0.2">
      <c r="A34"/>
      <c r="B34"/>
      <c r="C34"/>
      <c r="D34"/>
      <c r="E34"/>
      <c r="F34"/>
      <c r="G34"/>
      <c r="H34"/>
      <c r="I34"/>
      <c r="J34"/>
      <c r="K34"/>
      <c r="L34"/>
      <c r="M34"/>
      <c r="N34"/>
      <c r="O34"/>
      <c r="P34"/>
      <c r="Q34"/>
      <c r="R34" s="55"/>
      <c r="S34" s="55"/>
      <c r="T34" s="55"/>
      <c r="U34" s="55"/>
      <c r="V34" s="55"/>
      <c r="W34" s="55"/>
    </row>
    <row r="35" spans="1:23" x14ac:dyDescent="0.2">
      <c r="M35" s="48"/>
      <c r="Q35" s="48"/>
    </row>
    <row r="36" spans="1:23" x14ac:dyDescent="0.2">
      <c r="M36" s="48"/>
      <c r="Q36" s="48"/>
    </row>
    <row r="37" spans="1:23" x14ac:dyDescent="0.2">
      <c r="M37" s="48"/>
      <c r="Q37" s="48"/>
    </row>
    <row r="38" spans="1:23" x14ac:dyDescent="0.2">
      <c r="M38" s="48"/>
      <c r="Q38" s="48"/>
    </row>
    <row r="39" spans="1:23" x14ac:dyDescent="0.2">
      <c r="M39" s="48"/>
      <c r="Q39" s="48"/>
    </row>
    <row r="40" spans="1:23" x14ac:dyDescent="0.2">
      <c r="M40" s="48"/>
      <c r="Q40" s="48"/>
    </row>
    <row r="41" spans="1:23" x14ac:dyDescent="0.2">
      <c r="M41" s="48"/>
      <c r="Q41" s="48"/>
    </row>
    <row r="42" spans="1:23" x14ac:dyDescent="0.2">
      <c r="M42" s="48"/>
      <c r="Q42" s="48"/>
    </row>
    <row r="43" spans="1:23" x14ac:dyDescent="0.2">
      <c r="M43" s="48"/>
      <c r="Q43" s="48"/>
    </row>
    <row r="44" spans="1:23" x14ac:dyDescent="0.2">
      <c r="M44" s="48"/>
      <c r="Q44" s="48"/>
    </row>
    <row r="45" spans="1:23" x14ac:dyDescent="0.2">
      <c r="M45" s="48"/>
      <c r="Q45" s="48"/>
    </row>
    <row r="46" spans="1:23" x14ac:dyDescent="0.2">
      <c r="M46" s="48"/>
      <c r="Q46" s="48"/>
    </row>
    <row r="47" spans="1:23" x14ac:dyDescent="0.2">
      <c r="M47" s="48"/>
      <c r="Q47" s="48"/>
    </row>
    <row r="48" spans="1:23" x14ac:dyDescent="0.2">
      <c r="M48" s="48"/>
      <c r="Q48" s="48"/>
    </row>
    <row r="49" spans="13:17" x14ac:dyDescent="0.2">
      <c r="M49" s="48"/>
      <c r="Q49" s="48"/>
    </row>
    <row r="50" spans="13:17" x14ac:dyDescent="0.2">
      <c r="M50" s="48"/>
      <c r="Q50" s="48"/>
    </row>
    <row r="51" spans="13:17" x14ac:dyDescent="0.2">
      <c r="M51" s="48"/>
      <c r="Q51" s="48"/>
    </row>
    <row r="52" spans="13:17" x14ac:dyDescent="0.2">
      <c r="M52" s="48"/>
      <c r="Q52" s="48"/>
    </row>
    <row r="53" spans="13:17" x14ac:dyDescent="0.2">
      <c r="M53" s="48"/>
      <c r="Q53" s="48"/>
    </row>
    <row r="54" spans="13:17" x14ac:dyDescent="0.2">
      <c r="M54" s="48"/>
      <c r="Q54" s="48"/>
    </row>
    <row r="55" spans="13:17" x14ac:dyDescent="0.2">
      <c r="M55" s="48"/>
      <c r="Q55" s="48"/>
    </row>
    <row r="56" spans="13:17" x14ac:dyDescent="0.2">
      <c r="M56" s="48"/>
      <c r="Q56" s="48"/>
    </row>
    <row r="57" spans="13:17" x14ac:dyDescent="0.2">
      <c r="M57" s="48"/>
      <c r="Q57" s="48"/>
    </row>
    <row r="58" spans="13:17" x14ac:dyDescent="0.2">
      <c r="M58" s="48"/>
      <c r="Q58" s="48"/>
    </row>
    <row r="59" spans="13:17" x14ac:dyDescent="0.2">
      <c r="M59" s="48"/>
      <c r="Q59" s="48"/>
    </row>
    <row r="60" spans="13:17" x14ac:dyDescent="0.2">
      <c r="M60" s="48"/>
      <c r="Q60" s="48"/>
    </row>
    <row r="61" spans="13:17" x14ac:dyDescent="0.2">
      <c r="M61" s="48"/>
      <c r="Q61" s="48"/>
    </row>
    <row r="62" spans="13:17" x14ac:dyDescent="0.2">
      <c r="M62" s="48"/>
      <c r="Q62" s="48"/>
    </row>
    <row r="63" spans="13:17" x14ac:dyDescent="0.2">
      <c r="M63" s="48"/>
      <c r="Q63" s="48"/>
    </row>
    <row r="64" spans="13:17" x14ac:dyDescent="0.2">
      <c r="M64" s="48"/>
      <c r="Q64" s="48"/>
    </row>
    <row r="65" spans="13:17" x14ac:dyDescent="0.2">
      <c r="M65" s="48"/>
      <c r="Q65" s="48"/>
    </row>
    <row r="66" spans="13:17" x14ac:dyDescent="0.2">
      <c r="M66" s="48"/>
      <c r="Q66" s="48"/>
    </row>
    <row r="67" spans="13:17" x14ac:dyDescent="0.2">
      <c r="M67" s="48"/>
      <c r="Q67" s="48"/>
    </row>
    <row r="68" spans="13:17" x14ac:dyDescent="0.2">
      <c r="M68" s="48"/>
      <c r="Q68" s="48"/>
    </row>
    <row r="69" spans="13:17" x14ac:dyDescent="0.2">
      <c r="M69" s="48"/>
      <c r="Q69" s="48"/>
    </row>
    <row r="70" spans="13:17" x14ac:dyDescent="0.2">
      <c r="M70" s="48"/>
      <c r="Q70" s="48"/>
    </row>
    <row r="71" spans="13:17" x14ac:dyDescent="0.2">
      <c r="M71" s="48"/>
      <c r="Q71" s="48"/>
    </row>
    <row r="72" spans="13:17" x14ac:dyDescent="0.2">
      <c r="M72" s="48"/>
      <c r="Q72" s="48"/>
    </row>
    <row r="73" spans="13:17" x14ac:dyDescent="0.2">
      <c r="M73" s="48"/>
      <c r="Q73" s="48"/>
    </row>
    <row r="74" spans="13:17" x14ac:dyDescent="0.2">
      <c r="M74" s="48"/>
      <c r="Q74" s="48"/>
    </row>
    <row r="75" spans="13:17" x14ac:dyDescent="0.2">
      <c r="M75" s="48"/>
      <c r="Q75" s="48"/>
    </row>
    <row r="76" spans="13:17" x14ac:dyDescent="0.2">
      <c r="M76" s="48"/>
      <c r="Q76" s="48"/>
    </row>
    <row r="77" spans="13:17" x14ac:dyDescent="0.2">
      <c r="M77" s="48"/>
      <c r="Q77" s="48"/>
    </row>
    <row r="78" spans="13:17" x14ac:dyDescent="0.2">
      <c r="M78" s="48"/>
      <c r="Q78" s="48"/>
    </row>
    <row r="79" spans="13:17" x14ac:dyDescent="0.2">
      <c r="M79" s="48"/>
      <c r="Q79" s="48"/>
    </row>
    <row r="80" spans="13:17" x14ac:dyDescent="0.2">
      <c r="M80" s="48"/>
      <c r="Q80" s="48"/>
    </row>
    <row r="81" spans="13:17" x14ac:dyDescent="0.2">
      <c r="M81" s="48"/>
      <c r="Q81" s="48"/>
    </row>
    <row r="82" spans="13:17" x14ac:dyDescent="0.2">
      <c r="M82" s="48"/>
      <c r="Q82" s="48"/>
    </row>
    <row r="83" spans="13:17" x14ac:dyDescent="0.2">
      <c r="M83" s="48"/>
      <c r="Q83" s="48"/>
    </row>
    <row r="84" spans="13:17" x14ac:dyDescent="0.2">
      <c r="M84" s="48"/>
      <c r="Q84" s="48"/>
    </row>
    <row r="85" spans="13:17" x14ac:dyDescent="0.2">
      <c r="M85" s="48"/>
      <c r="Q85" s="48"/>
    </row>
    <row r="86" spans="13:17" x14ac:dyDescent="0.2">
      <c r="M86" s="48"/>
      <c r="Q86" s="48"/>
    </row>
    <row r="87" spans="13:17" x14ac:dyDescent="0.2">
      <c r="M87" s="48"/>
      <c r="Q87" s="48"/>
    </row>
    <row r="88" spans="13:17" x14ac:dyDescent="0.2">
      <c r="M88" s="48"/>
      <c r="Q88" s="48"/>
    </row>
    <row r="89" spans="13:17" x14ac:dyDescent="0.2">
      <c r="M89" s="48"/>
      <c r="Q89" s="48"/>
    </row>
    <row r="90" spans="13:17" x14ac:dyDescent="0.2">
      <c r="M90" s="48"/>
      <c r="Q90" s="48"/>
    </row>
    <row r="91" spans="13:17" x14ac:dyDescent="0.2">
      <c r="M91" s="48"/>
      <c r="Q91" s="48"/>
    </row>
    <row r="92" spans="13:17" x14ac:dyDescent="0.2">
      <c r="M92" s="48"/>
      <c r="Q92" s="48"/>
    </row>
    <row r="93" spans="13:17" x14ac:dyDescent="0.2">
      <c r="M93" s="48"/>
      <c r="Q93" s="48"/>
    </row>
    <row r="94" spans="13:17" x14ac:dyDescent="0.2">
      <c r="M94" s="48"/>
      <c r="Q94" s="48"/>
    </row>
    <row r="95" spans="13:17" x14ac:dyDescent="0.2">
      <c r="M95" s="48"/>
      <c r="Q95" s="48"/>
    </row>
    <row r="96" spans="13:17" x14ac:dyDescent="0.2">
      <c r="M96" s="48"/>
      <c r="Q96" s="48"/>
    </row>
    <row r="97" spans="13:17" x14ac:dyDescent="0.2">
      <c r="M97" s="48"/>
      <c r="Q97" s="48"/>
    </row>
    <row r="98" spans="13:17" x14ac:dyDescent="0.2">
      <c r="M98" s="48"/>
      <c r="Q98" s="48"/>
    </row>
    <row r="99" spans="13:17" x14ac:dyDescent="0.2">
      <c r="M99" s="48"/>
      <c r="Q99" s="48"/>
    </row>
    <row r="100" spans="13:17" x14ac:dyDescent="0.2">
      <c r="M100" s="48"/>
      <c r="Q100" s="48"/>
    </row>
    <row r="101" spans="13:17" x14ac:dyDescent="0.2">
      <c r="M101" s="48"/>
      <c r="Q101" s="48"/>
    </row>
    <row r="102" spans="13:17" x14ac:dyDescent="0.2">
      <c r="M102" s="48"/>
      <c r="Q102" s="48"/>
    </row>
    <row r="103" spans="13:17" x14ac:dyDescent="0.2">
      <c r="M103" s="48"/>
      <c r="Q103" s="48"/>
    </row>
    <row r="104" spans="13:17" x14ac:dyDescent="0.2">
      <c r="M104" s="48"/>
      <c r="Q104" s="48"/>
    </row>
    <row r="105" spans="13:17" x14ac:dyDescent="0.2">
      <c r="M105" s="48"/>
      <c r="Q105" s="48"/>
    </row>
    <row r="106" spans="13:17" x14ac:dyDescent="0.2">
      <c r="M106" s="48"/>
      <c r="Q106" s="48"/>
    </row>
    <row r="107" spans="13:17" x14ac:dyDescent="0.2">
      <c r="M107" s="48"/>
      <c r="Q107" s="48"/>
    </row>
    <row r="108" spans="13:17" x14ac:dyDescent="0.2">
      <c r="M108" s="48"/>
      <c r="Q108" s="48"/>
    </row>
    <row r="109" spans="13:17" x14ac:dyDescent="0.2">
      <c r="M109" s="48"/>
      <c r="Q109" s="48"/>
    </row>
    <row r="110" spans="13:17" x14ac:dyDescent="0.2">
      <c r="M110" s="48"/>
      <c r="Q110" s="48"/>
    </row>
    <row r="111" spans="13:17" x14ac:dyDescent="0.2">
      <c r="M111" s="48"/>
      <c r="Q111" s="48"/>
    </row>
    <row r="112" spans="13:17" x14ac:dyDescent="0.2">
      <c r="M112" s="48"/>
      <c r="Q112" s="48"/>
    </row>
    <row r="113" spans="13:17" x14ac:dyDescent="0.2">
      <c r="M113" s="48"/>
      <c r="Q113" s="48"/>
    </row>
    <row r="114" spans="13:17" x14ac:dyDescent="0.2">
      <c r="M114" s="48"/>
      <c r="Q114" s="48"/>
    </row>
    <row r="115" spans="13:17" x14ac:dyDescent="0.2">
      <c r="M115" s="48"/>
      <c r="Q115" s="48"/>
    </row>
    <row r="116" spans="13:17" x14ac:dyDescent="0.2">
      <c r="M116" s="48"/>
      <c r="Q116" s="48"/>
    </row>
    <row r="117" spans="13:17" x14ac:dyDescent="0.2">
      <c r="M117" s="48"/>
      <c r="Q117" s="48"/>
    </row>
    <row r="118" spans="13:17" x14ac:dyDescent="0.2">
      <c r="M118" s="48"/>
      <c r="Q118" s="48"/>
    </row>
    <row r="119" spans="13:17" x14ac:dyDescent="0.2">
      <c r="M119" s="48"/>
      <c r="Q119" s="48"/>
    </row>
    <row r="120" spans="13:17" x14ac:dyDescent="0.2">
      <c r="M120" s="48"/>
      <c r="Q120" s="48"/>
    </row>
    <row r="121" spans="13:17" x14ac:dyDescent="0.2">
      <c r="M121" s="48"/>
      <c r="Q121" s="48"/>
    </row>
    <row r="122" spans="13:17" x14ac:dyDescent="0.2">
      <c r="M122" s="48"/>
      <c r="Q122" s="48"/>
    </row>
    <row r="123" spans="13:17" x14ac:dyDescent="0.2">
      <c r="M123" s="48"/>
      <c r="Q123" s="48"/>
    </row>
    <row r="124" spans="13:17" x14ac:dyDescent="0.2">
      <c r="M124" s="48"/>
      <c r="Q124" s="48"/>
    </row>
    <row r="125" spans="13:17" x14ac:dyDescent="0.2">
      <c r="M125" s="48"/>
      <c r="Q125" s="48"/>
    </row>
    <row r="126" spans="13:17" x14ac:dyDescent="0.2">
      <c r="M126" s="48"/>
      <c r="Q126" s="48"/>
    </row>
    <row r="127" spans="13:17" x14ac:dyDescent="0.2">
      <c r="M127" s="48"/>
      <c r="Q127" s="48"/>
    </row>
    <row r="128" spans="13:17" x14ac:dyDescent="0.2">
      <c r="M128" s="48"/>
      <c r="Q128" s="48"/>
    </row>
    <row r="129" spans="13:17" x14ac:dyDescent="0.2">
      <c r="M129" s="48"/>
      <c r="Q129" s="48"/>
    </row>
    <row r="130" spans="13:17" x14ac:dyDescent="0.2">
      <c r="M130" s="48"/>
      <c r="Q130" s="48"/>
    </row>
    <row r="131" spans="13:17" x14ac:dyDescent="0.2">
      <c r="M131" s="48"/>
      <c r="Q131" s="48"/>
    </row>
    <row r="132" spans="13:17" x14ac:dyDescent="0.2">
      <c r="M132" s="48"/>
      <c r="Q132" s="48"/>
    </row>
    <row r="133" spans="13:17" x14ac:dyDescent="0.2">
      <c r="M133" s="48"/>
      <c r="Q133" s="48"/>
    </row>
    <row r="134" spans="13:17" x14ac:dyDescent="0.2">
      <c r="M134" s="48"/>
      <c r="Q134" s="48"/>
    </row>
    <row r="135" spans="13:17" x14ac:dyDescent="0.2">
      <c r="M135" s="48"/>
      <c r="Q135" s="48"/>
    </row>
    <row r="136" spans="13:17" x14ac:dyDescent="0.2">
      <c r="M136" s="48"/>
      <c r="Q136" s="48"/>
    </row>
    <row r="137" spans="13:17" x14ac:dyDescent="0.2">
      <c r="M137" s="48"/>
      <c r="Q137" s="48"/>
    </row>
    <row r="138" spans="13:17" x14ac:dyDescent="0.2">
      <c r="M138" s="48"/>
      <c r="Q138" s="48"/>
    </row>
    <row r="139" spans="13:17" x14ac:dyDescent="0.2">
      <c r="M139" s="48"/>
      <c r="Q139" s="48"/>
    </row>
    <row r="140" spans="13:17" x14ac:dyDescent="0.2">
      <c r="M140" s="48"/>
      <c r="Q140" s="48"/>
    </row>
    <row r="141" spans="13:17" x14ac:dyDescent="0.2">
      <c r="M141" s="48"/>
      <c r="Q141" s="48"/>
    </row>
    <row r="142" spans="13:17" x14ac:dyDescent="0.2">
      <c r="M142" s="48"/>
      <c r="Q142" s="48"/>
    </row>
    <row r="143" spans="13:17" x14ac:dyDescent="0.2">
      <c r="M143" s="48"/>
      <c r="Q143" s="48"/>
    </row>
    <row r="144" spans="13:17" x14ac:dyDescent="0.2">
      <c r="M144" s="48"/>
      <c r="Q144" s="48"/>
    </row>
    <row r="145" spans="13:17" x14ac:dyDescent="0.2">
      <c r="M145" s="48"/>
      <c r="Q145" s="48"/>
    </row>
    <row r="146" spans="13:17" x14ac:dyDescent="0.2">
      <c r="M146" s="48"/>
      <c r="Q146" s="48"/>
    </row>
    <row r="147" spans="13:17" x14ac:dyDescent="0.2">
      <c r="M147" s="48"/>
      <c r="Q147" s="48"/>
    </row>
    <row r="148" spans="13:17" x14ac:dyDescent="0.2">
      <c r="M148" s="48"/>
      <c r="Q148" s="48"/>
    </row>
    <row r="149" spans="13:17" x14ac:dyDescent="0.2">
      <c r="M149" s="48"/>
      <c r="Q149" s="48"/>
    </row>
    <row r="150" spans="13:17" x14ac:dyDescent="0.2">
      <c r="M150" s="48"/>
      <c r="Q150" s="48"/>
    </row>
    <row r="151" spans="13:17" x14ac:dyDescent="0.2">
      <c r="M151" s="48"/>
      <c r="Q151" s="48"/>
    </row>
    <row r="152" spans="13:17" x14ac:dyDescent="0.2">
      <c r="M152" s="48"/>
      <c r="Q152" s="48"/>
    </row>
    <row r="153" spans="13:17" x14ac:dyDescent="0.2">
      <c r="M153" s="48"/>
      <c r="Q153" s="48"/>
    </row>
    <row r="154" spans="13:17" x14ac:dyDescent="0.2">
      <c r="M154" s="48"/>
      <c r="Q154" s="48"/>
    </row>
    <row r="155" spans="13:17" x14ac:dyDescent="0.2">
      <c r="M155" s="48"/>
      <c r="Q155" s="48"/>
    </row>
    <row r="156" spans="13:17" x14ac:dyDescent="0.2">
      <c r="M156" s="48"/>
      <c r="Q156" s="48"/>
    </row>
    <row r="157" spans="13:17" x14ac:dyDescent="0.2">
      <c r="M157" s="48"/>
      <c r="Q157" s="48"/>
    </row>
    <row r="158" spans="13:17" x14ac:dyDescent="0.2">
      <c r="M158" s="48"/>
      <c r="Q158" s="48"/>
    </row>
    <row r="159" spans="13:17" x14ac:dyDescent="0.2">
      <c r="M159" s="48"/>
      <c r="Q159" s="48"/>
    </row>
    <row r="160" spans="13:17" x14ac:dyDescent="0.2">
      <c r="M160" s="48"/>
      <c r="Q160" s="48"/>
    </row>
    <row r="161" spans="13:17" x14ac:dyDescent="0.2">
      <c r="M161" s="48"/>
      <c r="Q161" s="48"/>
    </row>
    <row r="162" spans="13:17" x14ac:dyDescent="0.2">
      <c r="M162" s="48"/>
      <c r="Q162" s="48"/>
    </row>
    <row r="163" spans="13:17" x14ac:dyDescent="0.2">
      <c r="M163" s="48"/>
      <c r="Q163" s="48"/>
    </row>
    <row r="164" spans="13:17" x14ac:dyDescent="0.2">
      <c r="M164" s="48"/>
      <c r="Q164" s="48"/>
    </row>
    <row r="165" spans="13:17" x14ac:dyDescent="0.2">
      <c r="M165" s="48"/>
      <c r="Q165" s="48"/>
    </row>
    <row r="166" spans="13:17" x14ac:dyDescent="0.2">
      <c r="M166" s="48"/>
      <c r="Q166" s="48"/>
    </row>
    <row r="167" spans="13:17" x14ac:dyDescent="0.2">
      <c r="M167" s="48"/>
      <c r="Q167" s="48"/>
    </row>
    <row r="168" spans="13:17" x14ac:dyDescent="0.2">
      <c r="M168" s="48"/>
      <c r="Q168" s="48"/>
    </row>
    <row r="169" spans="13:17" x14ac:dyDescent="0.2">
      <c r="M169" s="48"/>
      <c r="Q169" s="48"/>
    </row>
    <row r="170" spans="13:17" x14ac:dyDescent="0.2">
      <c r="M170" s="48"/>
      <c r="Q170" s="48"/>
    </row>
    <row r="171" spans="13:17" x14ac:dyDescent="0.2">
      <c r="M171" s="48"/>
      <c r="Q171" s="48"/>
    </row>
    <row r="172" spans="13:17" x14ac:dyDescent="0.2">
      <c r="M172" s="48"/>
      <c r="Q172" s="48"/>
    </row>
    <row r="173" spans="13:17" x14ac:dyDescent="0.2">
      <c r="M173" s="48"/>
      <c r="Q173" s="48"/>
    </row>
    <row r="174" spans="13:17" x14ac:dyDescent="0.2">
      <c r="M174" s="48"/>
      <c r="Q174" s="48"/>
    </row>
    <row r="175" spans="13:17" x14ac:dyDescent="0.2">
      <c r="M175" s="48"/>
      <c r="Q175" s="48"/>
    </row>
    <row r="176" spans="13:17" x14ac:dyDescent="0.2">
      <c r="M176" s="48"/>
      <c r="Q176" s="48"/>
    </row>
    <row r="177" spans="13:17" x14ac:dyDescent="0.2">
      <c r="M177" s="48"/>
      <c r="Q177" s="48"/>
    </row>
    <row r="178" spans="13:17" x14ac:dyDescent="0.2">
      <c r="M178" s="48"/>
      <c r="Q178" s="48"/>
    </row>
    <row r="179" spans="13:17" x14ac:dyDescent="0.2">
      <c r="M179" s="48"/>
      <c r="Q179" s="48"/>
    </row>
    <row r="180" spans="13:17" x14ac:dyDescent="0.2">
      <c r="M180" s="48"/>
      <c r="Q180" s="48"/>
    </row>
    <row r="181" spans="13:17" x14ac:dyDescent="0.2">
      <c r="M181" s="48"/>
      <c r="Q181" s="48"/>
    </row>
    <row r="182" spans="13:17" x14ac:dyDescent="0.2">
      <c r="M182" s="48"/>
      <c r="Q182" s="48"/>
    </row>
    <row r="183" spans="13:17" x14ac:dyDescent="0.2">
      <c r="M183" s="48"/>
      <c r="Q183" s="48"/>
    </row>
    <row r="184" spans="13:17" x14ac:dyDescent="0.2">
      <c r="M184" s="48"/>
      <c r="Q184" s="48"/>
    </row>
    <row r="185" spans="13:17" x14ac:dyDescent="0.2">
      <c r="M185" s="48"/>
      <c r="Q185" s="48"/>
    </row>
    <row r="186" spans="13:17" x14ac:dyDescent="0.2">
      <c r="M186" s="48"/>
      <c r="Q186" s="48"/>
    </row>
    <row r="187" spans="13:17" x14ac:dyDescent="0.2">
      <c r="M187" s="48"/>
      <c r="Q187" s="48"/>
    </row>
    <row r="188" spans="13:17" x14ac:dyDescent="0.2">
      <c r="M188" s="48"/>
      <c r="Q188" s="48"/>
    </row>
    <row r="189" spans="13:17" x14ac:dyDescent="0.2">
      <c r="M189" s="48"/>
      <c r="Q189" s="48"/>
    </row>
    <row r="190" spans="13:17" x14ac:dyDescent="0.2">
      <c r="M190" s="48"/>
      <c r="Q190" s="48"/>
    </row>
    <row r="191" spans="13:17" x14ac:dyDescent="0.2">
      <c r="M191" s="48"/>
      <c r="Q191" s="48"/>
    </row>
    <row r="192" spans="13:17" x14ac:dyDescent="0.2">
      <c r="M192" s="48"/>
      <c r="Q192" s="48"/>
    </row>
    <row r="193" spans="13:17" x14ac:dyDescent="0.2">
      <c r="M193" s="48"/>
      <c r="Q193" s="48"/>
    </row>
    <row r="194" spans="13:17" x14ac:dyDescent="0.2">
      <c r="M194" s="48"/>
      <c r="Q194" s="48"/>
    </row>
    <row r="195" spans="13:17" x14ac:dyDescent="0.2">
      <c r="M195" s="48"/>
      <c r="Q195" s="48"/>
    </row>
    <row r="196" spans="13:17" x14ac:dyDescent="0.2">
      <c r="M196" s="48"/>
      <c r="Q196" s="48"/>
    </row>
    <row r="197" spans="13:17" x14ac:dyDescent="0.2">
      <c r="M197" s="48"/>
      <c r="Q197" s="48"/>
    </row>
    <row r="198" spans="13:17" x14ac:dyDescent="0.2">
      <c r="M198" s="48"/>
      <c r="Q198" s="48"/>
    </row>
    <row r="199" spans="13:17" x14ac:dyDescent="0.2">
      <c r="M199" s="48"/>
      <c r="Q199" s="48"/>
    </row>
  </sheetData>
  <mergeCells count="1">
    <mergeCell ref="A1:A2"/>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dimension ref="A1:P62"/>
  <sheetViews>
    <sheetView zoomScale="85" zoomScaleNormal="85" workbookViewId="0">
      <selection activeCell="J16" sqref="J16"/>
    </sheetView>
  </sheetViews>
  <sheetFormatPr defaultRowHeight="12.75" x14ac:dyDescent="0.2"/>
  <cols>
    <col min="1" max="1" width="26.42578125" customWidth="1"/>
    <col min="2" max="3" width="9.5703125" customWidth="1"/>
    <col min="12" max="12" width="4.140625" customWidth="1"/>
    <col min="13" max="13" width="4" hidden="1" customWidth="1"/>
    <col min="14" max="16" width="9.140625" hidden="1" customWidth="1"/>
  </cols>
  <sheetData>
    <row r="1" spans="1:10" x14ac:dyDescent="0.2">
      <c r="A1" s="222" t="s">
        <v>22</v>
      </c>
      <c r="B1" s="222"/>
      <c r="C1" s="222"/>
    </row>
    <row r="2" spans="1:10" ht="11.25" customHeight="1" x14ac:dyDescent="0.2">
      <c r="A2" s="223" t="s">
        <v>24</v>
      </c>
      <c r="B2" s="223"/>
      <c r="C2" s="223"/>
      <c r="D2" s="223"/>
      <c r="E2" s="223"/>
      <c r="F2" s="223"/>
      <c r="G2" s="223"/>
      <c r="H2" s="223"/>
      <c r="I2" s="223"/>
    </row>
    <row r="3" spans="1:10" ht="26.25" customHeight="1" x14ac:dyDescent="0.2">
      <c r="A3" s="11" t="s">
        <v>2</v>
      </c>
      <c r="B3" s="18" t="s">
        <v>6</v>
      </c>
      <c r="C3" s="18" t="s">
        <v>4</v>
      </c>
      <c r="D3" s="19" t="s">
        <v>29</v>
      </c>
      <c r="E3" s="19">
        <v>43901</v>
      </c>
      <c r="F3" s="19" t="s">
        <v>30</v>
      </c>
      <c r="G3" s="19" t="s">
        <v>31</v>
      </c>
      <c r="H3" s="19" t="s">
        <v>32</v>
      </c>
      <c r="I3" s="19" t="s">
        <v>33</v>
      </c>
      <c r="J3" s="19" t="s">
        <v>63</v>
      </c>
    </row>
    <row r="4" spans="1:10" s="17" customFormat="1" ht="11.25" customHeight="1" x14ac:dyDescent="0.2">
      <c r="A4" s="34" t="s">
        <v>28</v>
      </c>
      <c r="B4" s="34"/>
      <c r="C4" s="34"/>
      <c r="D4" s="34"/>
      <c r="E4" s="34"/>
      <c r="F4" s="35"/>
      <c r="G4" s="35"/>
      <c r="H4" s="35"/>
      <c r="I4" s="35"/>
    </row>
    <row r="5" spans="1:10" ht="11.25" customHeight="1" x14ac:dyDescent="0.2">
      <c r="A5" s="22">
        <v>1</v>
      </c>
      <c r="B5" s="22" t="e">
        <f>B6</f>
        <v>#REF!</v>
      </c>
      <c r="C5" s="22" t="e">
        <f t="shared" ref="C5:J5" si="0">C6</f>
        <v>#REF!</v>
      </c>
      <c r="D5" s="33" t="e">
        <f t="shared" si="0"/>
        <v>#REF!</v>
      </c>
      <c r="E5" s="33" t="e">
        <f t="shared" si="0"/>
        <v>#REF!</v>
      </c>
      <c r="F5" s="33" t="e">
        <f t="shared" si="0"/>
        <v>#REF!</v>
      </c>
      <c r="G5" s="33" t="e">
        <f t="shared" si="0"/>
        <v>#REF!</v>
      </c>
      <c r="H5" s="33" t="e">
        <f t="shared" si="0"/>
        <v>#REF!</v>
      </c>
      <c r="I5" s="33" t="e">
        <f t="shared" si="0"/>
        <v>#REF!</v>
      </c>
      <c r="J5" s="33" t="e">
        <f t="shared" si="0"/>
        <v>#REF!</v>
      </c>
    </row>
    <row r="6" spans="1:10" ht="11.25" customHeight="1" x14ac:dyDescent="0.2">
      <c r="A6" s="22">
        <v>2</v>
      </c>
      <c r="B6" s="22" t="e">
        <f>'C завтраками| Bed and breakfast'!#REF!*0.9</f>
        <v>#REF!</v>
      </c>
      <c r="C6" s="22" t="e">
        <f>'C завтраками| Bed and breakfast'!#REF!*0.9</f>
        <v>#REF!</v>
      </c>
      <c r="D6" s="33" t="e">
        <f>'C завтраками| Bed and breakfast'!#REF!*0.9</f>
        <v>#REF!</v>
      </c>
      <c r="E6" s="33" t="e">
        <f>'C завтраками| Bed and breakfast'!#REF!*0.9</f>
        <v>#REF!</v>
      </c>
      <c r="F6" s="33" t="e">
        <f>'C завтраками| Bed and breakfast'!#REF!*0.9</f>
        <v>#REF!</v>
      </c>
      <c r="G6" s="33" t="e">
        <f>'C завтраками| Bed and breakfast'!#REF!*0.9</f>
        <v>#REF!</v>
      </c>
      <c r="H6" s="33" t="e">
        <f>'C завтраками| Bed and breakfast'!#REF!*0.9</f>
        <v>#REF!</v>
      </c>
      <c r="I6" s="33" t="e">
        <f>'C завтраками| Bed and breakfast'!#REF!*0.9</f>
        <v>#REF!</v>
      </c>
      <c r="J6" s="33" t="e">
        <f>'C завтраками| Bed and breakfast'!#REF!*0.9</f>
        <v>#REF!</v>
      </c>
    </row>
    <row r="7" spans="1:10" s="17" customFormat="1" ht="11.25" customHeight="1" x14ac:dyDescent="0.2">
      <c r="A7" s="34" t="s">
        <v>3</v>
      </c>
      <c r="B7" s="36"/>
      <c r="C7" s="36"/>
      <c r="D7" s="36"/>
      <c r="E7" s="36"/>
      <c r="F7" s="36"/>
      <c r="G7" s="36"/>
      <c r="H7" s="36"/>
      <c r="I7" s="36"/>
      <c r="J7" s="36"/>
    </row>
    <row r="8" spans="1:10" ht="11.25" customHeight="1" x14ac:dyDescent="0.2">
      <c r="A8" s="22">
        <v>1</v>
      </c>
      <c r="B8" s="22" t="e">
        <f>B9</f>
        <v>#REF!</v>
      </c>
      <c r="C8" s="22" t="e">
        <f t="shared" ref="C8:J8" si="1">C9</f>
        <v>#REF!</v>
      </c>
      <c r="D8" s="33" t="e">
        <f t="shared" si="1"/>
        <v>#REF!</v>
      </c>
      <c r="E8" s="33" t="e">
        <f t="shared" si="1"/>
        <v>#REF!</v>
      </c>
      <c r="F8" s="33" t="e">
        <f t="shared" si="1"/>
        <v>#REF!</v>
      </c>
      <c r="G8" s="33" t="e">
        <f t="shared" si="1"/>
        <v>#REF!</v>
      </c>
      <c r="H8" s="33" t="e">
        <f t="shared" si="1"/>
        <v>#REF!</v>
      </c>
      <c r="I8" s="33" t="e">
        <f t="shared" si="1"/>
        <v>#REF!</v>
      </c>
      <c r="J8" s="33" t="e">
        <f t="shared" si="1"/>
        <v>#REF!</v>
      </c>
    </row>
    <row r="9" spans="1:10" ht="11.25" customHeight="1" x14ac:dyDescent="0.2">
      <c r="A9" s="22">
        <v>2</v>
      </c>
      <c r="B9" s="22" t="e">
        <f>'C завтраками| Bed and breakfast'!#REF!*0.9</f>
        <v>#REF!</v>
      </c>
      <c r="C9" s="22" t="e">
        <f>'C завтраками| Bed and breakfast'!#REF!*0.9</f>
        <v>#REF!</v>
      </c>
      <c r="D9" s="33" t="e">
        <f>'C завтраками| Bed and breakfast'!#REF!*0.9</f>
        <v>#REF!</v>
      </c>
      <c r="E9" s="33" t="e">
        <f>'C завтраками| Bed and breakfast'!#REF!*0.9</f>
        <v>#REF!</v>
      </c>
      <c r="F9" s="33" t="e">
        <f>'C завтраками| Bed and breakfast'!#REF!*0.9</f>
        <v>#REF!</v>
      </c>
      <c r="G9" s="33" t="e">
        <f>'C завтраками| Bed and breakfast'!#REF!*0.9</f>
        <v>#REF!</v>
      </c>
      <c r="H9" s="33" t="e">
        <f>'C завтраками| Bed and breakfast'!#REF!*0.9</f>
        <v>#REF!</v>
      </c>
      <c r="I9" s="33" t="e">
        <f>'C завтраками| Bed and breakfast'!#REF!*0.9</f>
        <v>#REF!</v>
      </c>
      <c r="J9" s="33" t="e">
        <f>'C завтраками| Bed and breakfast'!#REF!*0.9</f>
        <v>#REF!</v>
      </c>
    </row>
    <row r="10" spans="1:10" s="17" customFormat="1" ht="11.25" customHeight="1" x14ac:dyDescent="0.2">
      <c r="A10" s="34" t="s">
        <v>21</v>
      </c>
      <c r="B10" s="36"/>
      <c r="C10" s="36"/>
      <c r="D10" s="36"/>
      <c r="E10" s="36"/>
      <c r="F10" s="36"/>
      <c r="G10" s="36"/>
      <c r="H10" s="36"/>
      <c r="I10" s="36"/>
      <c r="J10" s="36"/>
    </row>
    <row r="11" spans="1:10" ht="11.25" customHeight="1" x14ac:dyDescent="0.2">
      <c r="A11" s="22">
        <v>1</v>
      </c>
      <c r="B11" s="22" t="e">
        <f>B12</f>
        <v>#REF!</v>
      </c>
      <c r="C11" s="22" t="e">
        <f t="shared" ref="C11:J11" si="2">C12</f>
        <v>#REF!</v>
      </c>
      <c r="D11" s="33" t="e">
        <f t="shared" si="2"/>
        <v>#REF!</v>
      </c>
      <c r="E11" s="33" t="e">
        <f t="shared" si="2"/>
        <v>#REF!</v>
      </c>
      <c r="F11" s="33" t="e">
        <f t="shared" si="2"/>
        <v>#REF!</v>
      </c>
      <c r="G11" s="33" t="e">
        <f t="shared" si="2"/>
        <v>#REF!</v>
      </c>
      <c r="H11" s="33" t="e">
        <f t="shared" si="2"/>
        <v>#REF!</v>
      </c>
      <c r="I11" s="33" t="e">
        <f t="shared" si="2"/>
        <v>#REF!</v>
      </c>
      <c r="J11" s="33" t="e">
        <f t="shared" si="2"/>
        <v>#REF!</v>
      </c>
    </row>
    <row r="12" spans="1:10" ht="11.25" customHeight="1" x14ac:dyDescent="0.2">
      <c r="A12" s="22">
        <v>2</v>
      </c>
      <c r="B12" s="22" t="e">
        <f>'C завтраками| Bed and breakfast'!#REF!*0.9</f>
        <v>#REF!</v>
      </c>
      <c r="C12" s="22" t="e">
        <f>'C завтраками| Bed and breakfast'!#REF!*0.9</f>
        <v>#REF!</v>
      </c>
      <c r="D12" s="33" t="e">
        <f>'C завтраками| Bed and breakfast'!#REF!*0.9</f>
        <v>#REF!</v>
      </c>
      <c r="E12" s="33" t="e">
        <f>'C завтраками| Bed and breakfast'!#REF!*0.9</f>
        <v>#REF!</v>
      </c>
      <c r="F12" s="33" t="e">
        <f>'C завтраками| Bed and breakfast'!#REF!*0.9</f>
        <v>#REF!</v>
      </c>
      <c r="G12" s="33" t="e">
        <f>'C завтраками| Bed and breakfast'!#REF!*0.9</f>
        <v>#REF!</v>
      </c>
      <c r="H12" s="33" t="e">
        <f>'C завтраками| Bed and breakfast'!#REF!*0.9</f>
        <v>#REF!</v>
      </c>
      <c r="I12" s="33" t="e">
        <f>'C завтраками| Bed and breakfast'!#REF!*0.9</f>
        <v>#REF!</v>
      </c>
      <c r="J12" s="33" t="e">
        <f>'C завтраками| Bed and breakfast'!#REF!*0.9</f>
        <v>#REF!</v>
      </c>
    </row>
    <row r="13" spans="1:10" x14ac:dyDescent="0.2">
      <c r="A13" s="14"/>
      <c r="B13" s="14"/>
      <c r="C13" s="14"/>
      <c r="D13" s="14"/>
      <c r="E13" s="14"/>
      <c r="F13" s="15"/>
      <c r="G13" s="15"/>
      <c r="H13" s="15"/>
      <c r="I13" s="15"/>
    </row>
    <row r="14" spans="1:10" ht="11.25" customHeight="1" x14ac:dyDescent="0.2">
      <c r="A14" s="218" t="s">
        <v>19</v>
      </c>
      <c r="B14" s="218"/>
      <c r="C14" s="218"/>
      <c r="D14" s="218"/>
      <c r="E14" s="218"/>
      <c r="F14" s="218"/>
      <c r="G14" s="218"/>
      <c r="H14" s="218"/>
      <c r="I14" s="218"/>
    </row>
    <row r="15" spans="1:10" ht="23.25" customHeight="1" x14ac:dyDescent="0.2">
      <c r="A15" s="11" t="s">
        <v>2</v>
      </c>
      <c r="B15" s="30" t="str">
        <f>B3</f>
        <v>01.03.2020-05.03.2020</v>
      </c>
      <c r="C15" s="30" t="str">
        <f>C3</f>
        <v>06.03.2020-08.03.2020</v>
      </c>
      <c r="D15" s="19" t="s">
        <v>29</v>
      </c>
      <c r="E15" s="19">
        <v>43901</v>
      </c>
      <c r="F15" s="19" t="s">
        <v>30</v>
      </c>
      <c r="G15" s="19" t="s">
        <v>31</v>
      </c>
      <c r="H15" s="19" t="s">
        <v>32</v>
      </c>
      <c r="I15" s="19" t="s">
        <v>33</v>
      </c>
      <c r="J15" s="19" t="str">
        <f>J3</f>
        <v>01.04.2020-16.04.2020</v>
      </c>
    </row>
    <row r="16" spans="1:10" s="17" customFormat="1" ht="11.25" customHeight="1" x14ac:dyDescent="0.2">
      <c r="A16" s="7" t="s">
        <v>23</v>
      </c>
      <c r="B16" s="37"/>
      <c r="C16" s="37"/>
      <c r="D16" s="37"/>
      <c r="E16" s="37"/>
      <c r="F16" s="13"/>
      <c r="G16" s="13"/>
      <c r="H16" s="13"/>
      <c r="I16" s="13"/>
    </row>
    <row r="17" spans="1:10" ht="11.25" customHeight="1" x14ac:dyDescent="0.2">
      <c r="A17" s="8">
        <v>1</v>
      </c>
      <c r="B17" s="9" t="e">
        <f t="shared" ref="B17:D18" si="3">B5*0.85</f>
        <v>#REF!</v>
      </c>
      <c r="C17" s="9" t="e">
        <f t="shared" si="3"/>
        <v>#REF!</v>
      </c>
      <c r="D17" s="32" t="e">
        <f t="shared" si="3"/>
        <v>#REF!</v>
      </c>
      <c r="E17" s="32" t="e">
        <f t="shared" ref="E17:J17" si="4">E5*0.85</f>
        <v>#REF!</v>
      </c>
      <c r="F17" s="32" t="e">
        <f t="shared" si="4"/>
        <v>#REF!</v>
      </c>
      <c r="G17" s="32" t="e">
        <f t="shared" si="4"/>
        <v>#REF!</v>
      </c>
      <c r="H17" s="32" t="e">
        <f t="shared" si="4"/>
        <v>#REF!</v>
      </c>
      <c r="I17" s="32" t="e">
        <f t="shared" si="4"/>
        <v>#REF!</v>
      </c>
      <c r="J17" s="32" t="e">
        <f t="shared" si="4"/>
        <v>#REF!</v>
      </c>
    </row>
    <row r="18" spans="1:10" ht="11.25" customHeight="1" x14ac:dyDescent="0.2">
      <c r="A18" s="8">
        <v>2</v>
      </c>
      <c r="B18" s="9" t="e">
        <f t="shared" si="3"/>
        <v>#REF!</v>
      </c>
      <c r="C18" s="9" t="e">
        <f t="shared" si="3"/>
        <v>#REF!</v>
      </c>
      <c r="D18" s="32" t="e">
        <f t="shared" si="3"/>
        <v>#REF!</v>
      </c>
      <c r="E18" s="32" t="e">
        <f t="shared" ref="E18:J18" si="5">E6*0.85</f>
        <v>#REF!</v>
      </c>
      <c r="F18" s="32" t="e">
        <f t="shared" si="5"/>
        <v>#REF!</v>
      </c>
      <c r="G18" s="32" t="e">
        <f t="shared" si="5"/>
        <v>#REF!</v>
      </c>
      <c r="H18" s="32" t="e">
        <f t="shared" si="5"/>
        <v>#REF!</v>
      </c>
      <c r="I18" s="32" t="e">
        <f t="shared" si="5"/>
        <v>#REF!</v>
      </c>
      <c r="J18" s="32" t="e">
        <f t="shared" si="5"/>
        <v>#REF!</v>
      </c>
    </row>
    <row r="19" spans="1:10" s="17" customFormat="1" ht="11.25" customHeight="1" x14ac:dyDescent="0.2">
      <c r="A19" s="7" t="s">
        <v>3</v>
      </c>
      <c r="B19" s="37"/>
      <c r="C19" s="37"/>
      <c r="D19" s="37"/>
      <c r="E19" s="37"/>
      <c r="F19" s="37"/>
      <c r="G19" s="37"/>
      <c r="H19" s="37"/>
      <c r="I19" s="37"/>
      <c r="J19" s="37"/>
    </row>
    <row r="20" spans="1:10" ht="11.25" customHeight="1" x14ac:dyDescent="0.2">
      <c r="A20" s="8">
        <v>1</v>
      </c>
      <c r="B20" s="9" t="e">
        <f t="shared" ref="B20:D21" si="6">B8*0.85</f>
        <v>#REF!</v>
      </c>
      <c r="C20" s="9" t="e">
        <f t="shared" si="6"/>
        <v>#REF!</v>
      </c>
      <c r="D20" s="32" t="e">
        <f t="shared" si="6"/>
        <v>#REF!</v>
      </c>
      <c r="E20" s="32" t="e">
        <f t="shared" ref="E20:J20" si="7">E8*0.85</f>
        <v>#REF!</v>
      </c>
      <c r="F20" s="32" t="e">
        <f t="shared" si="7"/>
        <v>#REF!</v>
      </c>
      <c r="G20" s="32" t="e">
        <f t="shared" si="7"/>
        <v>#REF!</v>
      </c>
      <c r="H20" s="32" t="e">
        <f t="shared" si="7"/>
        <v>#REF!</v>
      </c>
      <c r="I20" s="32" t="e">
        <f t="shared" si="7"/>
        <v>#REF!</v>
      </c>
      <c r="J20" s="32" t="e">
        <f t="shared" si="7"/>
        <v>#REF!</v>
      </c>
    </row>
    <row r="21" spans="1:10" ht="11.25" customHeight="1" x14ac:dyDescent="0.2">
      <c r="A21" s="8">
        <v>2</v>
      </c>
      <c r="B21" s="9" t="e">
        <f t="shared" si="6"/>
        <v>#REF!</v>
      </c>
      <c r="C21" s="9" t="e">
        <f t="shared" si="6"/>
        <v>#REF!</v>
      </c>
      <c r="D21" s="32" t="e">
        <f t="shared" si="6"/>
        <v>#REF!</v>
      </c>
      <c r="E21" s="32" t="e">
        <f t="shared" ref="E21:J21" si="8">E9*0.85</f>
        <v>#REF!</v>
      </c>
      <c r="F21" s="32" t="e">
        <f t="shared" si="8"/>
        <v>#REF!</v>
      </c>
      <c r="G21" s="32" t="e">
        <f t="shared" si="8"/>
        <v>#REF!</v>
      </c>
      <c r="H21" s="32" t="e">
        <f t="shared" si="8"/>
        <v>#REF!</v>
      </c>
      <c r="I21" s="32" t="e">
        <f t="shared" si="8"/>
        <v>#REF!</v>
      </c>
      <c r="J21" s="32" t="e">
        <f t="shared" si="8"/>
        <v>#REF!</v>
      </c>
    </row>
    <row r="22" spans="1:10" s="17" customFormat="1" ht="11.25" customHeight="1" x14ac:dyDescent="0.2">
      <c r="A22" s="7" t="s">
        <v>0</v>
      </c>
      <c r="B22" s="37"/>
      <c r="C22" s="37"/>
      <c r="D22" s="37"/>
      <c r="E22" s="37"/>
      <c r="F22" s="37"/>
      <c r="G22" s="37"/>
      <c r="H22" s="37"/>
      <c r="I22" s="37"/>
      <c r="J22" s="37"/>
    </row>
    <row r="23" spans="1:10" ht="11.25" customHeight="1" x14ac:dyDescent="0.2">
      <c r="A23" s="8">
        <v>1</v>
      </c>
      <c r="B23" s="9" t="e">
        <f t="shared" ref="B23:D24" si="9">B11*0.85</f>
        <v>#REF!</v>
      </c>
      <c r="C23" s="9" t="e">
        <f t="shared" si="9"/>
        <v>#REF!</v>
      </c>
      <c r="D23" s="32" t="e">
        <f t="shared" si="9"/>
        <v>#REF!</v>
      </c>
      <c r="E23" s="32" t="e">
        <f t="shared" ref="E23:J23" si="10">E11*0.85</f>
        <v>#REF!</v>
      </c>
      <c r="F23" s="32" t="e">
        <f t="shared" si="10"/>
        <v>#REF!</v>
      </c>
      <c r="G23" s="32" t="e">
        <f t="shared" si="10"/>
        <v>#REF!</v>
      </c>
      <c r="H23" s="32" t="e">
        <f t="shared" si="10"/>
        <v>#REF!</v>
      </c>
      <c r="I23" s="32" t="e">
        <f t="shared" si="10"/>
        <v>#REF!</v>
      </c>
      <c r="J23" s="32" t="e">
        <f t="shared" si="10"/>
        <v>#REF!</v>
      </c>
    </row>
    <row r="24" spans="1:10" ht="11.25" customHeight="1" x14ac:dyDescent="0.2">
      <c r="A24" s="8">
        <v>2</v>
      </c>
      <c r="B24" s="9" t="e">
        <f t="shared" si="9"/>
        <v>#REF!</v>
      </c>
      <c r="C24" s="9" t="e">
        <f t="shared" si="9"/>
        <v>#REF!</v>
      </c>
      <c r="D24" s="32" t="e">
        <f t="shared" si="9"/>
        <v>#REF!</v>
      </c>
      <c r="E24" s="32" t="e">
        <f t="shared" ref="E24:J24" si="11">E12*0.85</f>
        <v>#REF!</v>
      </c>
      <c r="F24" s="32" t="e">
        <f t="shared" si="11"/>
        <v>#REF!</v>
      </c>
      <c r="G24" s="32" t="e">
        <f t="shared" si="11"/>
        <v>#REF!</v>
      </c>
      <c r="H24" s="32" t="e">
        <f t="shared" si="11"/>
        <v>#REF!</v>
      </c>
      <c r="I24" s="32" t="e">
        <f t="shared" si="11"/>
        <v>#REF!</v>
      </c>
      <c r="J24" s="32" t="e">
        <f t="shared" si="11"/>
        <v>#REF!</v>
      </c>
    </row>
    <row r="25" spans="1:10" x14ac:dyDescent="0.2">
      <c r="A25" s="1"/>
      <c r="B25" s="16"/>
      <c r="C25" s="16"/>
    </row>
    <row r="26" spans="1:10" x14ac:dyDescent="0.2">
      <c r="A26" t="s">
        <v>53</v>
      </c>
    </row>
    <row r="27" spans="1:10" x14ac:dyDescent="0.2">
      <c r="A27" t="s">
        <v>62</v>
      </c>
    </row>
    <row r="28" spans="1:10" x14ac:dyDescent="0.2">
      <c r="A28" t="s">
        <v>37</v>
      </c>
    </row>
    <row r="29" spans="1:10" x14ac:dyDescent="0.2">
      <c r="A29" t="s">
        <v>35</v>
      </c>
    </row>
    <row r="30" spans="1:10" x14ac:dyDescent="0.2">
      <c r="A30" t="s">
        <v>38</v>
      </c>
    </row>
    <row r="31" spans="1:10" x14ac:dyDescent="0.2">
      <c r="A31" t="s">
        <v>39</v>
      </c>
    </row>
    <row r="32" spans="1:10" x14ac:dyDescent="0.2">
      <c r="A32" t="s">
        <v>36</v>
      </c>
    </row>
    <row r="34" spans="1:12" ht="15" x14ac:dyDescent="0.25">
      <c r="A34" s="38" t="s">
        <v>41</v>
      </c>
    </row>
    <row r="35" spans="1:12" x14ac:dyDescent="0.2">
      <c r="A35" t="s">
        <v>54</v>
      </c>
    </row>
    <row r="36" spans="1:12" x14ac:dyDescent="0.2">
      <c r="A36" t="s">
        <v>55</v>
      </c>
    </row>
    <row r="37" spans="1:12" x14ac:dyDescent="0.2">
      <c r="A37" t="s">
        <v>56</v>
      </c>
    </row>
    <row r="38" spans="1:12" x14ac:dyDescent="0.2">
      <c r="A38" t="s">
        <v>57</v>
      </c>
    </row>
    <row r="39" spans="1:12" x14ac:dyDescent="0.2">
      <c r="A39" t="s">
        <v>58</v>
      </c>
    </row>
    <row r="41" spans="1:12" ht="409.5" customHeight="1" x14ac:dyDescent="0.2">
      <c r="A41" s="221" t="s">
        <v>59</v>
      </c>
      <c r="B41" s="221"/>
      <c r="C41" s="221"/>
      <c r="D41" s="221"/>
      <c r="E41" s="221"/>
      <c r="F41" s="221"/>
      <c r="G41" s="221"/>
      <c r="L41" s="39"/>
    </row>
    <row r="42" spans="1:12" x14ac:dyDescent="0.2">
      <c r="A42" s="221"/>
      <c r="B42" s="221"/>
      <c r="C42" s="221"/>
      <c r="D42" s="221"/>
      <c r="E42" s="221"/>
      <c r="F42" s="221"/>
      <c r="G42" s="221"/>
    </row>
    <row r="43" spans="1:12" x14ac:dyDescent="0.2">
      <c r="A43" s="221"/>
      <c r="B43" s="221"/>
      <c r="C43" s="221"/>
      <c r="D43" s="221"/>
      <c r="E43" s="221"/>
      <c r="F43" s="221"/>
      <c r="G43" s="221"/>
    </row>
    <row r="44" spans="1:12" x14ac:dyDescent="0.2">
      <c r="A44" s="221"/>
      <c r="B44" s="221"/>
      <c r="C44" s="221"/>
      <c r="D44" s="221"/>
      <c r="E44" s="221"/>
      <c r="F44" s="221"/>
      <c r="G44" s="221"/>
    </row>
    <row r="45" spans="1:12" x14ac:dyDescent="0.2">
      <c r="A45" s="221"/>
      <c r="B45" s="221"/>
      <c r="C45" s="221"/>
      <c r="D45" s="221"/>
      <c r="E45" s="221"/>
      <c r="F45" s="221"/>
      <c r="G45" s="221"/>
    </row>
    <row r="46" spans="1:12" x14ac:dyDescent="0.2">
      <c r="A46" s="221"/>
      <c r="B46" s="221"/>
      <c r="C46" s="221"/>
      <c r="D46" s="221"/>
      <c r="E46" s="221"/>
      <c r="F46" s="221"/>
      <c r="G46" s="221"/>
    </row>
    <row r="47" spans="1:12" x14ac:dyDescent="0.2">
      <c r="A47" s="221"/>
      <c r="B47" s="221"/>
      <c r="C47" s="221"/>
      <c r="D47" s="221"/>
      <c r="E47" s="221"/>
      <c r="F47" s="221"/>
      <c r="G47" s="221"/>
    </row>
    <row r="48" spans="1:12" x14ac:dyDescent="0.2">
      <c r="A48" s="221"/>
      <c r="B48" s="221"/>
      <c r="C48" s="221"/>
      <c r="D48" s="221"/>
      <c r="E48" s="221"/>
      <c r="F48" s="221"/>
      <c r="G48" s="221"/>
    </row>
    <row r="49" spans="1:7" x14ac:dyDescent="0.2">
      <c r="A49" s="221"/>
      <c r="B49" s="221"/>
      <c r="C49" s="221"/>
      <c r="D49" s="221"/>
      <c r="E49" s="221"/>
      <c r="F49" s="221"/>
      <c r="G49" s="221"/>
    </row>
    <row r="50" spans="1:7" x14ac:dyDescent="0.2">
      <c r="A50" s="221"/>
      <c r="B50" s="221"/>
      <c r="C50" s="221"/>
      <c r="D50" s="221"/>
      <c r="E50" s="221"/>
      <c r="F50" s="221"/>
      <c r="G50" s="221"/>
    </row>
    <row r="51" spans="1:7" x14ac:dyDescent="0.2">
      <c r="A51" s="221"/>
      <c r="B51" s="221"/>
      <c r="C51" s="221"/>
      <c r="D51" s="221"/>
      <c r="E51" s="221"/>
      <c r="F51" s="221"/>
      <c r="G51" s="221"/>
    </row>
    <row r="52" spans="1:7" x14ac:dyDescent="0.2">
      <c r="A52" s="221"/>
      <c r="B52" s="221"/>
      <c r="C52" s="221"/>
      <c r="D52" s="221"/>
      <c r="E52" s="221"/>
      <c r="F52" s="221"/>
      <c r="G52" s="221"/>
    </row>
    <row r="53" spans="1:7" x14ac:dyDescent="0.2">
      <c r="A53" s="221"/>
      <c r="B53" s="221"/>
      <c r="C53" s="221"/>
      <c r="D53" s="221"/>
      <c r="E53" s="221"/>
      <c r="F53" s="221"/>
      <c r="G53" s="221"/>
    </row>
    <row r="54" spans="1:7" x14ac:dyDescent="0.2">
      <c r="A54" s="221"/>
      <c r="B54" s="221"/>
      <c r="C54" s="221"/>
      <c r="D54" s="221"/>
      <c r="E54" s="221"/>
      <c r="F54" s="221"/>
      <c r="G54" s="221"/>
    </row>
    <row r="55" spans="1:7" x14ac:dyDescent="0.2">
      <c r="A55" s="221"/>
      <c r="B55" s="221"/>
      <c r="C55" s="221"/>
      <c r="D55" s="221"/>
      <c r="E55" s="221"/>
      <c r="F55" s="221"/>
      <c r="G55" s="221"/>
    </row>
    <row r="56" spans="1:7" x14ac:dyDescent="0.2">
      <c r="A56" s="221"/>
      <c r="B56" s="221"/>
      <c r="C56" s="221"/>
      <c r="D56" s="221"/>
      <c r="E56" s="221"/>
      <c r="F56" s="221"/>
      <c r="G56" s="221"/>
    </row>
    <row r="57" spans="1:7" x14ac:dyDescent="0.2">
      <c r="A57" s="221"/>
      <c r="B57" s="221"/>
      <c r="C57" s="221"/>
      <c r="D57" s="221"/>
      <c r="E57" s="221"/>
      <c r="F57" s="221"/>
      <c r="G57" s="221"/>
    </row>
    <row r="58" spans="1:7" x14ac:dyDescent="0.2">
      <c r="A58" s="40"/>
      <c r="B58" s="40"/>
      <c r="C58" s="40"/>
      <c r="D58" s="40"/>
      <c r="E58" s="40"/>
      <c r="F58" s="40"/>
      <c r="G58" s="40"/>
    </row>
    <row r="59" spans="1:7" ht="34.5" customHeight="1" x14ac:dyDescent="0.2">
      <c r="A59" s="220" t="s">
        <v>60</v>
      </c>
      <c r="B59" s="221"/>
      <c r="C59" s="221"/>
      <c r="D59" s="221"/>
      <c r="E59" s="221"/>
      <c r="F59" s="221"/>
      <c r="G59" s="40"/>
    </row>
    <row r="60" spans="1:7" ht="19.5" customHeight="1" x14ac:dyDescent="0.2">
      <c r="A60" s="221" t="s">
        <v>50</v>
      </c>
      <c r="B60" s="221"/>
      <c r="C60" s="221"/>
      <c r="D60" s="221"/>
      <c r="E60" s="221"/>
      <c r="F60" s="221"/>
      <c r="G60" s="40"/>
    </row>
    <row r="61" spans="1:7" ht="18" customHeight="1" x14ac:dyDescent="0.2">
      <c r="A61" s="221" t="s">
        <v>51</v>
      </c>
      <c r="B61" s="221"/>
      <c r="C61" s="221"/>
      <c r="D61" s="221"/>
      <c r="E61" s="221"/>
      <c r="F61" s="221"/>
      <c r="G61" s="40"/>
    </row>
    <row r="62" spans="1:7" ht="17.25" customHeight="1" x14ac:dyDescent="0.2">
      <c r="A62" s="221" t="s">
        <v>52</v>
      </c>
      <c r="B62" s="221"/>
      <c r="C62" s="221"/>
      <c r="D62" s="221"/>
      <c r="E62" s="221"/>
      <c r="F62" s="221"/>
      <c r="G62" s="40"/>
    </row>
  </sheetData>
  <mergeCells count="8">
    <mergeCell ref="A59:F59"/>
    <mergeCell ref="A60:F60"/>
    <mergeCell ref="A61:F61"/>
    <mergeCell ref="A62:F62"/>
    <mergeCell ref="A1:C1"/>
    <mergeCell ref="A14:I14"/>
    <mergeCell ref="A2:I2"/>
    <mergeCell ref="A41:G57"/>
  </mergeCells>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dimension ref="A1:B34"/>
  <sheetViews>
    <sheetView zoomScale="85" zoomScaleNormal="85" workbookViewId="0">
      <selection activeCell="Q17" sqref="Q17"/>
    </sheetView>
  </sheetViews>
  <sheetFormatPr defaultRowHeight="12.75" x14ac:dyDescent="0.2"/>
  <cols>
    <col min="1" max="1" width="18.5703125" customWidth="1"/>
    <col min="2" max="2" width="13.5703125" customWidth="1"/>
  </cols>
  <sheetData>
    <row r="1" spans="1:2" x14ac:dyDescent="0.2">
      <c r="A1" s="26" t="s">
        <v>22</v>
      </c>
      <c r="B1" s="26"/>
    </row>
    <row r="2" spans="1:2" x14ac:dyDescent="0.2">
      <c r="A2" s="225" t="s">
        <v>24</v>
      </c>
      <c r="B2" s="226"/>
    </row>
    <row r="3" spans="1:2" ht="21.75" customHeight="1" x14ac:dyDescent="0.2">
      <c r="A3" s="24" t="s">
        <v>2</v>
      </c>
      <c r="B3" s="28" t="s">
        <v>27</v>
      </c>
    </row>
    <row r="4" spans="1:2" ht="11.25" customHeight="1" x14ac:dyDescent="0.2">
      <c r="A4" s="224" t="s">
        <v>23</v>
      </c>
      <c r="B4" s="224"/>
    </row>
    <row r="5" spans="1:2" ht="11.25" customHeight="1" x14ac:dyDescent="0.2">
      <c r="A5" s="7">
        <v>1</v>
      </c>
      <c r="B5" s="27">
        <v>6500</v>
      </c>
    </row>
    <row r="6" spans="1:2" ht="11.25" customHeight="1" x14ac:dyDescent="0.2">
      <c r="A6" s="7">
        <v>2</v>
      </c>
      <c r="B6" s="27">
        <v>9300</v>
      </c>
    </row>
    <row r="7" spans="1:2" x14ac:dyDescent="0.2">
      <c r="A7" s="25"/>
      <c r="B7" s="21"/>
    </row>
    <row r="8" spans="1:2" x14ac:dyDescent="0.2">
      <c r="A8" s="223" t="s">
        <v>19</v>
      </c>
      <c r="B8" s="223"/>
    </row>
    <row r="9" spans="1:2" ht="21.75" customHeight="1" x14ac:dyDescent="0.2">
      <c r="A9" s="24" t="s">
        <v>2</v>
      </c>
      <c r="B9" s="29" t="s">
        <v>27</v>
      </c>
    </row>
    <row r="10" spans="1:2" ht="12" customHeight="1" x14ac:dyDescent="0.2">
      <c r="A10" s="224" t="s">
        <v>23</v>
      </c>
      <c r="B10" s="224"/>
    </row>
    <row r="11" spans="1:2" ht="12" customHeight="1" x14ac:dyDescent="0.2">
      <c r="A11" s="7">
        <v>1</v>
      </c>
      <c r="B11" s="27">
        <f>B5-(B5*0.15)</f>
        <v>5525</v>
      </c>
    </row>
    <row r="12" spans="1:2" ht="12" customHeight="1" x14ac:dyDescent="0.2">
      <c r="A12" s="7">
        <v>2</v>
      </c>
      <c r="B12" s="27">
        <f>B6-(B6*0.15)</f>
        <v>7905</v>
      </c>
    </row>
    <row r="13" spans="1:2" x14ac:dyDescent="0.2">
      <c r="A13" s="12"/>
      <c r="B13" s="12"/>
    </row>
    <row r="15" spans="1:2" x14ac:dyDescent="0.2">
      <c r="A15" t="s">
        <v>34</v>
      </c>
    </row>
    <row r="16" spans="1:2" x14ac:dyDescent="0.2">
      <c r="A16" t="s">
        <v>40</v>
      </c>
    </row>
    <row r="17" spans="1:1" x14ac:dyDescent="0.2">
      <c r="A17" t="s">
        <v>35</v>
      </c>
    </row>
    <row r="18" spans="1:1" x14ac:dyDescent="0.2">
      <c r="A18" t="s">
        <v>38</v>
      </c>
    </row>
    <row r="19" spans="1:1" x14ac:dyDescent="0.2">
      <c r="A19" t="s">
        <v>36</v>
      </c>
    </row>
    <row r="21" spans="1:1" ht="15" x14ac:dyDescent="0.25">
      <c r="A21" s="38" t="s">
        <v>41</v>
      </c>
    </row>
    <row r="22" spans="1:1" x14ac:dyDescent="0.2">
      <c r="A22" t="s">
        <v>42</v>
      </c>
    </row>
    <row r="23" spans="1:1" x14ac:dyDescent="0.2">
      <c r="A23" t="s">
        <v>43</v>
      </c>
    </row>
    <row r="24" spans="1:1" x14ac:dyDescent="0.2">
      <c r="A24" t="s">
        <v>44</v>
      </c>
    </row>
    <row r="25" spans="1:1" x14ac:dyDescent="0.2">
      <c r="A25" t="s">
        <v>45</v>
      </c>
    </row>
    <row r="26" spans="1:1" x14ac:dyDescent="0.2">
      <c r="A26" t="s">
        <v>46</v>
      </c>
    </row>
    <row r="27" spans="1:1" x14ac:dyDescent="0.2">
      <c r="A27" t="s">
        <v>61</v>
      </c>
    </row>
    <row r="28" spans="1:1" x14ac:dyDescent="0.2">
      <c r="A28" t="s">
        <v>47</v>
      </c>
    </row>
    <row r="29" spans="1:1" x14ac:dyDescent="0.2">
      <c r="A29" t="s">
        <v>48</v>
      </c>
    </row>
    <row r="31" spans="1:1" ht="15" x14ac:dyDescent="0.25">
      <c r="A31" s="38" t="s">
        <v>49</v>
      </c>
    </row>
    <row r="32" spans="1:1" x14ac:dyDescent="0.2">
      <c r="A32" t="s">
        <v>50</v>
      </c>
    </row>
    <row r="33" spans="1:1" x14ac:dyDescent="0.2">
      <c r="A33" t="s">
        <v>51</v>
      </c>
    </row>
    <row r="34" spans="1:1" x14ac:dyDescent="0.2">
      <c r="A34" t="s">
        <v>52</v>
      </c>
    </row>
  </sheetData>
  <mergeCells count="4">
    <mergeCell ref="A4:B4"/>
    <mergeCell ref="A8:B8"/>
    <mergeCell ref="A10:B10"/>
    <mergeCell ref="A2:B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zoomScale="90" zoomScaleNormal="90" workbookViewId="0">
      <selection activeCell="B24" sqref="B24"/>
    </sheetView>
  </sheetViews>
  <sheetFormatPr defaultColWidth="9" defaultRowHeight="12" x14ac:dyDescent="0.2"/>
  <cols>
    <col min="1" max="1" width="84.5703125" style="48" customWidth="1"/>
    <col min="2" max="2" width="10.140625" style="48" bestFit="1" customWidth="1"/>
    <col min="3" max="16" width="9.85546875" style="48" bestFit="1" customWidth="1"/>
    <col min="17" max="16384" width="9" style="48"/>
  </cols>
  <sheetData>
    <row r="1" spans="1:44" s="51" customFormat="1" ht="28.5" customHeight="1" x14ac:dyDescent="0.2">
      <c r="A1" s="207" t="s">
        <v>82</v>
      </c>
    </row>
    <row r="2" spans="1:44" s="51" customFormat="1" x14ac:dyDescent="0.2">
      <c r="A2" s="207"/>
    </row>
    <row r="3" spans="1:44" s="51" customFormat="1" x14ac:dyDescent="0.2">
      <c r="A3" s="97" t="s">
        <v>91</v>
      </c>
    </row>
    <row r="4" spans="1:44" s="52" customFormat="1" ht="21" customHeight="1" x14ac:dyDescent="0.2">
      <c r="A4" s="98" t="s">
        <v>64</v>
      </c>
      <c r="B4" s="135" t="e">
        <f>'C завтраками| Bed and breakfast'!#REF!</f>
        <v>#REF!</v>
      </c>
      <c r="C4" s="135" t="e">
        <f>'C завтраками| Bed and breakfast'!#REF!</f>
        <v>#REF!</v>
      </c>
      <c r="D4" s="135" t="e">
        <f>'C завтраками| Bed and breakfast'!#REF!</f>
        <v>#REF!</v>
      </c>
      <c r="E4" s="135" t="e">
        <f>'C завтраками| Bed and breakfast'!#REF!</f>
        <v>#REF!</v>
      </c>
      <c r="F4" s="135" t="e">
        <f>'C завтраками| Bed and breakfast'!#REF!</f>
        <v>#REF!</v>
      </c>
      <c r="G4" s="135" t="e">
        <f>'C завтраками| Bed and breakfast'!#REF!</f>
        <v>#REF!</v>
      </c>
      <c r="H4" s="135" t="e">
        <f>'C завтраками| Bed and breakfast'!#REF!</f>
        <v>#REF!</v>
      </c>
      <c r="I4" s="135" t="e">
        <f>'C завтраками| Bed and breakfast'!#REF!</f>
        <v>#REF!</v>
      </c>
      <c r="J4" s="135" t="e">
        <f>'C завтраками| Bed and breakfast'!#REF!</f>
        <v>#REF!</v>
      </c>
      <c r="K4" s="135" t="e">
        <f>'C завтраками| Bed and breakfast'!#REF!</f>
        <v>#REF!</v>
      </c>
      <c r="L4" s="135" t="e">
        <f>'C завтраками| Bed and breakfast'!#REF!</f>
        <v>#REF!</v>
      </c>
      <c r="M4" s="135" t="e">
        <f>'C завтраками| Bed and breakfast'!#REF!</f>
        <v>#REF!</v>
      </c>
      <c r="N4" s="135" t="e">
        <f>'C завтраками| Bed and breakfast'!#REF!</f>
        <v>#REF!</v>
      </c>
      <c r="O4" s="135" t="e">
        <f>'C завтраками| Bed and breakfast'!#REF!</f>
        <v>#REF!</v>
      </c>
      <c r="P4" s="135" t="e">
        <f>'C завтраками| Bed and breakfast'!#REF!</f>
        <v>#REF!</v>
      </c>
      <c r="Q4" s="135" t="e">
        <f>'C завтраками| Bed and breakfast'!#REF!</f>
        <v>#REF!</v>
      </c>
      <c r="R4" s="135" t="e">
        <f>'C завтраками| Bed and breakfast'!#REF!</f>
        <v>#REF!</v>
      </c>
      <c r="S4" s="135" t="e">
        <f>'C завтраками| Bed and breakfast'!#REF!</f>
        <v>#REF!</v>
      </c>
      <c r="T4" s="135" t="e">
        <f>'C завтраками| Bed and breakfast'!#REF!</f>
        <v>#REF!</v>
      </c>
      <c r="U4" s="135" t="e">
        <f>'C завтраками| Bed and breakfast'!#REF!</f>
        <v>#REF!</v>
      </c>
      <c r="V4" s="135" t="e">
        <f>'C завтраками| Bed and breakfast'!#REF!</f>
        <v>#REF!</v>
      </c>
      <c r="W4" s="135" t="e">
        <f>'C завтраками| Bed and breakfast'!#REF!</f>
        <v>#REF!</v>
      </c>
      <c r="X4" s="135" t="e">
        <f>'C завтраками| Bed and breakfast'!#REF!</f>
        <v>#REF!</v>
      </c>
      <c r="Y4" s="135" t="e">
        <f>'C завтраками| Bed and breakfast'!#REF!</f>
        <v>#REF!</v>
      </c>
      <c r="Z4" s="135" t="e">
        <f>'C завтраками| Bed and breakfast'!#REF!</f>
        <v>#REF!</v>
      </c>
      <c r="AA4" s="135" t="e">
        <f>'C завтраками| Bed and breakfast'!#REF!</f>
        <v>#REF!</v>
      </c>
      <c r="AB4" s="135" t="e">
        <f>'C завтраками| Bed and breakfast'!#REF!</f>
        <v>#REF!</v>
      </c>
      <c r="AC4" s="135" t="e">
        <f>'C завтраками| Bed and breakfast'!#REF!</f>
        <v>#REF!</v>
      </c>
      <c r="AD4" s="135" t="e">
        <f>'C завтраками| Bed and breakfast'!#REF!</f>
        <v>#REF!</v>
      </c>
      <c r="AE4" s="135" t="e">
        <f>'C завтраками| Bed and breakfast'!#REF!</f>
        <v>#REF!</v>
      </c>
      <c r="AF4" s="135" t="e">
        <f>'C завтраками| Bed and breakfast'!#REF!</f>
        <v>#REF!</v>
      </c>
      <c r="AG4" s="135" t="e">
        <f>'C завтраками| Bed and breakfast'!#REF!</f>
        <v>#REF!</v>
      </c>
      <c r="AH4" s="135" t="e">
        <f>'C завтраками| Bed and breakfast'!#REF!</f>
        <v>#REF!</v>
      </c>
      <c r="AI4" s="135" t="e">
        <f>'C завтраками| Bed and breakfast'!#REF!</f>
        <v>#REF!</v>
      </c>
      <c r="AJ4" s="135" t="e">
        <f>'C завтраками| Bed and breakfast'!#REF!</f>
        <v>#REF!</v>
      </c>
      <c r="AK4" s="135" t="e">
        <f>'C завтраками| Bed and breakfast'!#REF!</f>
        <v>#REF!</v>
      </c>
      <c r="AL4" s="135" t="e">
        <f>'C завтраками| Bed and breakfast'!#REF!</f>
        <v>#REF!</v>
      </c>
      <c r="AM4" s="135" t="e">
        <f>'C завтраками| Bed and breakfast'!#REF!</f>
        <v>#REF!</v>
      </c>
      <c r="AN4" s="135" t="e">
        <f>'C завтраками| Bed and breakfast'!#REF!</f>
        <v>#REF!</v>
      </c>
      <c r="AO4" s="135" t="e">
        <f>'C завтраками| Bed and breakfast'!#REF!</f>
        <v>#REF!</v>
      </c>
      <c r="AP4" s="135" t="e">
        <f>'C завтраками| Bed and breakfast'!#REF!</f>
        <v>#REF!</v>
      </c>
      <c r="AQ4" s="135" t="e">
        <f>'C завтраками| Bed and breakfast'!#REF!</f>
        <v>#REF!</v>
      </c>
      <c r="AR4" s="135" t="e">
        <f>'C завтраками| Bed and breakfast'!#REF!</f>
        <v>#REF!</v>
      </c>
    </row>
    <row r="5" spans="1:44" s="53" customFormat="1" ht="22.5" customHeight="1" x14ac:dyDescent="0.2">
      <c r="A5" s="98"/>
      <c r="B5" s="135" t="e">
        <f>'C завтраками| Bed and breakfast'!#REF!</f>
        <v>#REF!</v>
      </c>
      <c r="C5" s="135" t="e">
        <f>'C завтраками| Bed and breakfast'!#REF!</f>
        <v>#REF!</v>
      </c>
      <c r="D5" s="135" t="e">
        <f>'C завтраками| Bed and breakfast'!#REF!</f>
        <v>#REF!</v>
      </c>
      <c r="E5" s="135" t="e">
        <f>'C завтраками| Bed and breakfast'!#REF!</f>
        <v>#REF!</v>
      </c>
      <c r="F5" s="135" t="e">
        <f>'C завтраками| Bed and breakfast'!#REF!</f>
        <v>#REF!</v>
      </c>
      <c r="G5" s="135" t="e">
        <f>'C завтраками| Bed and breakfast'!#REF!</f>
        <v>#REF!</v>
      </c>
      <c r="H5" s="135" t="e">
        <f>'C завтраками| Bed and breakfast'!#REF!</f>
        <v>#REF!</v>
      </c>
      <c r="I5" s="135" t="e">
        <f>'C завтраками| Bed and breakfast'!#REF!</f>
        <v>#REF!</v>
      </c>
      <c r="J5" s="135" t="e">
        <f>'C завтраками| Bed and breakfast'!#REF!</f>
        <v>#REF!</v>
      </c>
      <c r="K5" s="135" t="e">
        <f>'C завтраками| Bed and breakfast'!#REF!</f>
        <v>#REF!</v>
      </c>
      <c r="L5" s="135" t="e">
        <f>'C завтраками| Bed and breakfast'!#REF!</f>
        <v>#REF!</v>
      </c>
      <c r="M5" s="135" t="e">
        <f>'C завтраками| Bed and breakfast'!#REF!</f>
        <v>#REF!</v>
      </c>
      <c r="N5" s="135" t="e">
        <f>'C завтраками| Bed and breakfast'!#REF!</f>
        <v>#REF!</v>
      </c>
      <c r="O5" s="135" t="e">
        <f>'C завтраками| Bed and breakfast'!#REF!</f>
        <v>#REF!</v>
      </c>
      <c r="P5" s="135" t="e">
        <f>'C завтраками| Bed and breakfast'!#REF!</f>
        <v>#REF!</v>
      </c>
      <c r="Q5" s="135" t="e">
        <f>'C завтраками| Bed and breakfast'!#REF!</f>
        <v>#REF!</v>
      </c>
      <c r="R5" s="135" t="e">
        <f>'C завтраками| Bed and breakfast'!#REF!</f>
        <v>#REF!</v>
      </c>
      <c r="S5" s="135" t="e">
        <f>'C завтраками| Bed and breakfast'!#REF!</f>
        <v>#REF!</v>
      </c>
      <c r="T5" s="135" t="e">
        <f>'C завтраками| Bed and breakfast'!#REF!</f>
        <v>#REF!</v>
      </c>
      <c r="U5" s="135" t="e">
        <f>'C завтраками| Bed and breakfast'!#REF!</f>
        <v>#REF!</v>
      </c>
      <c r="V5" s="135" t="e">
        <f>'C завтраками| Bed and breakfast'!#REF!</f>
        <v>#REF!</v>
      </c>
      <c r="W5" s="135" t="e">
        <f>'C завтраками| Bed and breakfast'!#REF!</f>
        <v>#REF!</v>
      </c>
      <c r="X5" s="135" t="e">
        <f>'C завтраками| Bed and breakfast'!#REF!</f>
        <v>#REF!</v>
      </c>
      <c r="Y5" s="135" t="e">
        <f>'C завтраками| Bed and breakfast'!#REF!</f>
        <v>#REF!</v>
      </c>
      <c r="Z5" s="135" t="e">
        <f>'C завтраками| Bed and breakfast'!#REF!</f>
        <v>#REF!</v>
      </c>
      <c r="AA5" s="135" t="e">
        <f>'C завтраками| Bed and breakfast'!#REF!</f>
        <v>#REF!</v>
      </c>
      <c r="AB5" s="135" t="e">
        <f>'C завтраками| Bed and breakfast'!#REF!</f>
        <v>#REF!</v>
      </c>
      <c r="AC5" s="135" t="e">
        <f>'C завтраками| Bed and breakfast'!#REF!</f>
        <v>#REF!</v>
      </c>
      <c r="AD5" s="135" t="e">
        <f>'C завтраками| Bed and breakfast'!#REF!</f>
        <v>#REF!</v>
      </c>
      <c r="AE5" s="135" t="e">
        <f>'C завтраками| Bed and breakfast'!#REF!</f>
        <v>#REF!</v>
      </c>
      <c r="AF5" s="135" t="e">
        <f>'C завтраками| Bed and breakfast'!#REF!</f>
        <v>#REF!</v>
      </c>
      <c r="AG5" s="135" t="e">
        <f>'C завтраками| Bed and breakfast'!#REF!</f>
        <v>#REF!</v>
      </c>
      <c r="AH5" s="135" t="e">
        <f>'C завтраками| Bed and breakfast'!#REF!</f>
        <v>#REF!</v>
      </c>
      <c r="AI5" s="135" t="e">
        <f>'C завтраками| Bed and breakfast'!#REF!</f>
        <v>#REF!</v>
      </c>
      <c r="AJ5" s="135" t="e">
        <f>'C завтраками| Bed and breakfast'!#REF!</f>
        <v>#REF!</v>
      </c>
      <c r="AK5" s="135" t="e">
        <f>'C завтраками| Bed and breakfast'!#REF!</f>
        <v>#REF!</v>
      </c>
      <c r="AL5" s="135" t="e">
        <f>'C завтраками| Bed and breakfast'!#REF!</f>
        <v>#REF!</v>
      </c>
      <c r="AM5" s="135" t="e">
        <f>'C завтраками| Bed and breakfast'!#REF!</f>
        <v>#REF!</v>
      </c>
      <c r="AN5" s="135" t="e">
        <f>'C завтраками| Bed and breakfast'!#REF!</f>
        <v>#REF!</v>
      </c>
      <c r="AO5" s="135" t="e">
        <f>'C завтраками| Bed and breakfast'!#REF!</f>
        <v>#REF!</v>
      </c>
      <c r="AP5" s="135" t="e">
        <f>'C завтраками| Bed and breakfast'!#REF!</f>
        <v>#REF!</v>
      </c>
      <c r="AQ5" s="135" t="e">
        <f>'C завтраками| Bed and breakfast'!#REF!</f>
        <v>#REF!</v>
      </c>
      <c r="AR5" s="135" t="e">
        <f>'C завтраками| Bed and breakfast'!#REF!</f>
        <v>#REF!</v>
      </c>
    </row>
    <row r="6" spans="1:44"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row>
    <row r="7" spans="1:44" s="53" customFormat="1" x14ac:dyDescent="0.2">
      <c r="A7" s="88">
        <v>1</v>
      </c>
      <c r="B7" s="42" t="e">
        <f>'C завтраками| Bed and breakfast'!#REF!</f>
        <v>#REF!</v>
      </c>
      <c r="C7" s="42" t="e">
        <f>'C завтраками| Bed and breakfast'!#REF!</f>
        <v>#REF!</v>
      </c>
      <c r="D7" s="42" t="e">
        <f>'C завтраками| Bed and breakfast'!#REF!</f>
        <v>#REF!</v>
      </c>
      <c r="E7" s="42" t="e">
        <f>'C завтраками| Bed and breakfast'!#REF!</f>
        <v>#REF!</v>
      </c>
      <c r="F7" s="42" t="e">
        <f>'C завтраками| Bed and breakfast'!#REF!</f>
        <v>#REF!</v>
      </c>
      <c r="G7" s="42" t="e">
        <f>'C завтраками| Bed and breakfast'!#REF!</f>
        <v>#REF!</v>
      </c>
      <c r="H7" s="42" t="e">
        <f>'C завтраками| Bed and breakfast'!#REF!</f>
        <v>#REF!</v>
      </c>
      <c r="I7" s="42" t="e">
        <f>'C завтраками| Bed and breakfast'!#REF!</f>
        <v>#REF!</v>
      </c>
      <c r="J7" s="42" t="e">
        <f>'C завтраками| Bed and breakfast'!#REF!</f>
        <v>#REF!</v>
      </c>
      <c r="K7" s="42" t="e">
        <f>'C завтраками| Bed and breakfast'!#REF!</f>
        <v>#REF!</v>
      </c>
      <c r="L7" s="42" t="e">
        <f>'C завтраками| Bed and breakfast'!#REF!</f>
        <v>#REF!</v>
      </c>
      <c r="M7" s="42" t="e">
        <f>'C завтраками| Bed and breakfast'!#REF!</f>
        <v>#REF!</v>
      </c>
      <c r="N7" s="42" t="e">
        <f>'C завтраками| Bed and breakfast'!#REF!</f>
        <v>#REF!</v>
      </c>
      <c r="O7" s="42" t="e">
        <f>'C завтраками| Bed and breakfast'!#REF!</f>
        <v>#REF!</v>
      </c>
      <c r="P7" s="42" t="e">
        <f>'C завтраками| Bed and breakfast'!#REF!</f>
        <v>#REF!</v>
      </c>
      <c r="Q7" s="42" t="e">
        <f>'C завтраками| Bed and breakfast'!#REF!</f>
        <v>#REF!</v>
      </c>
      <c r="R7" s="42" t="e">
        <f>'C завтраками| Bed and breakfast'!#REF!</f>
        <v>#REF!</v>
      </c>
      <c r="S7" s="42" t="e">
        <f>'C завтраками| Bed and breakfast'!#REF!</f>
        <v>#REF!</v>
      </c>
      <c r="T7" s="42" t="e">
        <f>'C завтраками| Bed and breakfast'!#REF!</f>
        <v>#REF!</v>
      </c>
      <c r="U7" s="42" t="e">
        <f>'C завтраками| Bed and breakfast'!#REF!</f>
        <v>#REF!</v>
      </c>
      <c r="V7" s="42" t="e">
        <f>'C завтраками| Bed and breakfast'!#REF!</f>
        <v>#REF!</v>
      </c>
      <c r="W7" s="42" t="e">
        <f>'C завтраками| Bed and breakfast'!#REF!</f>
        <v>#REF!</v>
      </c>
      <c r="X7" s="42" t="e">
        <f>'C завтраками| Bed and breakfast'!#REF!</f>
        <v>#REF!</v>
      </c>
      <c r="Y7" s="42" t="e">
        <f>'C завтраками| Bed and breakfast'!#REF!</f>
        <v>#REF!</v>
      </c>
      <c r="Z7" s="42" t="e">
        <f>'C завтраками| Bed and breakfast'!#REF!</f>
        <v>#REF!</v>
      </c>
      <c r="AA7" s="42" t="e">
        <f>'C завтраками| Bed and breakfast'!#REF!</f>
        <v>#REF!</v>
      </c>
      <c r="AB7" s="42" t="e">
        <f>'C завтраками| Bed and breakfast'!#REF!</f>
        <v>#REF!</v>
      </c>
      <c r="AC7" s="42" t="e">
        <f>'C завтраками| Bed and breakfast'!#REF!</f>
        <v>#REF!</v>
      </c>
      <c r="AD7" s="42" t="e">
        <f>'C завтраками| Bed and breakfast'!#REF!</f>
        <v>#REF!</v>
      </c>
      <c r="AE7" s="42" t="e">
        <f>'C завтраками| Bed and breakfast'!#REF!</f>
        <v>#REF!</v>
      </c>
      <c r="AF7" s="42" t="e">
        <f>'C завтраками| Bed and breakfast'!#REF!</f>
        <v>#REF!</v>
      </c>
      <c r="AG7" s="42" t="e">
        <f>'C завтраками| Bed and breakfast'!#REF!</f>
        <v>#REF!</v>
      </c>
      <c r="AH7" s="42" t="e">
        <f>'C завтраками| Bed and breakfast'!#REF!</f>
        <v>#REF!</v>
      </c>
      <c r="AI7" s="42" t="e">
        <f>'C завтраками| Bed and breakfast'!#REF!</f>
        <v>#REF!</v>
      </c>
      <c r="AJ7" s="42" t="e">
        <f>'C завтраками| Bed and breakfast'!#REF!</f>
        <v>#REF!</v>
      </c>
      <c r="AK7" s="42" t="e">
        <f>'C завтраками| Bed and breakfast'!#REF!</f>
        <v>#REF!</v>
      </c>
      <c r="AL7" s="42" t="e">
        <f>'C завтраками| Bed and breakfast'!#REF!</f>
        <v>#REF!</v>
      </c>
      <c r="AM7" s="42" t="e">
        <f>'C завтраками| Bed and breakfast'!#REF!</f>
        <v>#REF!</v>
      </c>
      <c r="AN7" s="42" t="e">
        <f>'C завтраками| Bed and breakfast'!#REF!</f>
        <v>#REF!</v>
      </c>
      <c r="AO7" s="42" t="e">
        <f>'C завтраками| Bed and breakfast'!#REF!</f>
        <v>#REF!</v>
      </c>
      <c r="AP7" s="42" t="e">
        <f>'C завтраками| Bed and breakfast'!#REF!</f>
        <v>#REF!</v>
      </c>
      <c r="AQ7" s="42" t="e">
        <f>'C завтраками| Bed and breakfast'!#REF!</f>
        <v>#REF!</v>
      </c>
      <c r="AR7" s="42" t="e">
        <f>'C завтраками| Bed and breakfast'!#REF!</f>
        <v>#REF!</v>
      </c>
    </row>
    <row r="8" spans="1:44" s="53" customFormat="1" x14ac:dyDescent="0.2">
      <c r="A8" s="88">
        <v>2</v>
      </c>
      <c r="B8" s="42" t="e">
        <f>'C завтраками| Bed and breakfast'!#REF!</f>
        <v>#REF!</v>
      </c>
      <c r="C8" s="42" t="e">
        <f>'C завтраками| Bed and breakfast'!#REF!</f>
        <v>#REF!</v>
      </c>
      <c r="D8" s="42" t="e">
        <f>'C завтраками| Bed and breakfast'!#REF!</f>
        <v>#REF!</v>
      </c>
      <c r="E8" s="42" t="e">
        <f>'C завтраками| Bed and breakfast'!#REF!</f>
        <v>#REF!</v>
      </c>
      <c r="F8" s="42" t="e">
        <f>'C завтраками| Bed and breakfast'!#REF!</f>
        <v>#REF!</v>
      </c>
      <c r="G8" s="42" t="e">
        <f>'C завтраками| Bed and breakfast'!#REF!</f>
        <v>#REF!</v>
      </c>
      <c r="H8" s="42" t="e">
        <f>'C завтраками| Bed and breakfast'!#REF!</f>
        <v>#REF!</v>
      </c>
      <c r="I8" s="42" t="e">
        <f>'C завтраками| Bed and breakfast'!#REF!</f>
        <v>#REF!</v>
      </c>
      <c r="J8" s="42" t="e">
        <f>'C завтраками| Bed and breakfast'!#REF!</f>
        <v>#REF!</v>
      </c>
      <c r="K8" s="42" t="e">
        <f>'C завтраками| Bed and breakfast'!#REF!</f>
        <v>#REF!</v>
      </c>
      <c r="L8" s="42" t="e">
        <f>'C завтраками| Bed and breakfast'!#REF!</f>
        <v>#REF!</v>
      </c>
      <c r="M8" s="42" t="e">
        <f>'C завтраками| Bed and breakfast'!#REF!</f>
        <v>#REF!</v>
      </c>
      <c r="N8" s="42" t="e">
        <f>'C завтраками| Bed and breakfast'!#REF!</f>
        <v>#REF!</v>
      </c>
      <c r="O8" s="42" t="e">
        <f>'C завтраками| Bed and breakfast'!#REF!</f>
        <v>#REF!</v>
      </c>
      <c r="P8" s="42" t="e">
        <f>'C завтраками| Bed and breakfast'!#REF!</f>
        <v>#REF!</v>
      </c>
      <c r="Q8" s="42" t="e">
        <f>'C завтраками| Bed and breakfast'!#REF!</f>
        <v>#REF!</v>
      </c>
      <c r="R8" s="42" t="e">
        <f>'C завтраками| Bed and breakfast'!#REF!</f>
        <v>#REF!</v>
      </c>
      <c r="S8" s="42" t="e">
        <f>'C завтраками| Bed and breakfast'!#REF!</f>
        <v>#REF!</v>
      </c>
      <c r="T8" s="42" t="e">
        <f>'C завтраками| Bed and breakfast'!#REF!</f>
        <v>#REF!</v>
      </c>
      <c r="U8" s="42" t="e">
        <f>'C завтраками| Bed and breakfast'!#REF!</f>
        <v>#REF!</v>
      </c>
      <c r="V8" s="42" t="e">
        <f>'C завтраками| Bed and breakfast'!#REF!</f>
        <v>#REF!</v>
      </c>
      <c r="W8" s="42" t="e">
        <f>'C завтраками| Bed and breakfast'!#REF!</f>
        <v>#REF!</v>
      </c>
      <c r="X8" s="42" t="e">
        <f>'C завтраками| Bed and breakfast'!#REF!</f>
        <v>#REF!</v>
      </c>
      <c r="Y8" s="42" t="e">
        <f>'C завтраками| Bed and breakfast'!#REF!</f>
        <v>#REF!</v>
      </c>
      <c r="Z8" s="42" t="e">
        <f>'C завтраками| Bed and breakfast'!#REF!</f>
        <v>#REF!</v>
      </c>
      <c r="AA8" s="42" t="e">
        <f>'C завтраками| Bed and breakfast'!#REF!</f>
        <v>#REF!</v>
      </c>
      <c r="AB8" s="42" t="e">
        <f>'C завтраками| Bed and breakfast'!#REF!</f>
        <v>#REF!</v>
      </c>
      <c r="AC8" s="42" t="e">
        <f>'C завтраками| Bed and breakfast'!#REF!</f>
        <v>#REF!</v>
      </c>
      <c r="AD8" s="42" t="e">
        <f>'C завтраками| Bed and breakfast'!#REF!</f>
        <v>#REF!</v>
      </c>
      <c r="AE8" s="42" t="e">
        <f>'C завтраками| Bed and breakfast'!#REF!</f>
        <v>#REF!</v>
      </c>
      <c r="AF8" s="42" t="e">
        <f>'C завтраками| Bed and breakfast'!#REF!</f>
        <v>#REF!</v>
      </c>
      <c r="AG8" s="42" t="e">
        <f>'C завтраками| Bed and breakfast'!#REF!</f>
        <v>#REF!</v>
      </c>
      <c r="AH8" s="42" t="e">
        <f>'C завтраками| Bed and breakfast'!#REF!</f>
        <v>#REF!</v>
      </c>
      <c r="AI8" s="42" t="e">
        <f>'C завтраками| Bed and breakfast'!#REF!</f>
        <v>#REF!</v>
      </c>
      <c r="AJ8" s="42" t="e">
        <f>'C завтраками| Bed and breakfast'!#REF!</f>
        <v>#REF!</v>
      </c>
      <c r="AK8" s="42" t="e">
        <f>'C завтраками| Bed and breakfast'!#REF!</f>
        <v>#REF!</v>
      </c>
      <c r="AL8" s="42" t="e">
        <f>'C завтраками| Bed and breakfast'!#REF!</f>
        <v>#REF!</v>
      </c>
      <c r="AM8" s="42" t="e">
        <f>'C завтраками| Bed and breakfast'!#REF!</f>
        <v>#REF!</v>
      </c>
      <c r="AN8" s="42" t="e">
        <f>'C завтраками| Bed and breakfast'!#REF!</f>
        <v>#REF!</v>
      </c>
      <c r="AO8" s="42" t="e">
        <f>'C завтраками| Bed and breakfast'!#REF!</f>
        <v>#REF!</v>
      </c>
      <c r="AP8" s="42" t="e">
        <f>'C завтраками| Bed and breakfast'!#REF!</f>
        <v>#REF!</v>
      </c>
      <c r="AQ8" s="42" t="e">
        <f>'C завтраками| Bed and breakfast'!#REF!</f>
        <v>#REF!</v>
      </c>
      <c r="AR8" s="42" t="e">
        <f>'C завтраками| Bed and breakfast'!#REF!</f>
        <v>#REF!</v>
      </c>
    </row>
    <row r="9" spans="1:44" s="53" customFormat="1" x14ac:dyDescent="0.2">
      <c r="A9" s="42" t="s">
        <v>84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row>
    <row r="10" spans="1:44" s="53" customFormat="1" x14ac:dyDescent="0.2">
      <c r="A10" s="88">
        <f>A7</f>
        <v>1</v>
      </c>
      <c r="B10" s="42" t="e">
        <f>'C завтраками| Bed and breakfast'!#REF!</f>
        <v>#REF!</v>
      </c>
      <c r="C10" s="42" t="e">
        <f>'C завтраками| Bed and breakfast'!#REF!</f>
        <v>#REF!</v>
      </c>
      <c r="D10" s="42" t="e">
        <f>'C завтраками| Bed and breakfast'!#REF!</f>
        <v>#REF!</v>
      </c>
      <c r="E10" s="42" t="e">
        <f>'C завтраками| Bed and breakfast'!#REF!</f>
        <v>#REF!</v>
      </c>
      <c r="F10" s="42" t="e">
        <f>'C завтраками| Bed and breakfast'!#REF!</f>
        <v>#REF!</v>
      </c>
      <c r="G10" s="42" t="e">
        <f>'C завтраками| Bed and breakfast'!#REF!</f>
        <v>#REF!</v>
      </c>
      <c r="H10" s="42" t="e">
        <f>'C завтраками| Bed and breakfast'!#REF!</f>
        <v>#REF!</v>
      </c>
      <c r="I10" s="42" t="e">
        <f>'C завтраками| Bed and breakfast'!#REF!</f>
        <v>#REF!</v>
      </c>
      <c r="J10" s="42" t="e">
        <f>'C завтраками| Bed and breakfast'!#REF!</f>
        <v>#REF!</v>
      </c>
      <c r="K10" s="42" t="e">
        <f>'C завтраками| Bed and breakfast'!#REF!</f>
        <v>#REF!</v>
      </c>
      <c r="L10" s="42" t="e">
        <f>'C завтраками| Bed and breakfast'!#REF!</f>
        <v>#REF!</v>
      </c>
      <c r="M10" s="42" t="e">
        <f>'C завтраками| Bed and breakfast'!#REF!</f>
        <v>#REF!</v>
      </c>
      <c r="N10" s="42" t="e">
        <f>'C завтраками| Bed and breakfast'!#REF!</f>
        <v>#REF!</v>
      </c>
      <c r="O10" s="42" t="e">
        <f>'C завтраками| Bed and breakfast'!#REF!</f>
        <v>#REF!</v>
      </c>
      <c r="P10" s="42" t="e">
        <f>'C завтраками| Bed and breakfast'!#REF!</f>
        <v>#REF!</v>
      </c>
      <c r="Q10" s="42" t="e">
        <f>'C завтраками| Bed and breakfast'!#REF!</f>
        <v>#REF!</v>
      </c>
      <c r="R10" s="42" t="e">
        <f>'C завтраками| Bed and breakfast'!#REF!</f>
        <v>#REF!</v>
      </c>
      <c r="S10" s="42" t="e">
        <f>'C завтраками| Bed and breakfast'!#REF!</f>
        <v>#REF!</v>
      </c>
      <c r="T10" s="42" t="e">
        <f>'C завтраками| Bed and breakfast'!#REF!</f>
        <v>#REF!</v>
      </c>
      <c r="U10" s="42" t="e">
        <f>'C завтраками| Bed and breakfast'!#REF!</f>
        <v>#REF!</v>
      </c>
      <c r="V10" s="42" t="e">
        <f>'C завтраками| Bed and breakfast'!#REF!</f>
        <v>#REF!</v>
      </c>
      <c r="W10" s="42" t="e">
        <f>'C завтраками| Bed and breakfast'!#REF!</f>
        <v>#REF!</v>
      </c>
      <c r="X10" s="42" t="e">
        <f>'C завтраками| Bed and breakfast'!#REF!</f>
        <v>#REF!</v>
      </c>
      <c r="Y10" s="42" t="e">
        <f>'C завтраками| Bed and breakfast'!#REF!</f>
        <v>#REF!</v>
      </c>
      <c r="Z10" s="42" t="e">
        <f>'C завтраками| Bed and breakfast'!#REF!</f>
        <v>#REF!</v>
      </c>
      <c r="AA10" s="42" t="e">
        <f>'C завтраками| Bed and breakfast'!#REF!</f>
        <v>#REF!</v>
      </c>
      <c r="AB10" s="42" t="e">
        <f>'C завтраками| Bed and breakfast'!#REF!</f>
        <v>#REF!</v>
      </c>
      <c r="AC10" s="42" t="e">
        <f>'C завтраками| Bed and breakfast'!#REF!</f>
        <v>#REF!</v>
      </c>
      <c r="AD10" s="42" t="e">
        <f>'C завтраками| Bed and breakfast'!#REF!</f>
        <v>#REF!</v>
      </c>
      <c r="AE10" s="42" t="e">
        <f>'C завтраками| Bed and breakfast'!#REF!</f>
        <v>#REF!</v>
      </c>
      <c r="AF10" s="42" t="e">
        <f>'C завтраками| Bed and breakfast'!#REF!</f>
        <v>#REF!</v>
      </c>
      <c r="AG10" s="42" t="e">
        <f>'C завтраками| Bed and breakfast'!#REF!</f>
        <v>#REF!</v>
      </c>
      <c r="AH10" s="42" t="e">
        <f>'C завтраками| Bed and breakfast'!#REF!</f>
        <v>#REF!</v>
      </c>
      <c r="AI10" s="42" t="e">
        <f>'C завтраками| Bed and breakfast'!#REF!</f>
        <v>#REF!</v>
      </c>
      <c r="AJ10" s="42" t="e">
        <f>'C завтраками| Bed and breakfast'!#REF!</f>
        <v>#REF!</v>
      </c>
      <c r="AK10" s="42" t="e">
        <f>'C завтраками| Bed and breakfast'!#REF!</f>
        <v>#REF!</v>
      </c>
      <c r="AL10" s="42" t="e">
        <f>'C завтраками| Bed and breakfast'!#REF!</f>
        <v>#REF!</v>
      </c>
      <c r="AM10" s="42" t="e">
        <f>'C завтраками| Bed and breakfast'!#REF!</f>
        <v>#REF!</v>
      </c>
      <c r="AN10" s="42" t="e">
        <f>'C завтраками| Bed and breakfast'!#REF!</f>
        <v>#REF!</v>
      </c>
      <c r="AO10" s="42" t="e">
        <f>'C завтраками| Bed and breakfast'!#REF!</f>
        <v>#REF!</v>
      </c>
      <c r="AP10" s="42" t="e">
        <f>'C завтраками| Bed and breakfast'!#REF!</f>
        <v>#REF!</v>
      </c>
      <c r="AQ10" s="42" t="e">
        <f>'C завтраками| Bed and breakfast'!#REF!</f>
        <v>#REF!</v>
      </c>
      <c r="AR10" s="42" t="e">
        <f>'C завтраками| Bed and breakfast'!#REF!</f>
        <v>#REF!</v>
      </c>
    </row>
    <row r="11" spans="1:44" s="53" customFormat="1" x14ac:dyDescent="0.2">
      <c r="A11" s="88">
        <f>A8</f>
        <v>2</v>
      </c>
      <c r="B11" s="42" t="e">
        <f>'C завтраками| Bed and breakfast'!#REF!</f>
        <v>#REF!</v>
      </c>
      <c r="C11" s="42" t="e">
        <f>'C завтраками| Bed and breakfast'!#REF!</f>
        <v>#REF!</v>
      </c>
      <c r="D11" s="42" t="e">
        <f>'C завтраками| Bed and breakfast'!#REF!</f>
        <v>#REF!</v>
      </c>
      <c r="E11" s="42" t="e">
        <f>'C завтраками| Bed and breakfast'!#REF!</f>
        <v>#REF!</v>
      </c>
      <c r="F11" s="42" t="e">
        <f>'C завтраками| Bed and breakfast'!#REF!</f>
        <v>#REF!</v>
      </c>
      <c r="G11" s="42" t="e">
        <f>'C завтраками| Bed and breakfast'!#REF!</f>
        <v>#REF!</v>
      </c>
      <c r="H11" s="42" t="e">
        <f>'C завтраками| Bed and breakfast'!#REF!</f>
        <v>#REF!</v>
      </c>
      <c r="I11" s="42" t="e">
        <f>'C завтраками| Bed and breakfast'!#REF!</f>
        <v>#REF!</v>
      </c>
      <c r="J11" s="42" t="e">
        <f>'C завтраками| Bed and breakfast'!#REF!</f>
        <v>#REF!</v>
      </c>
      <c r="K11" s="42" t="e">
        <f>'C завтраками| Bed and breakfast'!#REF!</f>
        <v>#REF!</v>
      </c>
      <c r="L11" s="42" t="e">
        <f>'C завтраками| Bed and breakfast'!#REF!</f>
        <v>#REF!</v>
      </c>
      <c r="M11" s="42" t="e">
        <f>'C завтраками| Bed and breakfast'!#REF!</f>
        <v>#REF!</v>
      </c>
      <c r="N11" s="42" t="e">
        <f>'C завтраками| Bed and breakfast'!#REF!</f>
        <v>#REF!</v>
      </c>
      <c r="O11" s="42" t="e">
        <f>'C завтраками| Bed and breakfast'!#REF!</f>
        <v>#REF!</v>
      </c>
      <c r="P11" s="42" t="e">
        <f>'C завтраками| Bed and breakfast'!#REF!</f>
        <v>#REF!</v>
      </c>
      <c r="Q11" s="42" t="e">
        <f>'C завтраками| Bed and breakfast'!#REF!</f>
        <v>#REF!</v>
      </c>
      <c r="R11" s="42" t="e">
        <f>'C завтраками| Bed and breakfast'!#REF!</f>
        <v>#REF!</v>
      </c>
      <c r="S11" s="42" t="e">
        <f>'C завтраками| Bed and breakfast'!#REF!</f>
        <v>#REF!</v>
      </c>
      <c r="T11" s="42" t="e">
        <f>'C завтраками| Bed and breakfast'!#REF!</f>
        <v>#REF!</v>
      </c>
      <c r="U11" s="42" t="e">
        <f>'C завтраками| Bed and breakfast'!#REF!</f>
        <v>#REF!</v>
      </c>
      <c r="V11" s="42" t="e">
        <f>'C завтраками| Bed and breakfast'!#REF!</f>
        <v>#REF!</v>
      </c>
      <c r="W11" s="42" t="e">
        <f>'C завтраками| Bed and breakfast'!#REF!</f>
        <v>#REF!</v>
      </c>
      <c r="X11" s="42" t="e">
        <f>'C завтраками| Bed and breakfast'!#REF!</f>
        <v>#REF!</v>
      </c>
      <c r="Y11" s="42" t="e">
        <f>'C завтраками| Bed and breakfast'!#REF!</f>
        <v>#REF!</v>
      </c>
      <c r="Z11" s="42" t="e">
        <f>'C завтраками| Bed and breakfast'!#REF!</f>
        <v>#REF!</v>
      </c>
      <c r="AA11" s="42" t="e">
        <f>'C завтраками| Bed and breakfast'!#REF!</f>
        <v>#REF!</v>
      </c>
      <c r="AB11" s="42" t="e">
        <f>'C завтраками| Bed and breakfast'!#REF!</f>
        <v>#REF!</v>
      </c>
      <c r="AC11" s="42" t="e">
        <f>'C завтраками| Bed and breakfast'!#REF!</f>
        <v>#REF!</v>
      </c>
      <c r="AD11" s="42" t="e">
        <f>'C завтраками| Bed and breakfast'!#REF!</f>
        <v>#REF!</v>
      </c>
      <c r="AE11" s="42" t="e">
        <f>'C завтраками| Bed and breakfast'!#REF!</f>
        <v>#REF!</v>
      </c>
      <c r="AF11" s="42" t="e">
        <f>'C завтраками| Bed and breakfast'!#REF!</f>
        <v>#REF!</v>
      </c>
      <c r="AG11" s="42" t="e">
        <f>'C завтраками| Bed and breakfast'!#REF!</f>
        <v>#REF!</v>
      </c>
      <c r="AH11" s="42" t="e">
        <f>'C завтраками| Bed and breakfast'!#REF!</f>
        <v>#REF!</v>
      </c>
      <c r="AI11" s="42" t="e">
        <f>'C завтраками| Bed and breakfast'!#REF!</f>
        <v>#REF!</v>
      </c>
      <c r="AJ11" s="42" t="e">
        <f>'C завтраками| Bed and breakfast'!#REF!</f>
        <v>#REF!</v>
      </c>
      <c r="AK11" s="42" t="e">
        <f>'C завтраками| Bed and breakfast'!#REF!</f>
        <v>#REF!</v>
      </c>
      <c r="AL11" s="42" t="e">
        <f>'C завтраками| Bed and breakfast'!#REF!</f>
        <v>#REF!</v>
      </c>
      <c r="AM11" s="42" t="e">
        <f>'C завтраками| Bed and breakfast'!#REF!</f>
        <v>#REF!</v>
      </c>
      <c r="AN11" s="42" t="e">
        <f>'C завтраками| Bed and breakfast'!#REF!</f>
        <v>#REF!</v>
      </c>
      <c r="AO11" s="42" t="e">
        <f>'C завтраками| Bed and breakfast'!#REF!</f>
        <v>#REF!</v>
      </c>
      <c r="AP11" s="42" t="e">
        <f>'C завтраками| Bed and breakfast'!#REF!</f>
        <v>#REF!</v>
      </c>
      <c r="AQ11" s="42" t="e">
        <f>'C завтраками| Bed and breakfast'!#REF!</f>
        <v>#REF!</v>
      </c>
      <c r="AR11" s="42" t="e">
        <f>'C завтраками| Bed and breakfast'!#REF!</f>
        <v>#REF!</v>
      </c>
    </row>
    <row r="12" spans="1:44" s="53" customFormat="1" x14ac:dyDescent="0.2">
      <c r="A12" s="42" t="s">
        <v>85</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row>
    <row r="13" spans="1:44" s="53" customFormat="1" x14ac:dyDescent="0.2">
      <c r="A13" s="88">
        <f>A7</f>
        <v>1</v>
      </c>
      <c r="B13" s="42" t="e">
        <f>'C завтраками| Bed and breakfast'!#REF!</f>
        <v>#REF!</v>
      </c>
      <c r="C13" s="42" t="e">
        <f>'C завтраками| Bed and breakfast'!#REF!</f>
        <v>#REF!</v>
      </c>
      <c r="D13" s="42" t="e">
        <f>'C завтраками| Bed and breakfast'!#REF!</f>
        <v>#REF!</v>
      </c>
      <c r="E13" s="42" t="e">
        <f>'C завтраками| Bed and breakfast'!#REF!</f>
        <v>#REF!</v>
      </c>
      <c r="F13" s="42" t="e">
        <f>'C завтраками| Bed and breakfast'!#REF!</f>
        <v>#REF!</v>
      </c>
      <c r="G13" s="42" t="e">
        <f>'C завтраками| Bed and breakfast'!#REF!</f>
        <v>#REF!</v>
      </c>
      <c r="H13" s="42" t="e">
        <f>'C завтраками| Bed and breakfast'!#REF!</f>
        <v>#REF!</v>
      </c>
      <c r="I13" s="42" t="e">
        <f>'C завтраками| Bed and breakfast'!#REF!</f>
        <v>#REF!</v>
      </c>
      <c r="J13" s="42" t="e">
        <f>'C завтраками| Bed and breakfast'!#REF!</f>
        <v>#REF!</v>
      </c>
      <c r="K13" s="42" t="e">
        <f>'C завтраками| Bed and breakfast'!#REF!</f>
        <v>#REF!</v>
      </c>
      <c r="L13" s="42" t="e">
        <f>'C завтраками| Bed and breakfast'!#REF!</f>
        <v>#REF!</v>
      </c>
      <c r="M13" s="42" t="e">
        <f>'C завтраками| Bed and breakfast'!#REF!</f>
        <v>#REF!</v>
      </c>
      <c r="N13" s="42" t="e">
        <f>'C завтраками| Bed and breakfast'!#REF!</f>
        <v>#REF!</v>
      </c>
      <c r="O13" s="42" t="e">
        <f>'C завтраками| Bed and breakfast'!#REF!</f>
        <v>#REF!</v>
      </c>
      <c r="P13" s="42" t="e">
        <f>'C завтраками| Bed and breakfast'!#REF!</f>
        <v>#REF!</v>
      </c>
      <c r="Q13" s="42" t="e">
        <f>'C завтраками| Bed and breakfast'!#REF!</f>
        <v>#REF!</v>
      </c>
      <c r="R13" s="42" t="e">
        <f>'C завтраками| Bed and breakfast'!#REF!</f>
        <v>#REF!</v>
      </c>
      <c r="S13" s="42" t="e">
        <f>'C завтраками| Bed and breakfast'!#REF!</f>
        <v>#REF!</v>
      </c>
      <c r="T13" s="42" t="e">
        <f>'C завтраками| Bed and breakfast'!#REF!</f>
        <v>#REF!</v>
      </c>
      <c r="U13" s="42" t="e">
        <f>'C завтраками| Bed and breakfast'!#REF!</f>
        <v>#REF!</v>
      </c>
      <c r="V13" s="42" t="e">
        <f>'C завтраками| Bed and breakfast'!#REF!</f>
        <v>#REF!</v>
      </c>
      <c r="W13" s="42" t="e">
        <f>'C завтраками| Bed and breakfast'!#REF!</f>
        <v>#REF!</v>
      </c>
      <c r="X13" s="42" t="e">
        <f>'C завтраками| Bed and breakfast'!#REF!</f>
        <v>#REF!</v>
      </c>
      <c r="Y13" s="42" t="e">
        <f>'C завтраками| Bed and breakfast'!#REF!</f>
        <v>#REF!</v>
      </c>
      <c r="Z13" s="42" t="e">
        <f>'C завтраками| Bed and breakfast'!#REF!</f>
        <v>#REF!</v>
      </c>
      <c r="AA13" s="42" t="e">
        <f>'C завтраками| Bed and breakfast'!#REF!</f>
        <v>#REF!</v>
      </c>
      <c r="AB13" s="42" t="e">
        <f>'C завтраками| Bed and breakfast'!#REF!</f>
        <v>#REF!</v>
      </c>
      <c r="AC13" s="42" t="e">
        <f>'C завтраками| Bed and breakfast'!#REF!</f>
        <v>#REF!</v>
      </c>
      <c r="AD13" s="42" t="e">
        <f>'C завтраками| Bed and breakfast'!#REF!</f>
        <v>#REF!</v>
      </c>
      <c r="AE13" s="42" t="e">
        <f>'C завтраками| Bed and breakfast'!#REF!</f>
        <v>#REF!</v>
      </c>
      <c r="AF13" s="42" t="e">
        <f>'C завтраками| Bed and breakfast'!#REF!</f>
        <v>#REF!</v>
      </c>
      <c r="AG13" s="42" t="e">
        <f>'C завтраками| Bed and breakfast'!#REF!</f>
        <v>#REF!</v>
      </c>
      <c r="AH13" s="42" t="e">
        <f>'C завтраками| Bed and breakfast'!#REF!</f>
        <v>#REF!</v>
      </c>
      <c r="AI13" s="42" t="e">
        <f>'C завтраками| Bed and breakfast'!#REF!</f>
        <v>#REF!</v>
      </c>
      <c r="AJ13" s="42" t="e">
        <f>'C завтраками| Bed and breakfast'!#REF!</f>
        <v>#REF!</v>
      </c>
      <c r="AK13" s="42" t="e">
        <f>'C завтраками| Bed and breakfast'!#REF!</f>
        <v>#REF!</v>
      </c>
      <c r="AL13" s="42" t="e">
        <f>'C завтраками| Bed and breakfast'!#REF!</f>
        <v>#REF!</v>
      </c>
      <c r="AM13" s="42" t="e">
        <f>'C завтраками| Bed and breakfast'!#REF!</f>
        <v>#REF!</v>
      </c>
      <c r="AN13" s="42" t="e">
        <f>'C завтраками| Bed and breakfast'!#REF!</f>
        <v>#REF!</v>
      </c>
      <c r="AO13" s="42" t="e">
        <f>'C завтраками| Bed and breakfast'!#REF!</f>
        <v>#REF!</v>
      </c>
      <c r="AP13" s="42" t="e">
        <f>'C завтраками| Bed and breakfast'!#REF!</f>
        <v>#REF!</v>
      </c>
      <c r="AQ13" s="42" t="e">
        <f>'C завтраками| Bed and breakfast'!#REF!</f>
        <v>#REF!</v>
      </c>
      <c r="AR13" s="42" t="e">
        <f>'C завтраками| Bed and breakfast'!#REF!</f>
        <v>#REF!</v>
      </c>
    </row>
    <row r="14" spans="1:44" s="53" customFormat="1" x14ac:dyDescent="0.2">
      <c r="A14" s="88">
        <f>A8</f>
        <v>2</v>
      </c>
      <c r="B14" s="42" t="e">
        <f>'C завтраками| Bed and breakfast'!#REF!</f>
        <v>#REF!</v>
      </c>
      <c r="C14" s="42" t="e">
        <f>'C завтраками| Bed and breakfast'!#REF!</f>
        <v>#REF!</v>
      </c>
      <c r="D14" s="42" t="e">
        <f>'C завтраками| Bed and breakfast'!#REF!</f>
        <v>#REF!</v>
      </c>
      <c r="E14" s="42" t="e">
        <f>'C завтраками| Bed and breakfast'!#REF!</f>
        <v>#REF!</v>
      </c>
      <c r="F14" s="42" t="e">
        <f>'C завтраками| Bed and breakfast'!#REF!</f>
        <v>#REF!</v>
      </c>
      <c r="G14" s="42" t="e">
        <f>'C завтраками| Bed and breakfast'!#REF!</f>
        <v>#REF!</v>
      </c>
      <c r="H14" s="42" t="e">
        <f>'C завтраками| Bed and breakfast'!#REF!</f>
        <v>#REF!</v>
      </c>
      <c r="I14" s="42" t="e">
        <f>'C завтраками| Bed and breakfast'!#REF!</f>
        <v>#REF!</v>
      </c>
      <c r="J14" s="42" t="e">
        <f>'C завтраками| Bed and breakfast'!#REF!</f>
        <v>#REF!</v>
      </c>
      <c r="K14" s="42" t="e">
        <f>'C завтраками| Bed and breakfast'!#REF!</f>
        <v>#REF!</v>
      </c>
      <c r="L14" s="42" t="e">
        <f>'C завтраками| Bed and breakfast'!#REF!</f>
        <v>#REF!</v>
      </c>
      <c r="M14" s="42" t="e">
        <f>'C завтраками| Bed and breakfast'!#REF!</f>
        <v>#REF!</v>
      </c>
      <c r="N14" s="42" t="e">
        <f>'C завтраками| Bed and breakfast'!#REF!</f>
        <v>#REF!</v>
      </c>
      <c r="O14" s="42" t="e">
        <f>'C завтраками| Bed and breakfast'!#REF!</f>
        <v>#REF!</v>
      </c>
      <c r="P14" s="42" t="e">
        <f>'C завтраками| Bed and breakfast'!#REF!</f>
        <v>#REF!</v>
      </c>
      <c r="Q14" s="42" t="e">
        <f>'C завтраками| Bed and breakfast'!#REF!</f>
        <v>#REF!</v>
      </c>
      <c r="R14" s="42" t="e">
        <f>'C завтраками| Bed and breakfast'!#REF!</f>
        <v>#REF!</v>
      </c>
      <c r="S14" s="42" t="e">
        <f>'C завтраками| Bed and breakfast'!#REF!</f>
        <v>#REF!</v>
      </c>
      <c r="T14" s="42" t="e">
        <f>'C завтраками| Bed and breakfast'!#REF!</f>
        <v>#REF!</v>
      </c>
      <c r="U14" s="42" t="e">
        <f>'C завтраками| Bed and breakfast'!#REF!</f>
        <v>#REF!</v>
      </c>
      <c r="V14" s="42" t="e">
        <f>'C завтраками| Bed and breakfast'!#REF!</f>
        <v>#REF!</v>
      </c>
      <c r="W14" s="42" t="e">
        <f>'C завтраками| Bed and breakfast'!#REF!</f>
        <v>#REF!</v>
      </c>
      <c r="X14" s="42" t="e">
        <f>'C завтраками| Bed and breakfast'!#REF!</f>
        <v>#REF!</v>
      </c>
      <c r="Y14" s="42" t="e">
        <f>'C завтраками| Bed and breakfast'!#REF!</f>
        <v>#REF!</v>
      </c>
      <c r="Z14" s="42" t="e">
        <f>'C завтраками| Bed and breakfast'!#REF!</f>
        <v>#REF!</v>
      </c>
      <c r="AA14" s="42" t="e">
        <f>'C завтраками| Bed and breakfast'!#REF!</f>
        <v>#REF!</v>
      </c>
      <c r="AB14" s="42" t="e">
        <f>'C завтраками| Bed and breakfast'!#REF!</f>
        <v>#REF!</v>
      </c>
      <c r="AC14" s="42" t="e">
        <f>'C завтраками| Bed and breakfast'!#REF!</f>
        <v>#REF!</v>
      </c>
      <c r="AD14" s="42" t="e">
        <f>'C завтраками| Bed and breakfast'!#REF!</f>
        <v>#REF!</v>
      </c>
      <c r="AE14" s="42" t="e">
        <f>'C завтраками| Bed and breakfast'!#REF!</f>
        <v>#REF!</v>
      </c>
      <c r="AF14" s="42" t="e">
        <f>'C завтраками| Bed and breakfast'!#REF!</f>
        <v>#REF!</v>
      </c>
      <c r="AG14" s="42" t="e">
        <f>'C завтраками| Bed and breakfast'!#REF!</f>
        <v>#REF!</v>
      </c>
      <c r="AH14" s="42" t="e">
        <f>'C завтраками| Bed and breakfast'!#REF!</f>
        <v>#REF!</v>
      </c>
      <c r="AI14" s="42" t="e">
        <f>'C завтраками| Bed and breakfast'!#REF!</f>
        <v>#REF!</v>
      </c>
      <c r="AJ14" s="42" t="e">
        <f>'C завтраками| Bed and breakfast'!#REF!</f>
        <v>#REF!</v>
      </c>
      <c r="AK14" s="42" t="e">
        <f>'C завтраками| Bed and breakfast'!#REF!</f>
        <v>#REF!</v>
      </c>
      <c r="AL14" s="42" t="e">
        <f>'C завтраками| Bed and breakfast'!#REF!</f>
        <v>#REF!</v>
      </c>
      <c r="AM14" s="42" t="e">
        <f>'C завтраками| Bed and breakfast'!#REF!</f>
        <v>#REF!</v>
      </c>
      <c r="AN14" s="42" t="e">
        <f>'C завтраками| Bed and breakfast'!#REF!</f>
        <v>#REF!</v>
      </c>
      <c r="AO14" s="42" t="e">
        <f>'C завтраками| Bed and breakfast'!#REF!</f>
        <v>#REF!</v>
      </c>
      <c r="AP14" s="42" t="e">
        <f>'C завтраками| Bed and breakfast'!#REF!</f>
        <v>#REF!</v>
      </c>
      <c r="AQ14" s="42" t="e">
        <f>'C завтраками| Bed and breakfast'!#REF!</f>
        <v>#REF!</v>
      </c>
      <c r="AR14" s="42" t="e">
        <f>'C завтраками| Bed and breakfast'!#REF!</f>
        <v>#REF!</v>
      </c>
    </row>
    <row r="15" spans="1:44" s="53" customFormat="1" x14ac:dyDescent="0.2">
      <c r="A15" s="42" t="s">
        <v>86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row>
    <row r="16" spans="1:44" s="53" customFormat="1" x14ac:dyDescent="0.2">
      <c r="A16" s="88">
        <f>A7</f>
        <v>1</v>
      </c>
      <c r="B16" s="42" t="e">
        <f>'C завтраками| Bed and breakfast'!#REF!</f>
        <v>#REF!</v>
      </c>
      <c r="C16" s="42" t="e">
        <f>'C завтраками| Bed and breakfast'!#REF!</f>
        <v>#REF!</v>
      </c>
      <c r="D16" s="42" t="e">
        <f>'C завтраками| Bed and breakfast'!#REF!</f>
        <v>#REF!</v>
      </c>
      <c r="E16" s="42" t="e">
        <f>'C завтраками| Bed and breakfast'!#REF!</f>
        <v>#REF!</v>
      </c>
      <c r="F16" s="42" t="e">
        <f>'C завтраками| Bed and breakfast'!#REF!</f>
        <v>#REF!</v>
      </c>
      <c r="G16" s="42" t="e">
        <f>'C завтраками| Bed and breakfast'!#REF!</f>
        <v>#REF!</v>
      </c>
      <c r="H16" s="42" t="e">
        <f>'C завтраками| Bed and breakfast'!#REF!</f>
        <v>#REF!</v>
      </c>
      <c r="I16" s="42" t="e">
        <f>'C завтраками| Bed and breakfast'!#REF!</f>
        <v>#REF!</v>
      </c>
      <c r="J16" s="42" t="e">
        <f>'C завтраками| Bed and breakfast'!#REF!</f>
        <v>#REF!</v>
      </c>
      <c r="K16" s="42" t="e">
        <f>'C завтраками| Bed and breakfast'!#REF!</f>
        <v>#REF!</v>
      </c>
      <c r="L16" s="42" t="e">
        <f>'C завтраками| Bed and breakfast'!#REF!</f>
        <v>#REF!</v>
      </c>
      <c r="M16" s="42" t="e">
        <f>'C завтраками| Bed and breakfast'!#REF!</f>
        <v>#REF!</v>
      </c>
      <c r="N16" s="42" t="e">
        <f>'C завтраками| Bed and breakfast'!#REF!</f>
        <v>#REF!</v>
      </c>
      <c r="O16" s="42" t="e">
        <f>'C завтраками| Bed and breakfast'!#REF!</f>
        <v>#REF!</v>
      </c>
      <c r="P16" s="42" t="e">
        <f>'C завтраками| Bed and breakfast'!#REF!</f>
        <v>#REF!</v>
      </c>
      <c r="Q16" s="42" t="e">
        <f>'C завтраками| Bed and breakfast'!#REF!</f>
        <v>#REF!</v>
      </c>
      <c r="R16" s="42" t="e">
        <f>'C завтраками| Bed and breakfast'!#REF!</f>
        <v>#REF!</v>
      </c>
      <c r="S16" s="42" t="e">
        <f>'C завтраками| Bed and breakfast'!#REF!</f>
        <v>#REF!</v>
      </c>
      <c r="T16" s="42" t="e">
        <f>'C завтраками| Bed and breakfast'!#REF!</f>
        <v>#REF!</v>
      </c>
      <c r="U16" s="42" t="e">
        <f>'C завтраками| Bed and breakfast'!#REF!</f>
        <v>#REF!</v>
      </c>
      <c r="V16" s="42" t="e">
        <f>'C завтраками| Bed and breakfast'!#REF!</f>
        <v>#REF!</v>
      </c>
      <c r="W16" s="42" t="e">
        <f>'C завтраками| Bed and breakfast'!#REF!</f>
        <v>#REF!</v>
      </c>
      <c r="X16" s="42" t="e">
        <f>'C завтраками| Bed and breakfast'!#REF!</f>
        <v>#REF!</v>
      </c>
      <c r="Y16" s="42" t="e">
        <f>'C завтраками| Bed and breakfast'!#REF!</f>
        <v>#REF!</v>
      </c>
      <c r="Z16" s="42" t="e">
        <f>'C завтраками| Bed and breakfast'!#REF!</f>
        <v>#REF!</v>
      </c>
      <c r="AA16" s="42" t="e">
        <f>'C завтраками| Bed and breakfast'!#REF!</f>
        <v>#REF!</v>
      </c>
      <c r="AB16" s="42" t="e">
        <f>'C завтраками| Bed and breakfast'!#REF!</f>
        <v>#REF!</v>
      </c>
      <c r="AC16" s="42" t="e">
        <f>'C завтраками| Bed and breakfast'!#REF!</f>
        <v>#REF!</v>
      </c>
      <c r="AD16" s="42" t="e">
        <f>'C завтраками| Bed and breakfast'!#REF!</f>
        <v>#REF!</v>
      </c>
      <c r="AE16" s="42" t="e">
        <f>'C завтраками| Bed and breakfast'!#REF!</f>
        <v>#REF!</v>
      </c>
      <c r="AF16" s="42" t="e">
        <f>'C завтраками| Bed and breakfast'!#REF!</f>
        <v>#REF!</v>
      </c>
      <c r="AG16" s="42" t="e">
        <f>'C завтраками| Bed and breakfast'!#REF!</f>
        <v>#REF!</v>
      </c>
      <c r="AH16" s="42" t="e">
        <f>'C завтраками| Bed and breakfast'!#REF!</f>
        <v>#REF!</v>
      </c>
      <c r="AI16" s="42" t="e">
        <f>'C завтраками| Bed and breakfast'!#REF!</f>
        <v>#REF!</v>
      </c>
      <c r="AJ16" s="42" t="e">
        <f>'C завтраками| Bed and breakfast'!#REF!</f>
        <v>#REF!</v>
      </c>
      <c r="AK16" s="42" t="e">
        <f>'C завтраками| Bed and breakfast'!#REF!</f>
        <v>#REF!</v>
      </c>
      <c r="AL16" s="42" t="e">
        <f>'C завтраками| Bed and breakfast'!#REF!</f>
        <v>#REF!</v>
      </c>
      <c r="AM16" s="42" t="e">
        <f>'C завтраками| Bed and breakfast'!#REF!</f>
        <v>#REF!</v>
      </c>
      <c r="AN16" s="42" t="e">
        <f>'C завтраками| Bed and breakfast'!#REF!</f>
        <v>#REF!</v>
      </c>
      <c r="AO16" s="42" t="e">
        <f>'C завтраками| Bed and breakfast'!#REF!</f>
        <v>#REF!</v>
      </c>
      <c r="AP16" s="42" t="e">
        <f>'C завтраками| Bed and breakfast'!#REF!</f>
        <v>#REF!</v>
      </c>
      <c r="AQ16" s="42" t="e">
        <f>'C завтраками| Bed and breakfast'!#REF!</f>
        <v>#REF!</v>
      </c>
      <c r="AR16" s="42" t="e">
        <f>'C завтраками| Bed and breakfast'!#REF!</f>
        <v>#REF!</v>
      </c>
    </row>
    <row r="17" spans="1:44" s="53" customFormat="1" x14ac:dyDescent="0.2">
      <c r="A17" s="88">
        <f>A8</f>
        <v>2</v>
      </c>
      <c r="B17" s="42" t="e">
        <f>'C завтраками| Bed and breakfast'!#REF!</f>
        <v>#REF!</v>
      </c>
      <c r="C17" s="42" t="e">
        <f>'C завтраками| Bed and breakfast'!#REF!</f>
        <v>#REF!</v>
      </c>
      <c r="D17" s="42" t="e">
        <f>'C завтраками| Bed and breakfast'!#REF!</f>
        <v>#REF!</v>
      </c>
      <c r="E17" s="42" t="e">
        <f>'C завтраками| Bed and breakfast'!#REF!</f>
        <v>#REF!</v>
      </c>
      <c r="F17" s="42" t="e">
        <f>'C завтраками| Bed and breakfast'!#REF!</f>
        <v>#REF!</v>
      </c>
      <c r="G17" s="42" t="e">
        <f>'C завтраками| Bed and breakfast'!#REF!</f>
        <v>#REF!</v>
      </c>
      <c r="H17" s="42" t="e">
        <f>'C завтраками| Bed and breakfast'!#REF!</f>
        <v>#REF!</v>
      </c>
      <c r="I17" s="42" t="e">
        <f>'C завтраками| Bed and breakfast'!#REF!</f>
        <v>#REF!</v>
      </c>
      <c r="J17" s="42" t="e">
        <f>'C завтраками| Bed and breakfast'!#REF!</f>
        <v>#REF!</v>
      </c>
      <c r="K17" s="42" t="e">
        <f>'C завтраками| Bed and breakfast'!#REF!</f>
        <v>#REF!</v>
      </c>
      <c r="L17" s="42" t="e">
        <f>'C завтраками| Bed and breakfast'!#REF!</f>
        <v>#REF!</v>
      </c>
      <c r="M17" s="42" t="e">
        <f>'C завтраками| Bed and breakfast'!#REF!</f>
        <v>#REF!</v>
      </c>
      <c r="N17" s="42" t="e">
        <f>'C завтраками| Bed and breakfast'!#REF!</f>
        <v>#REF!</v>
      </c>
      <c r="O17" s="42" t="e">
        <f>'C завтраками| Bed and breakfast'!#REF!</f>
        <v>#REF!</v>
      </c>
      <c r="P17" s="42" t="e">
        <f>'C завтраками| Bed and breakfast'!#REF!</f>
        <v>#REF!</v>
      </c>
      <c r="Q17" s="42" t="e">
        <f>'C завтраками| Bed and breakfast'!#REF!</f>
        <v>#REF!</v>
      </c>
      <c r="R17" s="42" t="e">
        <f>'C завтраками| Bed and breakfast'!#REF!</f>
        <v>#REF!</v>
      </c>
      <c r="S17" s="42" t="e">
        <f>'C завтраками| Bed and breakfast'!#REF!</f>
        <v>#REF!</v>
      </c>
      <c r="T17" s="42" t="e">
        <f>'C завтраками| Bed and breakfast'!#REF!</f>
        <v>#REF!</v>
      </c>
      <c r="U17" s="42" t="e">
        <f>'C завтраками| Bed and breakfast'!#REF!</f>
        <v>#REF!</v>
      </c>
      <c r="V17" s="42" t="e">
        <f>'C завтраками| Bed and breakfast'!#REF!</f>
        <v>#REF!</v>
      </c>
      <c r="W17" s="42" t="e">
        <f>'C завтраками| Bed and breakfast'!#REF!</f>
        <v>#REF!</v>
      </c>
      <c r="X17" s="42" t="e">
        <f>'C завтраками| Bed and breakfast'!#REF!</f>
        <v>#REF!</v>
      </c>
      <c r="Y17" s="42" t="e">
        <f>'C завтраками| Bed and breakfast'!#REF!</f>
        <v>#REF!</v>
      </c>
      <c r="Z17" s="42" t="e">
        <f>'C завтраками| Bed and breakfast'!#REF!</f>
        <v>#REF!</v>
      </c>
      <c r="AA17" s="42" t="e">
        <f>'C завтраками| Bed and breakfast'!#REF!</f>
        <v>#REF!</v>
      </c>
      <c r="AB17" s="42" t="e">
        <f>'C завтраками| Bed and breakfast'!#REF!</f>
        <v>#REF!</v>
      </c>
      <c r="AC17" s="42" t="e">
        <f>'C завтраками| Bed and breakfast'!#REF!</f>
        <v>#REF!</v>
      </c>
      <c r="AD17" s="42" t="e">
        <f>'C завтраками| Bed and breakfast'!#REF!</f>
        <v>#REF!</v>
      </c>
      <c r="AE17" s="42" t="e">
        <f>'C завтраками| Bed and breakfast'!#REF!</f>
        <v>#REF!</v>
      </c>
      <c r="AF17" s="42" t="e">
        <f>'C завтраками| Bed and breakfast'!#REF!</f>
        <v>#REF!</v>
      </c>
      <c r="AG17" s="42" t="e">
        <f>'C завтраками| Bed and breakfast'!#REF!</f>
        <v>#REF!</v>
      </c>
      <c r="AH17" s="42" t="e">
        <f>'C завтраками| Bed and breakfast'!#REF!</f>
        <v>#REF!</v>
      </c>
      <c r="AI17" s="42" t="e">
        <f>'C завтраками| Bed and breakfast'!#REF!</f>
        <v>#REF!</v>
      </c>
      <c r="AJ17" s="42" t="e">
        <f>'C завтраками| Bed and breakfast'!#REF!</f>
        <v>#REF!</v>
      </c>
      <c r="AK17" s="42" t="e">
        <f>'C завтраками| Bed and breakfast'!#REF!</f>
        <v>#REF!</v>
      </c>
      <c r="AL17" s="42" t="e">
        <f>'C завтраками| Bed and breakfast'!#REF!</f>
        <v>#REF!</v>
      </c>
      <c r="AM17" s="42" t="e">
        <f>'C завтраками| Bed and breakfast'!#REF!</f>
        <v>#REF!</v>
      </c>
      <c r="AN17" s="42" t="e">
        <f>'C завтраками| Bed and breakfast'!#REF!</f>
        <v>#REF!</v>
      </c>
      <c r="AO17" s="42" t="e">
        <f>'C завтраками| Bed and breakfast'!#REF!</f>
        <v>#REF!</v>
      </c>
      <c r="AP17" s="42" t="e">
        <f>'C завтраками| Bed and breakfast'!#REF!</f>
        <v>#REF!</v>
      </c>
      <c r="AQ17" s="42" t="e">
        <f>'C завтраками| Bed and breakfast'!#REF!</f>
        <v>#REF!</v>
      </c>
      <c r="AR17" s="42" t="e">
        <f>'C завтраками| Bed and breakfast'!#REF!</f>
        <v>#REF!</v>
      </c>
    </row>
    <row r="18" spans="1:44" s="53" customFormat="1" x14ac:dyDescent="0.2">
      <c r="A18" s="42" t="s">
        <v>87</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row>
    <row r="19" spans="1:44" s="53" customFormat="1" x14ac:dyDescent="0.2">
      <c r="A19" s="88" t="s">
        <v>88</v>
      </c>
      <c r="B19" s="42" t="e">
        <f>'C завтраками| Bed and breakfast'!#REF!</f>
        <v>#REF!</v>
      </c>
      <c r="C19" s="42" t="e">
        <f>'C завтраками| Bed and breakfast'!#REF!</f>
        <v>#REF!</v>
      </c>
      <c r="D19" s="42" t="e">
        <f>'C завтраками| Bed and breakfast'!#REF!</f>
        <v>#REF!</v>
      </c>
      <c r="E19" s="42" t="e">
        <f>'C завтраками| Bed and breakfast'!#REF!</f>
        <v>#REF!</v>
      </c>
      <c r="F19" s="42" t="e">
        <f>'C завтраками| Bed and breakfast'!#REF!</f>
        <v>#REF!</v>
      </c>
      <c r="G19" s="42" t="e">
        <f>'C завтраками| Bed and breakfast'!#REF!</f>
        <v>#REF!</v>
      </c>
      <c r="H19" s="42" t="e">
        <f>'C завтраками| Bed and breakfast'!#REF!</f>
        <v>#REF!</v>
      </c>
      <c r="I19" s="42" t="e">
        <f>'C завтраками| Bed and breakfast'!#REF!</f>
        <v>#REF!</v>
      </c>
      <c r="J19" s="42" t="e">
        <f>'C завтраками| Bed and breakfast'!#REF!</f>
        <v>#REF!</v>
      </c>
      <c r="K19" s="42" t="e">
        <f>'C завтраками| Bed and breakfast'!#REF!</f>
        <v>#REF!</v>
      </c>
      <c r="L19" s="42" t="e">
        <f>'C завтраками| Bed and breakfast'!#REF!</f>
        <v>#REF!</v>
      </c>
      <c r="M19" s="42" t="e">
        <f>'C завтраками| Bed and breakfast'!#REF!</f>
        <v>#REF!</v>
      </c>
      <c r="N19" s="42" t="e">
        <f>'C завтраками| Bed and breakfast'!#REF!</f>
        <v>#REF!</v>
      </c>
      <c r="O19" s="42" t="e">
        <f>'C завтраками| Bed and breakfast'!#REF!</f>
        <v>#REF!</v>
      </c>
      <c r="P19" s="42" t="e">
        <f>'C завтраками| Bed and breakfast'!#REF!</f>
        <v>#REF!</v>
      </c>
      <c r="Q19" s="42" t="e">
        <f>'C завтраками| Bed and breakfast'!#REF!</f>
        <v>#REF!</v>
      </c>
      <c r="R19" s="42" t="e">
        <f>'C завтраками| Bed and breakfast'!#REF!</f>
        <v>#REF!</v>
      </c>
      <c r="S19" s="42" t="e">
        <f>'C завтраками| Bed and breakfast'!#REF!</f>
        <v>#REF!</v>
      </c>
      <c r="T19" s="42" t="e">
        <f>'C завтраками| Bed and breakfast'!#REF!</f>
        <v>#REF!</v>
      </c>
      <c r="U19" s="42" t="e">
        <f>'C завтраками| Bed and breakfast'!#REF!</f>
        <v>#REF!</v>
      </c>
      <c r="V19" s="42" t="e">
        <f>'C завтраками| Bed and breakfast'!#REF!</f>
        <v>#REF!</v>
      </c>
      <c r="W19" s="42" t="e">
        <f>'C завтраками| Bed and breakfast'!#REF!</f>
        <v>#REF!</v>
      </c>
      <c r="X19" s="42" t="e">
        <f>'C завтраками| Bed and breakfast'!#REF!</f>
        <v>#REF!</v>
      </c>
      <c r="Y19" s="42" t="e">
        <f>'C завтраками| Bed and breakfast'!#REF!</f>
        <v>#REF!</v>
      </c>
      <c r="Z19" s="42" t="e">
        <f>'C завтраками| Bed and breakfast'!#REF!</f>
        <v>#REF!</v>
      </c>
      <c r="AA19" s="42" t="e">
        <f>'C завтраками| Bed and breakfast'!#REF!</f>
        <v>#REF!</v>
      </c>
      <c r="AB19" s="42" t="e">
        <f>'C завтраками| Bed and breakfast'!#REF!</f>
        <v>#REF!</v>
      </c>
      <c r="AC19" s="42" t="e">
        <f>'C завтраками| Bed and breakfast'!#REF!</f>
        <v>#REF!</v>
      </c>
      <c r="AD19" s="42" t="e">
        <f>'C завтраками| Bed and breakfast'!#REF!</f>
        <v>#REF!</v>
      </c>
      <c r="AE19" s="42" t="e">
        <f>'C завтраками| Bed and breakfast'!#REF!</f>
        <v>#REF!</v>
      </c>
      <c r="AF19" s="42" t="e">
        <f>'C завтраками| Bed and breakfast'!#REF!</f>
        <v>#REF!</v>
      </c>
      <c r="AG19" s="42" t="e">
        <f>'C завтраками| Bed and breakfast'!#REF!</f>
        <v>#REF!</v>
      </c>
      <c r="AH19" s="42" t="e">
        <f>'C завтраками| Bed and breakfast'!#REF!</f>
        <v>#REF!</v>
      </c>
      <c r="AI19" s="42" t="e">
        <f>'C завтраками| Bed and breakfast'!#REF!</f>
        <v>#REF!</v>
      </c>
      <c r="AJ19" s="42" t="e">
        <f>'C завтраками| Bed and breakfast'!#REF!</f>
        <v>#REF!</v>
      </c>
      <c r="AK19" s="42" t="e">
        <f>'C завтраками| Bed and breakfast'!#REF!</f>
        <v>#REF!</v>
      </c>
      <c r="AL19" s="42" t="e">
        <f>'C завтраками| Bed and breakfast'!#REF!</f>
        <v>#REF!</v>
      </c>
      <c r="AM19" s="42" t="e">
        <f>'C завтраками| Bed and breakfast'!#REF!</f>
        <v>#REF!</v>
      </c>
      <c r="AN19" s="42" t="e">
        <f>'C завтраками| Bed and breakfast'!#REF!</f>
        <v>#REF!</v>
      </c>
      <c r="AO19" s="42" t="e">
        <f>'C завтраками| Bed and breakfast'!#REF!</f>
        <v>#REF!</v>
      </c>
      <c r="AP19" s="42" t="e">
        <f>'C завтраками| Bed and breakfast'!#REF!</f>
        <v>#REF!</v>
      </c>
      <c r="AQ19" s="42" t="e">
        <f>'C завтраками| Bed and breakfast'!#REF!</f>
        <v>#REF!</v>
      </c>
      <c r="AR19" s="42" t="e">
        <f>'C завтраками| Bed and breakfast'!#REF!</f>
        <v>#REF!</v>
      </c>
    </row>
    <row r="20" spans="1:44" s="53" customFormat="1" x14ac:dyDescent="0.2">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row>
    <row r="21" spans="1:44" ht="18.75" customHeight="1" x14ac:dyDescent="0.2">
      <c r="A21" s="111" t="s">
        <v>100</v>
      </c>
      <c r="B21" s="126" t="e">
        <f t="shared" ref="B21:AR21" si="0">B4</f>
        <v>#REF!</v>
      </c>
      <c r="C21" s="126" t="e">
        <f t="shared" si="0"/>
        <v>#REF!</v>
      </c>
      <c r="D21" s="126" t="e">
        <f t="shared" si="0"/>
        <v>#REF!</v>
      </c>
      <c r="E21" s="126" t="e">
        <f t="shared" si="0"/>
        <v>#REF!</v>
      </c>
      <c r="F21" s="126" t="e">
        <f t="shared" si="0"/>
        <v>#REF!</v>
      </c>
      <c r="G21" s="126" t="e">
        <f t="shared" si="0"/>
        <v>#REF!</v>
      </c>
      <c r="H21" s="126" t="e">
        <f t="shared" si="0"/>
        <v>#REF!</v>
      </c>
      <c r="I21" s="126" t="e">
        <f t="shared" si="0"/>
        <v>#REF!</v>
      </c>
      <c r="J21" s="126" t="e">
        <f t="shared" si="0"/>
        <v>#REF!</v>
      </c>
      <c r="K21" s="126" t="e">
        <f t="shared" si="0"/>
        <v>#REF!</v>
      </c>
      <c r="L21" s="126" t="e">
        <f t="shared" si="0"/>
        <v>#REF!</v>
      </c>
      <c r="M21" s="126" t="e">
        <f t="shared" si="0"/>
        <v>#REF!</v>
      </c>
      <c r="N21" s="126" t="e">
        <f t="shared" si="0"/>
        <v>#REF!</v>
      </c>
      <c r="O21" s="126" t="e">
        <f t="shared" si="0"/>
        <v>#REF!</v>
      </c>
      <c r="P21" s="126" t="e">
        <f t="shared" si="0"/>
        <v>#REF!</v>
      </c>
      <c r="Q21" s="126" t="e">
        <f t="shared" si="0"/>
        <v>#REF!</v>
      </c>
      <c r="R21" s="126" t="e">
        <f t="shared" si="0"/>
        <v>#REF!</v>
      </c>
      <c r="S21" s="126" t="e">
        <f t="shared" si="0"/>
        <v>#REF!</v>
      </c>
      <c r="T21" s="126" t="e">
        <f t="shared" si="0"/>
        <v>#REF!</v>
      </c>
      <c r="U21" s="150" t="e">
        <f t="shared" si="0"/>
        <v>#REF!</v>
      </c>
      <c r="V21" s="150" t="e">
        <f t="shared" si="0"/>
        <v>#REF!</v>
      </c>
      <c r="W21" s="150" t="e">
        <f t="shared" si="0"/>
        <v>#REF!</v>
      </c>
      <c r="X21" s="150" t="e">
        <f t="shared" si="0"/>
        <v>#REF!</v>
      </c>
      <c r="Y21" s="150" t="e">
        <f t="shared" si="0"/>
        <v>#REF!</v>
      </c>
      <c r="Z21" s="150" t="e">
        <f t="shared" si="0"/>
        <v>#REF!</v>
      </c>
      <c r="AA21" s="150" t="e">
        <f t="shared" si="0"/>
        <v>#REF!</v>
      </c>
      <c r="AB21" s="150" t="e">
        <f t="shared" si="0"/>
        <v>#REF!</v>
      </c>
      <c r="AC21" s="150" t="e">
        <f t="shared" si="0"/>
        <v>#REF!</v>
      </c>
      <c r="AD21" s="150" t="e">
        <f t="shared" si="0"/>
        <v>#REF!</v>
      </c>
      <c r="AE21" s="150" t="e">
        <f t="shared" si="0"/>
        <v>#REF!</v>
      </c>
      <c r="AF21" s="150" t="e">
        <f t="shared" si="0"/>
        <v>#REF!</v>
      </c>
      <c r="AG21" s="150" t="e">
        <f t="shared" si="0"/>
        <v>#REF!</v>
      </c>
      <c r="AH21" s="150" t="e">
        <f t="shared" si="0"/>
        <v>#REF!</v>
      </c>
      <c r="AI21" s="150" t="e">
        <f t="shared" si="0"/>
        <v>#REF!</v>
      </c>
      <c r="AJ21" s="150" t="e">
        <f t="shared" si="0"/>
        <v>#REF!</v>
      </c>
      <c r="AK21" s="150" t="e">
        <f t="shared" si="0"/>
        <v>#REF!</v>
      </c>
      <c r="AL21" s="150" t="e">
        <f t="shared" si="0"/>
        <v>#REF!</v>
      </c>
      <c r="AM21" s="150" t="e">
        <f t="shared" si="0"/>
        <v>#REF!</v>
      </c>
      <c r="AN21" s="150" t="e">
        <f t="shared" si="0"/>
        <v>#REF!</v>
      </c>
      <c r="AO21" s="150" t="e">
        <f t="shared" si="0"/>
        <v>#REF!</v>
      </c>
      <c r="AP21" s="150" t="e">
        <f t="shared" si="0"/>
        <v>#REF!</v>
      </c>
      <c r="AQ21" s="150" t="e">
        <f t="shared" si="0"/>
        <v>#REF!</v>
      </c>
      <c r="AR21" s="150" t="e">
        <f t="shared" si="0"/>
        <v>#REF!</v>
      </c>
    </row>
    <row r="22" spans="1:44" ht="17.25" customHeight="1" x14ac:dyDescent="0.2">
      <c r="A22" s="90" t="s">
        <v>64</v>
      </c>
      <c r="B22" s="126" t="e">
        <f t="shared" ref="B22:AR22" si="1">B5</f>
        <v>#REF!</v>
      </c>
      <c r="C22" s="126" t="e">
        <f t="shared" si="1"/>
        <v>#REF!</v>
      </c>
      <c r="D22" s="126" t="e">
        <f t="shared" si="1"/>
        <v>#REF!</v>
      </c>
      <c r="E22" s="126" t="e">
        <f t="shared" si="1"/>
        <v>#REF!</v>
      </c>
      <c r="F22" s="126" t="e">
        <f t="shared" si="1"/>
        <v>#REF!</v>
      </c>
      <c r="G22" s="126" t="e">
        <f t="shared" si="1"/>
        <v>#REF!</v>
      </c>
      <c r="H22" s="126" t="e">
        <f t="shared" si="1"/>
        <v>#REF!</v>
      </c>
      <c r="I22" s="126" t="e">
        <f t="shared" si="1"/>
        <v>#REF!</v>
      </c>
      <c r="J22" s="126" t="e">
        <f t="shared" si="1"/>
        <v>#REF!</v>
      </c>
      <c r="K22" s="126" t="e">
        <f t="shared" si="1"/>
        <v>#REF!</v>
      </c>
      <c r="L22" s="126" t="e">
        <f t="shared" si="1"/>
        <v>#REF!</v>
      </c>
      <c r="M22" s="126" t="e">
        <f t="shared" si="1"/>
        <v>#REF!</v>
      </c>
      <c r="N22" s="126" t="e">
        <f t="shared" si="1"/>
        <v>#REF!</v>
      </c>
      <c r="O22" s="126" t="e">
        <f t="shared" si="1"/>
        <v>#REF!</v>
      </c>
      <c r="P22" s="126" t="e">
        <f t="shared" si="1"/>
        <v>#REF!</v>
      </c>
      <c r="Q22" s="126" t="e">
        <f t="shared" si="1"/>
        <v>#REF!</v>
      </c>
      <c r="R22" s="126" t="e">
        <f t="shared" si="1"/>
        <v>#REF!</v>
      </c>
      <c r="S22" s="126" t="e">
        <f t="shared" si="1"/>
        <v>#REF!</v>
      </c>
      <c r="T22" s="126" t="e">
        <f t="shared" si="1"/>
        <v>#REF!</v>
      </c>
      <c r="U22" s="150" t="e">
        <f t="shared" si="1"/>
        <v>#REF!</v>
      </c>
      <c r="V22" s="150" t="e">
        <f t="shared" si="1"/>
        <v>#REF!</v>
      </c>
      <c r="W22" s="150" t="e">
        <f t="shared" si="1"/>
        <v>#REF!</v>
      </c>
      <c r="X22" s="150" t="e">
        <f t="shared" si="1"/>
        <v>#REF!</v>
      </c>
      <c r="Y22" s="150" t="e">
        <f t="shared" si="1"/>
        <v>#REF!</v>
      </c>
      <c r="Z22" s="150" t="e">
        <f t="shared" si="1"/>
        <v>#REF!</v>
      </c>
      <c r="AA22" s="150" t="e">
        <f t="shared" si="1"/>
        <v>#REF!</v>
      </c>
      <c r="AB22" s="150" t="e">
        <f t="shared" si="1"/>
        <v>#REF!</v>
      </c>
      <c r="AC22" s="150" t="e">
        <f t="shared" si="1"/>
        <v>#REF!</v>
      </c>
      <c r="AD22" s="150" t="e">
        <f t="shared" si="1"/>
        <v>#REF!</v>
      </c>
      <c r="AE22" s="150" t="e">
        <f t="shared" si="1"/>
        <v>#REF!</v>
      </c>
      <c r="AF22" s="150" t="e">
        <f t="shared" si="1"/>
        <v>#REF!</v>
      </c>
      <c r="AG22" s="150" t="e">
        <f t="shared" si="1"/>
        <v>#REF!</v>
      </c>
      <c r="AH22" s="150" t="e">
        <f t="shared" si="1"/>
        <v>#REF!</v>
      </c>
      <c r="AI22" s="150" t="e">
        <f t="shared" si="1"/>
        <v>#REF!</v>
      </c>
      <c r="AJ22" s="150" t="e">
        <f t="shared" si="1"/>
        <v>#REF!</v>
      </c>
      <c r="AK22" s="150" t="e">
        <f t="shared" si="1"/>
        <v>#REF!</v>
      </c>
      <c r="AL22" s="150" t="e">
        <f t="shared" si="1"/>
        <v>#REF!</v>
      </c>
      <c r="AM22" s="150" t="e">
        <f t="shared" si="1"/>
        <v>#REF!</v>
      </c>
      <c r="AN22" s="150" t="e">
        <f t="shared" si="1"/>
        <v>#REF!</v>
      </c>
      <c r="AO22" s="150" t="e">
        <f t="shared" si="1"/>
        <v>#REF!</v>
      </c>
      <c r="AP22" s="150" t="e">
        <f t="shared" si="1"/>
        <v>#REF!</v>
      </c>
      <c r="AQ22" s="150" t="e">
        <f t="shared" si="1"/>
        <v>#REF!</v>
      </c>
      <c r="AR22" s="150" t="e">
        <f t="shared" si="1"/>
        <v>#REF!</v>
      </c>
    </row>
    <row r="23" spans="1:44" s="44" customFormat="1" x14ac:dyDescent="0.2">
      <c r="A23" s="42" t="s">
        <v>83</v>
      </c>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row>
    <row r="24" spans="1:44" s="50" customFormat="1" x14ac:dyDescent="0.2">
      <c r="A24" s="88">
        <v>1</v>
      </c>
      <c r="B24" s="91" t="e">
        <f t="shared" ref="B24:AR24" si="2">B7*0.8+25</f>
        <v>#REF!</v>
      </c>
      <c r="C24" s="91" t="e">
        <f t="shared" si="2"/>
        <v>#REF!</v>
      </c>
      <c r="D24" s="91" t="e">
        <f t="shared" si="2"/>
        <v>#REF!</v>
      </c>
      <c r="E24" s="91" t="e">
        <f t="shared" si="2"/>
        <v>#REF!</v>
      </c>
      <c r="F24" s="91" t="e">
        <f t="shared" si="2"/>
        <v>#REF!</v>
      </c>
      <c r="G24" s="91" t="e">
        <f t="shared" si="2"/>
        <v>#REF!</v>
      </c>
      <c r="H24" s="91" t="e">
        <f t="shared" si="2"/>
        <v>#REF!</v>
      </c>
      <c r="I24" s="91" t="e">
        <f t="shared" si="2"/>
        <v>#REF!</v>
      </c>
      <c r="J24" s="91" t="e">
        <f t="shared" si="2"/>
        <v>#REF!</v>
      </c>
      <c r="K24" s="91" t="e">
        <f t="shared" si="2"/>
        <v>#REF!</v>
      </c>
      <c r="L24" s="91" t="e">
        <f t="shared" si="2"/>
        <v>#REF!</v>
      </c>
      <c r="M24" s="91" t="e">
        <f t="shared" si="2"/>
        <v>#REF!</v>
      </c>
      <c r="N24" s="91" t="e">
        <f t="shared" si="2"/>
        <v>#REF!</v>
      </c>
      <c r="O24" s="91" t="e">
        <f t="shared" si="2"/>
        <v>#REF!</v>
      </c>
      <c r="P24" s="91" t="e">
        <f t="shared" si="2"/>
        <v>#REF!</v>
      </c>
      <c r="Q24" s="91" t="e">
        <f t="shared" si="2"/>
        <v>#REF!</v>
      </c>
      <c r="R24" s="91" t="e">
        <f t="shared" si="2"/>
        <v>#REF!</v>
      </c>
      <c r="S24" s="91" t="e">
        <f t="shared" si="2"/>
        <v>#REF!</v>
      </c>
      <c r="T24" s="91" t="e">
        <f t="shared" si="2"/>
        <v>#REF!</v>
      </c>
      <c r="U24" s="91" t="e">
        <f t="shared" si="2"/>
        <v>#REF!</v>
      </c>
      <c r="V24" s="91" t="e">
        <f t="shared" si="2"/>
        <v>#REF!</v>
      </c>
      <c r="W24" s="91" t="e">
        <f t="shared" si="2"/>
        <v>#REF!</v>
      </c>
      <c r="X24" s="91" t="e">
        <f t="shared" si="2"/>
        <v>#REF!</v>
      </c>
      <c r="Y24" s="91" t="e">
        <f t="shared" si="2"/>
        <v>#REF!</v>
      </c>
      <c r="Z24" s="91" t="e">
        <f t="shared" si="2"/>
        <v>#REF!</v>
      </c>
      <c r="AA24" s="91" t="e">
        <f t="shared" si="2"/>
        <v>#REF!</v>
      </c>
      <c r="AB24" s="91" t="e">
        <f t="shared" si="2"/>
        <v>#REF!</v>
      </c>
      <c r="AC24" s="91" t="e">
        <f t="shared" si="2"/>
        <v>#REF!</v>
      </c>
      <c r="AD24" s="91" t="e">
        <f t="shared" si="2"/>
        <v>#REF!</v>
      </c>
      <c r="AE24" s="91" t="e">
        <f t="shared" si="2"/>
        <v>#REF!</v>
      </c>
      <c r="AF24" s="91" t="e">
        <f t="shared" si="2"/>
        <v>#REF!</v>
      </c>
      <c r="AG24" s="91" t="e">
        <f t="shared" si="2"/>
        <v>#REF!</v>
      </c>
      <c r="AH24" s="91" t="e">
        <f t="shared" si="2"/>
        <v>#REF!</v>
      </c>
      <c r="AI24" s="91" t="e">
        <f t="shared" si="2"/>
        <v>#REF!</v>
      </c>
      <c r="AJ24" s="91" t="e">
        <f t="shared" si="2"/>
        <v>#REF!</v>
      </c>
      <c r="AK24" s="91" t="e">
        <f t="shared" si="2"/>
        <v>#REF!</v>
      </c>
      <c r="AL24" s="91" t="e">
        <f t="shared" si="2"/>
        <v>#REF!</v>
      </c>
      <c r="AM24" s="91" t="e">
        <f t="shared" si="2"/>
        <v>#REF!</v>
      </c>
      <c r="AN24" s="91" t="e">
        <f t="shared" si="2"/>
        <v>#REF!</v>
      </c>
      <c r="AO24" s="91" t="e">
        <f t="shared" si="2"/>
        <v>#REF!</v>
      </c>
      <c r="AP24" s="91" t="e">
        <f t="shared" si="2"/>
        <v>#REF!</v>
      </c>
      <c r="AQ24" s="91" t="e">
        <f t="shared" si="2"/>
        <v>#REF!</v>
      </c>
      <c r="AR24" s="91" t="e">
        <f t="shared" si="2"/>
        <v>#REF!</v>
      </c>
    </row>
    <row r="25" spans="1:44" s="50" customFormat="1" x14ac:dyDescent="0.2">
      <c r="A25" s="88">
        <v>2</v>
      </c>
      <c r="B25" s="91" t="e">
        <f t="shared" ref="B25:AR25" si="3">B8*0.8+25</f>
        <v>#REF!</v>
      </c>
      <c r="C25" s="91" t="e">
        <f t="shared" si="3"/>
        <v>#REF!</v>
      </c>
      <c r="D25" s="91" t="e">
        <f t="shared" si="3"/>
        <v>#REF!</v>
      </c>
      <c r="E25" s="91" t="e">
        <f t="shared" si="3"/>
        <v>#REF!</v>
      </c>
      <c r="F25" s="91" t="e">
        <f t="shared" si="3"/>
        <v>#REF!</v>
      </c>
      <c r="G25" s="91" t="e">
        <f t="shared" si="3"/>
        <v>#REF!</v>
      </c>
      <c r="H25" s="91" t="e">
        <f t="shared" si="3"/>
        <v>#REF!</v>
      </c>
      <c r="I25" s="91" t="e">
        <f t="shared" si="3"/>
        <v>#REF!</v>
      </c>
      <c r="J25" s="91" t="e">
        <f t="shared" si="3"/>
        <v>#REF!</v>
      </c>
      <c r="K25" s="91" t="e">
        <f t="shared" si="3"/>
        <v>#REF!</v>
      </c>
      <c r="L25" s="91" t="e">
        <f t="shared" si="3"/>
        <v>#REF!</v>
      </c>
      <c r="M25" s="91" t="e">
        <f t="shared" si="3"/>
        <v>#REF!</v>
      </c>
      <c r="N25" s="91" t="e">
        <f t="shared" si="3"/>
        <v>#REF!</v>
      </c>
      <c r="O25" s="91" t="e">
        <f t="shared" si="3"/>
        <v>#REF!</v>
      </c>
      <c r="P25" s="91" t="e">
        <f t="shared" si="3"/>
        <v>#REF!</v>
      </c>
      <c r="Q25" s="91" t="e">
        <f t="shared" si="3"/>
        <v>#REF!</v>
      </c>
      <c r="R25" s="91" t="e">
        <f t="shared" si="3"/>
        <v>#REF!</v>
      </c>
      <c r="S25" s="91" t="e">
        <f t="shared" si="3"/>
        <v>#REF!</v>
      </c>
      <c r="T25" s="91" t="e">
        <f t="shared" si="3"/>
        <v>#REF!</v>
      </c>
      <c r="U25" s="91" t="e">
        <f t="shared" si="3"/>
        <v>#REF!</v>
      </c>
      <c r="V25" s="91" t="e">
        <f t="shared" si="3"/>
        <v>#REF!</v>
      </c>
      <c r="W25" s="91" t="e">
        <f t="shared" si="3"/>
        <v>#REF!</v>
      </c>
      <c r="X25" s="91" t="e">
        <f t="shared" si="3"/>
        <v>#REF!</v>
      </c>
      <c r="Y25" s="91" t="e">
        <f t="shared" si="3"/>
        <v>#REF!</v>
      </c>
      <c r="Z25" s="91" t="e">
        <f t="shared" si="3"/>
        <v>#REF!</v>
      </c>
      <c r="AA25" s="91" t="e">
        <f t="shared" si="3"/>
        <v>#REF!</v>
      </c>
      <c r="AB25" s="91" t="e">
        <f t="shared" si="3"/>
        <v>#REF!</v>
      </c>
      <c r="AC25" s="91" t="e">
        <f t="shared" si="3"/>
        <v>#REF!</v>
      </c>
      <c r="AD25" s="91" t="e">
        <f t="shared" si="3"/>
        <v>#REF!</v>
      </c>
      <c r="AE25" s="91" t="e">
        <f t="shared" si="3"/>
        <v>#REF!</v>
      </c>
      <c r="AF25" s="91" t="e">
        <f t="shared" si="3"/>
        <v>#REF!</v>
      </c>
      <c r="AG25" s="91" t="e">
        <f t="shared" si="3"/>
        <v>#REF!</v>
      </c>
      <c r="AH25" s="91" t="e">
        <f t="shared" si="3"/>
        <v>#REF!</v>
      </c>
      <c r="AI25" s="91" t="e">
        <f t="shared" si="3"/>
        <v>#REF!</v>
      </c>
      <c r="AJ25" s="91" t="e">
        <f t="shared" si="3"/>
        <v>#REF!</v>
      </c>
      <c r="AK25" s="91" t="e">
        <f t="shared" si="3"/>
        <v>#REF!</v>
      </c>
      <c r="AL25" s="91" t="e">
        <f t="shared" si="3"/>
        <v>#REF!</v>
      </c>
      <c r="AM25" s="91" t="e">
        <f t="shared" si="3"/>
        <v>#REF!</v>
      </c>
      <c r="AN25" s="91" t="e">
        <f t="shared" si="3"/>
        <v>#REF!</v>
      </c>
      <c r="AO25" s="91" t="e">
        <f t="shared" si="3"/>
        <v>#REF!</v>
      </c>
      <c r="AP25" s="91" t="e">
        <f t="shared" si="3"/>
        <v>#REF!</v>
      </c>
      <c r="AQ25" s="91" t="e">
        <f t="shared" si="3"/>
        <v>#REF!</v>
      </c>
      <c r="AR25" s="91" t="e">
        <f t="shared" si="3"/>
        <v>#REF!</v>
      </c>
    </row>
    <row r="26" spans="1:44" s="50" customFormat="1" x14ac:dyDescent="0.2">
      <c r="A26" s="42" t="s">
        <v>84</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row>
    <row r="27" spans="1:44" s="50" customFormat="1" x14ac:dyDescent="0.2">
      <c r="A27" s="88">
        <f>A24</f>
        <v>1</v>
      </c>
      <c r="B27" s="91" t="e">
        <f t="shared" ref="B27:AR27" si="4">B10*0.8+25</f>
        <v>#REF!</v>
      </c>
      <c r="C27" s="91" t="e">
        <f t="shared" si="4"/>
        <v>#REF!</v>
      </c>
      <c r="D27" s="91" t="e">
        <f t="shared" si="4"/>
        <v>#REF!</v>
      </c>
      <c r="E27" s="91" t="e">
        <f t="shared" si="4"/>
        <v>#REF!</v>
      </c>
      <c r="F27" s="91" t="e">
        <f t="shared" si="4"/>
        <v>#REF!</v>
      </c>
      <c r="G27" s="91" t="e">
        <f t="shared" si="4"/>
        <v>#REF!</v>
      </c>
      <c r="H27" s="91" t="e">
        <f t="shared" si="4"/>
        <v>#REF!</v>
      </c>
      <c r="I27" s="91" t="e">
        <f t="shared" si="4"/>
        <v>#REF!</v>
      </c>
      <c r="J27" s="91" t="e">
        <f t="shared" si="4"/>
        <v>#REF!</v>
      </c>
      <c r="K27" s="91" t="e">
        <f t="shared" si="4"/>
        <v>#REF!</v>
      </c>
      <c r="L27" s="91" t="e">
        <f t="shared" si="4"/>
        <v>#REF!</v>
      </c>
      <c r="M27" s="91" t="e">
        <f t="shared" si="4"/>
        <v>#REF!</v>
      </c>
      <c r="N27" s="91" t="e">
        <f t="shared" si="4"/>
        <v>#REF!</v>
      </c>
      <c r="O27" s="91" t="e">
        <f t="shared" si="4"/>
        <v>#REF!</v>
      </c>
      <c r="P27" s="91" t="e">
        <f t="shared" si="4"/>
        <v>#REF!</v>
      </c>
      <c r="Q27" s="91" t="e">
        <f t="shared" si="4"/>
        <v>#REF!</v>
      </c>
      <c r="R27" s="91" t="e">
        <f t="shared" si="4"/>
        <v>#REF!</v>
      </c>
      <c r="S27" s="91" t="e">
        <f t="shared" si="4"/>
        <v>#REF!</v>
      </c>
      <c r="T27" s="91" t="e">
        <f t="shared" si="4"/>
        <v>#REF!</v>
      </c>
      <c r="U27" s="91" t="e">
        <f t="shared" si="4"/>
        <v>#REF!</v>
      </c>
      <c r="V27" s="91" t="e">
        <f t="shared" si="4"/>
        <v>#REF!</v>
      </c>
      <c r="W27" s="91" t="e">
        <f t="shared" si="4"/>
        <v>#REF!</v>
      </c>
      <c r="X27" s="91" t="e">
        <f t="shared" si="4"/>
        <v>#REF!</v>
      </c>
      <c r="Y27" s="91" t="e">
        <f t="shared" si="4"/>
        <v>#REF!</v>
      </c>
      <c r="Z27" s="91" t="e">
        <f t="shared" si="4"/>
        <v>#REF!</v>
      </c>
      <c r="AA27" s="91" t="e">
        <f t="shared" si="4"/>
        <v>#REF!</v>
      </c>
      <c r="AB27" s="91" t="e">
        <f t="shared" si="4"/>
        <v>#REF!</v>
      </c>
      <c r="AC27" s="91" t="e">
        <f t="shared" si="4"/>
        <v>#REF!</v>
      </c>
      <c r="AD27" s="91" t="e">
        <f t="shared" si="4"/>
        <v>#REF!</v>
      </c>
      <c r="AE27" s="91" t="e">
        <f t="shared" si="4"/>
        <v>#REF!</v>
      </c>
      <c r="AF27" s="91" t="e">
        <f t="shared" si="4"/>
        <v>#REF!</v>
      </c>
      <c r="AG27" s="91" t="e">
        <f t="shared" si="4"/>
        <v>#REF!</v>
      </c>
      <c r="AH27" s="91" t="e">
        <f t="shared" si="4"/>
        <v>#REF!</v>
      </c>
      <c r="AI27" s="91" t="e">
        <f t="shared" si="4"/>
        <v>#REF!</v>
      </c>
      <c r="AJ27" s="91" t="e">
        <f t="shared" si="4"/>
        <v>#REF!</v>
      </c>
      <c r="AK27" s="91" t="e">
        <f t="shared" si="4"/>
        <v>#REF!</v>
      </c>
      <c r="AL27" s="91" t="e">
        <f t="shared" si="4"/>
        <v>#REF!</v>
      </c>
      <c r="AM27" s="91" t="e">
        <f t="shared" si="4"/>
        <v>#REF!</v>
      </c>
      <c r="AN27" s="91" t="e">
        <f t="shared" si="4"/>
        <v>#REF!</v>
      </c>
      <c r="AO27" s="91" t="e">
        <f t="shared" si="4"/>
        <v>#REF!</v>
      </c>
      <c r="AP27" s="91" t="e">
        <f t="shared" si="4"/>
        <v>#REF!</v>
      </c>
      <c r="AQ27" s="91" t="e">
        <f t="shared" si="4"/>
        <v>#REF!</v>
      </c>
      <c r="AR27" s="91" t="e">
        <f t="shared" si="4"/>
        <v>#REF!</v>
      </c>
    </row>
    <row r="28" spans="1:44" s="50" customFormat="1" x14ac:dyDescent="0.2">
      <c r="A28" s="88">
        <f>A25</f>
        <v>2</v>
      </c>
      <c r="B28" s="91" t="e">
        <f t="shared" ref="B28:AR28" si="5">B11*0.8+25</f>
        <v>#REF!</v>
      </c>
      <c r="C28" s="91" t="e">
        <f t="shared" si="5"/>
        <v>#REF!</v>
      </c>
      <c r="D28" s="91" t="e">
        <f t="shared" si="5"/>
        <v>#REF!</v>
      </c>
      <c r="E28" s="91" t="e">
        <f t="shared" si="5"/>
        <v>#REF!</v>
      </c>
      <c r="F28" s="91" t="e">
        <f t="shared" si="5"/>
        <v>#REF!</v>
      </c>
      <c r="G28" s="91" t="e">
        <f t="shared" si="5"/>
        <v>#REF!</v>
      </c>
      <c r="H28" s="91" t="e">
        <f t="shared" si="5"/>
        <v>#REF!</v>
      </c>
      <c r="I28" s="91" t="e">
        <f t="shared" si="5"/>
        <v>#REF!</v>
      </c>
      <c r="J28" s="91" t="e">
        <f t="shared" si="5"/>
        <v>#REF!</v>
      </c>
      <c r="K28" s="91" t="e">
        <f t="shared" si="5"/>
        <v>#REF!</v>
      </c>
      <c r="L28" s="91" t="e">
        <f t="shared" si="5"/>
        <v>#REF!</v>
      </c>
      <c r="M28" s="91" t="e">
        <f t="shared" si="5"/>
        <v>#REF!</v>
      </c>
      <c r="N28" s="91" t="e">
        <f t="shared" si="5"/>
        <v>#REF!</v>
      </c>
      <c r="O28" s="91" t="e">
        <f t="shared" si="5"/>
        <v>#REF!</v>
      </c>
      <c r="P28" s="91" t="e">
        <f t="shared" si="5"/>
        <v>#REF!</v>
      </c>
      <c r="Q28" s="91" t="e">
        <f t="shared" si="5"/>
        <v>#REF!</v>
      </c>
      <c r="R28" s="91" t="e">
        <f t="shared" si="5"/>
        <v>#REF!</v>
      </c>
      <c r="S28" s="91" t="e">
        <f t="shared" si="5"/>
        <v>#REF!</v>
      </c>
      <c r="T28" s="91" t="e">
        <f t="shared" si="5"/>
        <v>#REF!</v>
      </c>
      <c r="U28" s="91" t="e">
        <f t="shared" si="5"/>
        <v>#REF!</v>
      </c>
      <c r="V28" s="91" t="e">
        <f t="shared" si="5"/>
        <v>#REF!</v>
      </c>
      <c r="W28" s="91" t="e">
        <f t="shared" si="5"/>
        <v>#REF!</v>
      </c>
      <c r="X28" s="91" t="e">
        <f t="shared" si="5"/>
        <v>#REF!</v>
      </c>
      <c r="Y28" s="91" t="e">
        <f t="shared" si="5"/>
        <v>#REF!</v>
      </c>
      <c r="Z28" s="91" t="e">
        <f t="shared" si="5"/>
        <v>#REF!</v>
      </c>
      <c r="AA28" s="91" t="e">
        <f t="shared" si="5"/>
        <v>#REF!</v>
      </c>
      <c r="AB28" s="91" t="e">
        <f t="shared" si="5"/>
        <v>#REF!</v>
      </c>
      <c r="AC28" s="91" t="e">
        <f t="shared" si="5"/>
        <v>#REF!</v>
      </c>
      <c r="AD28" s="91" t="e">
        <f t="shared" si="5"/>
        <v>#REF!</v>
      </c>
      <c r="AE28" s="91" t="e">
        <f t="shared" si="5"/>
        <v>#REF!</v>
      </c>
      <c r="AF28" s="91" t="e">
        <f t="shared" si="5"/>
        <v>#REF!</v>
      </c>
      <c r="AG28" s="91" t="e">
        <f t="shared" si="5"/>
        <v>#REF!</v>
      </c>
      <c r="AH28" s="91" t="e">
        <f t="shared" si="5"/>
        <v>#REF!</v>
      </c>
      <c r="AI28" s="91" t="e">
        <f t="shared" si="5"/>
        <v>#REF!</v>
      </c>
      <c r="AJ28" s="91" t="e">
        <f t="shared" si="5"/>
        <v>#REF!</v>
      </c>
      <c r="AK28" s="91" t="e">
        <f t="shared" si="5"/>
        <v>#REF!</v>
      </c>
      <c r="AL28" s="91" t="e">
        <f t="shared" si="5"/>
        <v>#REF!</v>
      </c>
      <c r="AM28" s="91" t="e">
        <f t="shared" si="5"/>
        <v>#REF!</v>
      </c>
      <c r="AN28" s="91" t="e">
        <f t="shared" si="5"/>
        <v>#REF!</v>
      </c>
      <c r="AO28" s="91" t="e">
        <f t="shared" si="5"/>
        <v>#REF!</v>
      </c>
      <c r="AP28" s="91" t="e">
        <f t="shared" si="5"/>
        <v>#REF!</v>
      </c>
      <c r="AQ28" s="91" t="e">
        <f t="shared" si="5"/>
        <v>#REF!</v>
      </c>
      <c r="AR28" s="91" t="e">
        <f t="shared" si="5"/>
        <v>#REF!</v>
      </c>
    </row>
    <row r="29" spans="1:44" s="50" customFormat="1" x14ac:dyDescent="0.2">
      <c r="A29" s="42" t="s">
        <v>85</v>
      </c>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row>
    <row r="30" spans="1:44" s="50" customFormat="1" x14ac:dyDescent="0.2">
      <c r="A30" s="88">
        <f>A24</f>
        <v>1</v>
      </c>
      <c r="B30" s="91" t="e">
        <f t="shared" ref="B30:AR30" si="6">B13*0.8+25</f>
        <v>#REF!</v>
      </c>
      <c r="C30" s="91" t="e">
        <f t="shared" si="6"/>
        <v>#REF!</v>
      </c>
      <c r="D30" s="91" t="e">
        <f t="shared" si="6"/>
        <v>#REF!</v>
      </c>
      <c r="E30" s="91" t="e">
        <f t="shared" si="6"/>
        <v>#REF!</v>
      </c>
      <c r="F30" s="91" t="e">
        <f t="shared" si="6"/>
        <v>#REF!</v>
      </c>
      <c r="G30" s="91" t="e">
        <f t="shared" si="6"/>
        <v>#REF!</v>
      </c>
      <c r="H30" s="91" t="e">
        <f t="shared" si="6"/>
        <v>#REF!</v>
      </c>
      <c r="I30" s="91" t="e">
        <f t="shared" si="6"/>
        <v>#REF!</v>
      </c>
      <c r="J30" s="91" t="e">
        <f t="shared" si="6"/>
        <v>#REF!</v>
      </c>
      <c r="K30" s="91" t="e">
        <f t="shared" si="6"/>
        <v>#REF!</v>
      </c>
      <c r="L30" s="91" t="e">
        <f t="shared" si="6"/>
        <v>#REF!</v>
      </c>
      <c r="M30" s="91" t="e">
        <f t="shared" si="6"/>
        <v>#REF!</v>
      </c>
      <c r="N30" s="91" t="e">
        <f t="shared" si="6"/>
        <v>#REF!</v>
      </c>
      <c r="O30" s="91" t="e">
        <f t="shared" si="6"/>
        <v>#REF!</v>
      </c>
      <c r="P30" s="91" t="e">
        <f t="shared" si="6"/>
        <v>#REF!</v>
      </c>
      <c r="Q30" s="91" t="e">
        <f t="shared" si="6"/>
        <v>#REF!</v>
      </c>
      <c r="R30" s="91" t="e">
        <f t="shared" si="6"/>
        <v>#REF!</v>
      </c>
      <c r="S30" s="91" t="e">
        <f t="shared" si="6"/>
        <v>#REF!</v>
      </c>
      <c r="T30" s="91" t="e">
        <f t="shared" si="6"/>
        <v>#REF!</v>
      </c>
      <c r="U30" s="91" t="e">
        <f t="shared" si="6"/>
        <v>#REF!</v>
      </c>
      <c r="V30" s="91" t="e">
        <f t="shared" si="6"/>
        <v>#REF!</v>
      </c>
      <c r="W30" s="91" t="e">
        <f t="shared" si="6"/>
        <v>#REF!</v>
      </c>
      <c r="X30" s="91" t="e">
        <f t="shared" si="6"/>
        <v>#REF!</v>
      </c>
      <c r="Y30" s="91" t="e">
        <f t="shared" si="6"/>
        <v>#REF!</v>
      </c>
      <c r="Z30" s="91" t="e">
        <f t="shared" si="6"/>
        <v>#REF!</v>
      </c>
      <c r="AA30" s="91" t="e">
        <f t="shared" si="6"/>
        <v>#REF!</v>
      </c>
      <c r="AB30" s="91" t="e">
        <f t="shared" si="6"/>
        <v>#REF!</v>
      </c>
      <c r="AC30" s="91" t="e">
        <f t="shared" si="6"/>
        <v>#REF!</v>
      </c>
      <c r="AD30" s="91" t="e">
        <f t="shared" si="6"/>
        <v>#REF!</v>
      </c>
      <c r="AE30" s="91" t="e">
        <f t="shared" si="6"/>
        <v>#REF!</v>
      </c>
      <c r="AF30" s="91" t="e">
        <f t="shared" si="6"/>
        <v>#REF!</v>
      </c>
      <c r="AG30" s="91" t="e">
        <f t="shared" si="6"/>
        <v>#REF!</v>
      </c>
      <c r="AH30" s="91" t="e">
        <f t="shared" si="6"/>
        <v>#REF!</v>
      </c>
      <c r="AI30" s="91" t="e">
        <f t="shared" si="6"/>
        <v>#REF!</v>
      </c>
      <c r="AJ30" s="91" t="e">
        <f t="shared" si="6"/>
        <v>#REF!</v>
      </c>
      <c r="AK30" s="91" t="e">
        <f t="shared" si="6"/>
        <v>#REF!</v>
      </c>
      <c r="AL30" s="91" t="e">
        <f t="shared" si="6"/>
        <v>#REF!</v>
      </c>
      <c r="AM30" s="91" t="e">
        <f t="shared" si="6"/>
        <v>#REF!</v>
      </c>
      <c r="AN30" s="91" t="e">
        <f t="shared" si="6"/>
        <v>#REF!</v>
      </c>
      <c r="AO30" s="91" t="e">
        <f t="shared" si="6"/>
        <v>#REF!</v>
      </c>
      <c r="AP30" s="91" t="e">
        <f t="shared" si="6"/>
        <v>#REF!</v>
      </c>
      <c r="AQ30" s="91" t="e">
        <f t="shared" si="6"/>
        <v>#REF!</v>
      </c>
      <c r="AR30" s="91" t="e">
        <f t="shared" si="6"/>
        <v>#REF!</v>
      </c>
    </row>
    <row r="31" spans="1:44" s="50" customFormat="1" x14ac:dyDescent="0.2">
      <c r="A31" s="88">
        <f>A25</f>
        <v>2</v>
      </c>
      <c r="B31" s="91" t="e">
        <f t="shared" ref="B31:AR31" si="7">B14*0.8+25</f>
        <v>#REF!</v>
      </c>
      <c r="C31" s="91" t="e">
        <f t="shared" si="7"/>
        <v>#REF!</v>
      </c>
      <c r="D31" s="91" t="e">
        <f t="shared" si="7"/>
        <v>#REF!</v>
      </c>
      <c r="E31" s="91" t="e">
        <f t="shared" si="7"/>
        <v>#REF!</v>
      </c>
      <c r="F31" s="91" t="e">
        <f t="shared" si="7"/>
        <v>#REF!</v>
      </c>
      <c r="G31" s="91" t="e">
        <f t="shared" si="7"/>
        <v>#REF!</v>
      </c>
      <c r="H31" s="91" t="e">
        <f t="shared" si="7"/>
        <v>#REF!</v>
      </c>
      <c r="I31" s="91" t="e">
        <f t="shared" si="7"/>
        <v>#REF!</v>
      </c>
      <c r="J31" s="91" t="e">
        <f t="shared" si="7"/>
        <v>#REF!</v>
      </c>
      <c r="K31" s="91" t="e">
        <f t="shared" si="7"/>
        <v>#REF!</v>
      </c>
      <c r="L31" s="91" t="e">
        <f t="shared" si="7"/>
        <v>#REF!</v>
      </c>
      <c r="M31" s="91" t="e">
        <f t="shared" si="7"/>
        <v>#REF!</v>
      </c>
      <c r="N31" s="91" t="e">
        <f t="shared" si="7"/>
        <v>#REF!</v>
      </c>
      <c r="O31" s="91" t="e">
        <f t="shared" si="7"/>
        <v>#REF!</v>
      </c>
      <c r="P31" s="91" t="e">
        <f t="shared" si="7"/>
        <v>#REF!</v>
      </c>
      <c r="Q31" s="91" t="e">
        <f t="shared" si="7"/>
        <v>#REF!</v>
      </c>
      <c r="R31" s="91" t="e">
        <f t="shared" si="7"/>
        <v>#REF!</v>
      </c>
      <c r="S31" s="91" t="e">
        <f t="shared" si="7"/>
        <v>#REF!</v>
      </c>
      <c r="T31" s="91" t="e">
        <f t="shared" si="7"/>
        <v>#REF!</v>
      </c>
      <c r="U31" s="91" t="e">
        <f t="shared" si="7"/>
        <v>#REF!</v>
      </c>
      <c r="V31" s="91" t="e">
        <f t="shared" si="7"/>
        <v>#REF!</v>
      </c>
      <c r="W31" s="91" t="e">
        <f t="shared" si="7"/>
        <v>#REF!</v>
      </c>
      <c r="X31" s="91" t="e">
        <f t="shared" si="7"/>
        <v>#REF!</v>
      </c>
      <c r="Y31" s="91" t="e">
        <f t="shared" si="7"/>
        <v>#REF!</v>
      </c>
      <c r="Z31" s="91" t="e">
        <f t="shared" si="7"/>
        <v>#REF!</v>
      </c>
      <c r="AA31" s="91" t="e">
        <f t="shared" si="7"/>
        <v>#REF!</v>
      </c>
      <c r="AB31" s="91" t="e">
        <f t="shared" si="7"/>
        <v>#REF!</v>
      </c>
      <c r="AC31" s="91" t="e">
        <f t="shared" si="7"/>
        <v>#REF!</v>
      </c>
      <c r="AD31" s="91" t="e">
        <f t="shared" si="7"/>
        <v>#REF!</v>
      </c>
      <c r="AE31" s="91" t="e">
        <f t="shared" si="7"/>
        <v>#REF!</v>
      </c>
      <c r="AF31" s="91" t="e">
        <f t="shared" si="7"/>
        <v>#REF!</v>
      </c>
      <c r="AG31" s="91" t="e">
        <f t="shared" si="7"/>
        <v>#REF!</v>
      </c>
      <c r="AH31" s="91" t="e">
        <f t="shared" si="7"/>
        <v>#REF!</v>
      </c>
      <c r="AI31" s="91" t="e">
        <f t="shared" si="7"/>
        <v>#REF!</v>
      </c>
      <c r="AJ31" s="91" t="e">
        <f t="shared" si="7"/>
        <v>#REF!</v>
      </c>
      <c r="AK31" s="91" t="e">
        <f t="shared" si="7"/>
        <v>#REF!</v>
      </c>
      <c r="AL31" s="91" t="e">
        <f t="shared" si="7"/>
        <v>#REF!</v>
      </c>
      <c r="AM31" s="91" t="e">
        <f t="shared" si="7"/>
        <v>#REF!</v>
      </c>
      <c r="AN31" s="91" t="e">
        <f t="shared" si="7"/>
        <v>#REF!</v>
      </c>
      <c r="AO31" s="91" t="e">
        <f t="shared" si="7"/>
        <v>#REF!</v>
      </c>
      <c r="AP31" s="91" t="e">
        <f t="shared" si="7"/>
        <v>#REF!</v>
      </c>
      <c r="AQ31" s="91" t="e">
        <f t="shared" si="7"/>
        <v>#REF!</v>
      </c>
      <c r="AR31" s="91" t="e">
        <f t="shared" si="7"/>
        <v>#REF!</v>
      </c>
    </row>
    <row r="32" spans="1:44" s="50" customFormat="1" x14ac:dyDescent="0.2">
      <c r="A32" s="42" t="s">
        <v>86</v>
      </c>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row>
    <row r="33" spans="1:44" s="50" customFormat="1" x14ac:dyDescent="0.2">
      <c r="A33" s="88">
        <f>A24</f>
        <v>1</v>
      </c>
      <c r="B33" s="91" t="e">
        <f t="shared" ref="B33:AR33" si="8">B16*0.8+25</f>
        <v>#REF!</v>
      </c>
      <c r="C33" s="91" t="e">
        <f t="shared" si="8"/>
        <v>#REF!</v>
      </c>
      <c r="D33" s="91" t="e">
        <f t="shared" si="8"/>
        <v>#REF!</v>
      </c>
      <c r="E33" s="91" t="e">
        <f t="shared" si="8"/>
        <v>#REF!</v>
      </c>
      <c r="F33" s="91" t="e">
        <f t="shared" si="8"/>
        <v>#REF!</v>
      </c>
      <c r="G33" s="91" t="e">
        <f t="shared" si="8"/>
        <v>#REF!</v>
      </c>
      <c r="H33" s="91" t="e">
        <f t="shared" si="8"/>
        <v>#REF!</v>
      </c>
      <c r="I33" s="91" t="e">
        <f t="shared" si="8"/>
        <v>#REF!</v>
      </c>
      <c r="J33" s="91" t="e">
        <f t="shared" si="8"/>
        <v>#REF!</v>
      </c>
      <c r="K33" s="91" t="e">
        <f t="shared" si="8"/>
        <v>#REF!</v>
      </c>
      <c r="L33" s="91" t="e">
        <f t="shared" si="8"/>
        <v>#REF!</v>
      </c>
      <c r="M33" s="91" t="e">
        <f t="shared" si="8"/>
        <v>#REF!</v>
      </c>
      <c r="N33" s="91" t="e">
        <f t="shared" si="8"/>
        <v>#REF!</v>
      </c>
      <c r="O33" s="91" t="e">
        <f t="shared" si="8"/>
        <v>#REF!</v>
      </c>
      <c r="P33" s="91" t="e">
        <f t="shared" si="8"/>
        <v>#REF!</v>
      </c>
      <c r="Q33" s="91" t="e">
        <f t="shared" si="8"/>
        <v>#REF!</v>
      </c>
      <c r="R33" s="91" t="e">
        <f t="shared" si="8"/>
        <v>#REF!</v>
      </c>
      <c r="S33" s="91" t="e">
        <f t="shared" si="8"/>
        <v>#REF!</v>
      </c>
      <c r="T33" s="91" t="e">
        <f t="shared" si="8"/>
        <v>#REF!</v>
      </c>
      <c r="U33" s="91" t="e">
        <f t="shared" si="8"/>
        <v>#REF!</v>
      </c>
      <c r="V33" s="91" t="e">
        <f t="shared" si="8"/>
        <v>#REF!</v>
      </c>
      <c r="W33" s="91" t="e">
        <f t="shared" si="8"/>
        <v>#REF!</v>
      </c>
      <c r="X33" s="91" t="e">
        <f t="shared" si="8"/>
        <v>#REF!</v>
      </c>
      <c r="Y33" s="91" t="e">
        <f t="shared" si="8"/>
        <v>#REF!</v>
      </c>
      <c r="Z33" s="91" t="e">
        <f t="shared" si="8"/>
        <v>#REF!</v>
      </c>
      <c r="AA33" s="91" t="e">
        <f t="shared" si="8"/>
        <v>#REF!</v>
      </c>
      <c r="AB33" s="91" t="e">
        <f t="shared" si="8"/>
        <v>#REF!</v>
      </c>
      <c r="AC33" s="91" t="e">
        <f t="shared" si="8"/>
        <v>#REF!</v>
      </c>
      <c r="AD33" s="91" t="e">
        <f t="shared" si="8"/>
        <v>#REF!</v>
      </c>
      <c r="AE33" s="91" t="e">
        <f t="shared" si="8"/>
        <v>#REF!</v>
      </c>
      <c r="AF33" s="91" t="e">
        <f t="shared" si="8"/>
        <v>#REF!</v>
      </c>
      <c r="AG33" s="91" t="e">
        <f t="shared" si="8"/>
        <v>#REF!</v>
      </c>
      <c r="AH33" s="91" t="e">
        <f t="shared" si="8"/>
        <v>#REF!</v>
      </c>
      <c r="AI33" s="91" t="e">
        <f t="shared" si="8"/>
        <v>#REF!</v>
      </c>
      <c r="AJ33" s="91" t="e">
        <f t="shared" si="8"/>
        <v>#REF!</v>
      </c>
      <c r="AK33" s="91" t="e">
        <f t="shared" si="8"/>
        <v>#REF!</v>
      </c>
      <c r="AL33" s="91" t="e">
        <f t="shared" si="8"/>
        <v>#REF!</v>
      </c>
      <c r="AM33" s="91" t="e">
        <f t="shared" si="8"/>
        <v>#REF!</v>
      </c>
      <c r="AN33" s="91" t="e">
        <f t="shared" si="8"/>
        <v>#REF!</v>
      </c>
      <c r="AO33" s="91" t="e">
        <f t="shared" si="8"/>
        <v>#REF!</v>
      </c>
      <c r="AP33" s="91" t="e">
        <f t="shared" si="8"/>
        <v>#REF!</v>
      </c>
      <c r="AQ33" s="91" t="e">
        <f t="shared" si="8"/>
        <v>#REF!</v>
      </c>
      <c r="AR33" s="91" t="e">
        <f t="shared" si="8"/>
        <v>#REF!</v>
      </c>
    </row>
    <row r="34" spans="1:44" s="50" customFormat="1" x14ac:dyDescent="0.2">
      <c r="A34" s="88">
        <f>A25</f>
        <v>2</v>
      </c>
      <c r="B34" s="91" t="e">
        <f t="shared" ref="B34:AR34" si="9">B17*0.8+25</f>
        <v>#REF!</v>
      </c>
      <c r="C34" s="91" t="e">
        <f t="shared" si="9"/>
        <v>#REF!</v>
      </c>
      <c r="D34" s="91" t="e">
        <f t="shared" si="9"/>
        <v>#REF!</v>
      </c>
      <c r="E34" s="91" t="e">
        <f t="shared" si="9"/>
        <v>#REF!</v>
      </c>
      <c r="F34" s="91" t="e">
        <f t="shared" si="9"/>
        <v>#REF!</v>
      </c>
      <c r="G34" s="91" t="e">
        <f t="shared" si="9"/>
        <v>#REF!</v>
      </c>
      <c r="H34" s="91" t="e">
        <f t="shared" si="9"/>
        <v>#REF!</v>
      </c>
      <c r="I34" s="91" t="e">
        <f t="shared" si="9"/>
        <v>#REF!</v>
      </c>
      <c r="J34" s="91" t="e">
        <f t="shared" si="9"/>
        <v>#REF!</v>
      </c>
      <c r="K34" s="91" t="e">
        <f t="shared" si="9"/>
        <v>#REF!</v>
      </c>
      <c r="L34" s="91" t="e">
        <f t="shared" si="9"/>
        <v>#REF!</v>
      </c>
      <c r="M34" s="91" t="e">
        <f t="shared" si="9"/>
        <v>#REF!</v>
      </c>
      <c r="N34" s="91" t="e">
        <f t="shared" si="9"/>
        <v>#REF!</v>
      </c>
      <c r="O34" s="91" t="e">
        <f t="shared" si="9"/>
        <v>#REF!</v>
      </c>
      <c r="P34" s="91" t="e">
        <f t="shared" si="9"/>
        <v>#REF!</v>
      </c>
      <c r="Q34" s="91" t="e">
        <f t="shared" si="9"/>
        <v>#REF!</v>
      </c>
      <c r="R34" s="91" t="e">
        <f t="shared" si="9"/>
        <v>#REF!</v>
      </c>
      <c r="S34" s="91" t="e">
        <f t="shared" si="9"/>
        <v>#REF!</v>
      </c>
      <c r="T34" s="91" t="e">
        <f t="shared" si="9"/>
        <v>#REF!</v>
      </c>
      <c r="U34" s="91" t="e">
        <f t="shared" si="9"/>
        <v>#REF!</v>
      </c>
      <c r="V34" s="91" t="e">
        <f t="shared" si="9"/>
        <v>#REF!</v>
      </c>
      <c r="W34" s="91" t="e">
        <f t="shared" si="9"/>
        <v>#REF!</v>
      </c>
      <c r="X34" s="91" t="e">
        <f t="shared" si="9"/>
        <v>#REF!</v>
      </c>
      <c r="Y34" s="91" t="e">
        <f t="shared" si="9"/>
        <v>#REF!</v>
      </c>
      <c r="Z34" s="91" t="e">
        <f t="shared" si="9"/>
        <v>#REF!</v>
      </c>
      <c r="AA34" s="91" t="e">
        <f t="shared" si="9"/>
        <v>#REF!</v>
      </c>
      <c r="AB34" s="91" t="e">
        <f t="shared" si="9"/>
        <v>#REF!</v>
      </c>
      <c r="AC34" s="91" t="e">
        <f t="shared" si="9"/>
        <v>#REF!</v>
      </c>
      <c r="AD34" s="91" t="e">
        <f t="shared" si="9"/>
        <v>#REF!</v>
      </c>
      <c r="AE34" s="91" t="e">
        <f t="shared" si="9"/>
        <v>#REF!</v>
      </c>
      <c r="AF34" s="91" t="e">
        <f t="shared" si="9"/>
        <v>#REF!</v>
      </c>
      <c r="AG34" s="91" t="e">
        <f t="shared" si="9"/>
        <v>#REF!</v>
      </c>
      <c r="AH34" s="91" t="e">
        <f t="shared" si="9"/>
        <v>#REF!</v>
      </c>
      <c r="AI34" s="91" t="e">
        <f t="shared" si="9"/>
        <v>#REF!</v>
      </c>
      <c r="AJ34" s="91" t="e">
        <f t="shared" si="9"/>
        <v>#REF!</v>
      </c>
      <c r="AK34" s="91" t="e">
        <f t="shared" si="9"/>
        <v>#REF!</v>
      </c>
      <c r="AL34" s="91" t="e">
        <f t="shared" si="9"/>
        <v>#REF!</v>
      </c>
      <c r="AM34" s="91" t="e">
        <f t="shared" si="9"/>
        <v>#REF!</v>
      </c>
      <c r="AN34" s="91" t="e">
        <f t="shared" si="9"/>
        <v>#REF!</v>
      </c>
      <c r="AO34" s="91" t="e">
        <f t="shared" si="9"/>
        <v>#REF!</v>
      </c>
      <c r="AP34" s="91" t="e">
        <f t="shared" si="9"/>
        <v>#REF!</v>
      </c>
      <c r="AQ34" s="91" t="e">
        <f t="shared" si="9"/>
        <v>#REF!</v>
      </c>
      <c r="AR34" s="91" t="e">
        <f t="shared" si="9"/>
        <v>#REF!</v>
      </c>
    </row>
    <row r="35" spans="1:44" s="50" customFormat="1" x14ac:dyDescent="0.2">
      <c r="A35" s="42" t="s">
        <v>87</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row>
    <row r="36" spans="1:44" s="50" customFormat="1" x14ac:dyDescent="0.2">
      <c r="A36" s="88" t="s">
        <v>88</v>
      </c>
      <c r="B36" s="42" t="e">
        <f t="shared" ref="B36:AR36" si="10">B19*0.8+25</f>
        <v>#REF!</v>
      </c>
      <c r="C36" s="42" t="e">
        <f t="shared" si="10"/>
        <v>#REF!</v>
      </c>
      <c r="D36" s="42" t="e">
        <f t="shared" si="10"/>
        <v>#REF!</v>
      </c>
      <c r="E36" s="42" t="e">
        <f t="shared" si="10"/>
        <v>#REF!</v>
      </c>
      <c r="F36" s="42" t="e">
        <f t="shared" si="10"/>
        <v>#REF!</v>
      </c>
      <c r="G36" s="42" t="e">
        <f t="shared" si="10"/>
        <v>#REF!</v>
      </c>
      <c r="H36" s="42" t="e">
        <f t="shared" si="10"/>
        <v>#REF!</v>
      </c>
      <c r="I36" s="42" t="e">
        <f t="shared" si="10"/>
        <v>#REF!</v>
      </c>
      <c r="J36" s="42" t="e">
        <f t="shared" si="10"/>
        <v>#REF!</v>
      </c>
      <c r="K36" s="42" t="e">
        <f t="shared" si="10"/>
        <v>#REF!</v>
      </c>
      <c r="L36" s="42" t="e">
        <f t="shared" si="10"/>
        <v>#REF!</v>
      </c>
      <c r="M36" s="42" t="e">
        <f t="shared" si="10"/>
        <v>#REF!</v>
      </c>
      <c r="N36" s="42" t="e">
        <f t="shared" si="10"/>
        <v>#REF!</v>
      </c>
      <c r="O36" s="42" t="e">
        <f t="shared" si="10"/>
        <v>#REF!</v>
      </c>
      <c r="P36" s="42" t="e">
        <f t="shared" si="10"/>
        <v>#REF!</v>
      </c>
      <c r="Q36" s="42" t="e">
        <f t="shared" si="10"/>
        <v>#REF!</v>
      </c>
      <c r="R36" s="42" t="e">
        <f t="shared" si="10"/>
        <v>#REF!</v>
      </c>
      <c r="S36" s="42" t="e">
        <f t="shared" si="10"/>
        <v>#REF!</v>
      </c>
      <c r="T36" s="42" t="e">
        <f t="shared" si="10"/>
        <v>#REF!</v>
      </c>
      <c r="U36" s="42" t="e">
        <f t="shared" si="10"/>
        <v>#REF!</v>
      </c>
      <c r="V36" s="42" t="e">
        <f t="shared" si="10"/>
        <v>#REF!</v>
      </c>
      <c r="W36" s="42" t="e">
        <f t="shared" si="10"/>
        <v>#REF!</v>
      </c>
      <c r="X36" s="42" t="e">
        <f t="shared" si="10"/>
        <v>#REF!</v>
      </c>
      <c r="Y36" s="42" t="e">
        <f t="shared" si="10"/>
        <v>#REF!</v>
      </c>
      <c r="Z36" s="42" t="e">
        <f t="shared" si="10"/>
        <v>#REF!</v>
      </c>
      <c r="AA36" s="42" t="e">
        <f t="shared" si="10"/>
        <v>#REF!</v>
      </c>
      <c r="AB36" s="42" t="e">
        <f t="shared" si="10"/>
        <v>#REF!</v>
      </c>
      <c r="AC36" s="42" t="e">
        <f t="shared" si="10"/>
        <v>#REF!</v>
      </c>
      <c r="AD36" s="42" t="e">
        <f t="shared" si="10"/>
        <v>#REF!</v>
      </c>
      <c r="AE36" s="42" t="e">
        <f t="shared" si="10"/>
        <v>#REF!</v>
      </c>
      <c r="AF36" s="42" t="e">
        <f t="shared" si="10"/>
        <v>#REF!</v>
      </c>
      <c r="AG36" s="42" t="e">
        <f t="shared" si="10"/>
        <v>#REF!</v>
      </c>
      <c r="AH36" s="42" t="e">
        <f t="shared" si="10"/>
        <v>#REF!</v>
      </c>
      <c r="AI36" s="42" t="e">
        <f t="shared" si="10"/>
        <v>#REF!</v>
      </c>
      <c r="AJ36" s="42" t="e">
        <f t="shared" si="10"/>
        <v>#REF!</v>
      </c>
      <c r="AK36" s="42" t="e">
        <f t="shared" si="10"/>
        <v>#REF!</v>
      </c>
      <c r="AL36" s="42" t="e">
        <f t="shared" si="10"/>
        <v>#REF!</v>
      </c>
      <c r="AM36" s="42" t="e">
        <f t="shared" si="10"/>
        <v>#REF!</v>
      </c>
      <c r="AN36" s="42" t="e">
        <f t="shared" si="10"/>
        <v>#REF!</v>
      </c>
      <c r="AO36" s="42" t="e">
        <f t="shared" si="10"/>
        <v>#REF!</v>
      </c>
      <c r="AP36" s="42" t="e">
        <f t="shared" si="10"/>
        <v>#REF!</v>
      </c>
      <c r="AQ36" s="42" t="e">
        <f t="shared" si="10"/>
        <v>#REF!</v>
      </c>
      <c r="AR36" s="42" t="e">
        <f t="shared" si="10"/>
        <v>#REF!</v>
      </c>
    </row>
    <row r="37" spans="1:44" s="50" customFormat="1" x14ac:dyDescent="0.2">
      <c r="A37" s="100"/>
    </row>
    <row r="38" spans="1:44" s="50" customFormat="1" x14ac:dyDescent="0.2">
      <c r="A38" s="100"/>
    </row>
    <row r="39" spans="1:44" s="50" customFormat="1" x14ac:dyDescent="0.2">
      <c r="A39" s="100"/>
    </row>
    <row r="40" spans="1:44" ht="9.6" customHeight="1" x14ac:dyDescent="0.2"/>
    <row r="41" spans="1:44" ht="9" hidden="1" customHeight="1" x14ac:dyDescent="0.2">
      <c r="A41" s="45"/>
    </row>
    <row r="42" spans="1:44" ht="10.7" customHeight="1" x14ac:dyDescent="0.2">
      <c r="A42" s="71" t="s">
        <v>66</v>
      </c>
    </row>
    <row r="43" spans="1:44" x14ac:dyDescent="0.2">
      <c r="A43" s="63" t="s">
        <v>78</v>
      </c>
    </row>
    <row r="44" spans="1:44" ht="13.35" customHeight="1" x14ac:dyDescent="0.2">
      <c r="A44" s="43" t="s">
        <v>67</v>
      </c>
    </row>
    <row r="45" spans="1:44" ht="13.35" customHeight="1" x14ac:dyDescent="0.2">
      <c r="A45" s="43" t="s">
        <v>89</v>
      </c>
    </row>
    <row r="46" spans="1:44" ht="12.6" customHeight="1" x14ac:dyDescent="0.2">
      <c r="A46" s="43" t="s">
        <v>68</v>
      </c>
    </row>
    <row r="47" spans="1:44" ht="13.35" customHeight="1" x14ac:dyDescent="0.2">
      <c r="A47" s="43" t="s">
        <v>69</v>
      </c>
    </row>
    <row r="48" spans="1:44" ht="11.45" customHeight="1" x14ac:dyDescent="0.2">
      <c r="A48" s="152" t="s">
        <v>158</v>
      </c>
    </row>
    <row r="49" spans="1:1" ht="12.75" thickBot="1" x14ac:dyDescent="0.25"/>
    <row r="50" spans="1:1" x14ac:dyDescent="0.2">
      <c r="A50" s="99" t="s">
        <v>70</v>
      </c>
    </row>
    <row r="51" spans="1:1" ht="163.5" customHeight="1" thickBot="1" x14ac:dyDescent="0.25">
      <c r="A51" s="151" t="s">
        <v>159</v>
      </c>
    </row>
  </sheetData>
  <mergeCells count="1">
    <mergeCell ref="A1:A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81</vt:i4>
      </vt:variant>
    </vt:vector>
  </HeadingPairs>
  <TitlesOfParts>
    <vt:vector size="81" baseType="lpstr">
      <vt:lpstr>C завтраками| Bed and breakfast</vt:lpstr>
      <vt:lpstr>нетто 20 </vt:lpstr>
      <vt:lpstr>нетто 15</vt:lpstr>
      <vt:lpstr>нетто 18</vt:lpstr>
      <vt:lpstr>нетто 20</vt:lpstr>
      <vt:lpstr>РБ ВВ 15| FIT15</vt:lpstr>
      <vt:lpstr>РБ ВВ 15 | FIT20</vt:lpstr>
      <vt:lpstr>РБ ВВ 15 | COMMISSION</vt:lpstr>
      <vt:lpstr>нетто 20+25руб.</vt:lpstr>
      <vt:lpstr>РБ ВВ 10(2022)| FIT15</vt:lpstr>
      <vt:lpstr>РБ ВВ 10(2022)| FIT20 +25руб.</vt:lpstr>
      <vt:lpstr>РБ ВВ 10(2022)| FIT20</vt:lpstr>
      <vt:lpstr>РБ ВВ 10(2022)| COMMISSION</vt:lpstr>
      <vt:lpstr>ЗЭГ Активный |FIT20</vt:lpstr>
      <vt:lpstr>ЗЭГ Активный |COMMISSION</vt:lpstr>
      <vt:lpstr>РБ ВВ 10(2023)| FIT20+25руб.</vt:lpstr>
      <vt:lpstr>РБ ВВ 15(2022)| FIT15</vt:lpstr>
      <vt:lpstr>РБ ВВ 15(2022)| FIT20</vt:lpstr>
      <vt:lpstr>РБ ВВ 15(2022)| FIT20+25руб.</vt:lpstr>
      <vt:lpstr>РБ ВВ 15(2022)| COMMISSION </vt:lpstr>
      <vt:lpstr>ЗЭГ | FIT20 + 25руб.</vt:lpstr>
      <vt:lpstr>Осенние Каникулы|FIT20</vt:lpstr>
      <vt:lpstr>ОсенниеКаникулы|COMMISSION</vt:lpstr>
      <vt:lpstr>отдыхай и катай расчет</vt:lpstr>
      <vt:lpstr>ЯВК 2023 |FIT15</vt:lpstr>
      <vt:lpstr> ЯВК 2023 |FIT18</vt:lpstr>
      <vt:lpstr>AVIA 25%</vt:lpstr>
      <vt:lpstr>AVIA 12% </vt:lpstr>
      <vt:lpstr>4=3 | FIT20</vt:lpstr>
      <vt:lpstr>4=3 | COMMISSION</vt:lpstr>
      <vt:lpstr>ЗЭГ | FIT15</vt:lpstr>
      <vt:lpstr>ЗЭГ | FIT18</vt:lpstr>
      <vt:lpstr>ЗЭГ | COMMISSION</vt:lpstr>
      <vt:lpstr>Осенние Каникулы|FIT15</vt:lpstr>
      <vt:lpstr>Осенние Каникулы|FIT18</vt:lpstr>
      <vt:lpstr>Осенние Каникулы|COMMISSION</vt:lpstr>
      <vt:lpstr>нетто 18+25руб.</vt:lpstr>
      <vt:lpstr>нетто 20 2025</vt:lpstr>
      <vt:lpstr>3=4 | FIT18</vt:lpstr>
      <vt:lpstr>3=4 | FIT18+25руб.</vt:lpstr>
      <vt:lpstr>3=4 | FIT20+35руб.</vt:lpstr>
      <vt:lpstr>3=4 | COMMISSION</vt:lpstr>
      <vt:lpstr>4=3(2025)| FIT15</vt:lpstr>
      <vt:lpstr>4=3(2025)| FIT18</vt:lpstr>
      <vt:lpstr>4=3(2025)| FIT18+25 руб.</vt:lpstr>
      <vt:lpstr>4=3(2025)| FIT20+35 руб.</vt:lpstr>
      <vt:lpstr>4=3(2025)| COMMISSION</vt:lpstr>
      <vt:lpstr>РБ ВВ 10(2025)| FIT15</vt:lpstr>
      <vt:lpstr>РБ ВВ 10(2025)| FIT18</vt:lpstr>
      <vt:lpstr>РБ ВВ 10(2025)| FIT18+25руб</vt:lpstr>
      <vt:lpstr>РБ ВВ 10(2025)| FIT20</vt:lpstr>
      <vt:lpstr>Каникулы в горах | FIT15</vt:lpstr>
      <vt:lpstr>Каникулы в горах | FIT18</vt:lpstr>
      <vt:lpstr>Каникулы в горах | COMMISSION</vt:lpstr>
      <vt:lpstr>Каникулы в горах | FIT18+25руб</vt:lpstr>
      <vt:lpstr>Каникулы в горах | FIT20+35руб.</vt:lpstr>
      <vt:lpstr>Наполни свое лето | FIT18</vt:lpstr>
      <vt:lpstr>Наполни свое лето | COMMISSION</vt:lpstr>
      <vt:lpstr>Наполни свое лето | FIT18+25руб</vt:lpstr>
      <vt:lpstr>Наполни свое лето | FIT20+35руб</vt:lpstr>
      <vt:lpstr>Отдыхай катай| FIT15</vt:lpstr>
      <vt:lpstr>Отдыхай катай| FIT18</vt:lpstr>
      <vt:lpstr>Отдыхай катай| FIT18+25руб.</vt:lpstr>
      <vt:lpstr>Отдыхай катай| FIT20</vt:lpstr>
      <vt:lpstr>Отдыхай катай|COMMISSION</vt:lpstr>
      <vt:lpstr>Наполни свое лето | FIT15</vt:lpstr>
      <vt:lpstr>Наполни свое лето |FIT18</vt:lpstr>
      <vt:lpstr>Наполни свое лето |FIT18+25руб</vt:lpstr>
      <vt:lpstr>Наполни свое лето | FIT20</vt:lpstr>
      <vt:lpstr>Наполни свое лето |COMISSION</vt:lpstr>
      <vt:lpstr>РБ ВВ15 (2024)| FIT15</vt:lpstr>
      <vt:lpstr>РБ ВВ15 (2024)| FIT18</vt:lpstr>
      <vt:lpstr>РБ ВВ15 (2024)| FIT18+25руб.</vt:lpstr>
      <vt:lpstr>РБ ВВ15 (2024)| FIT20+35руб.</vt:lpstr>
      <vt:lpstr>РБ ВВ15 (2024)| COMMISSION</vt:lpstr>
      <vt:lpstr>ЗЭГ Активный |FIT15</vt:lpstr>
      <vt:lpstr>Весенние Каникулы|FIT20</vt:lpstr>
      <vt:lpstr>Весенние Каникулы|commission</vt:lpstr>
      <vt:lpstr>Отдыхай и катай</vt:lpstr>
      <vt:lpstr>Яркие каникулы</vt:lpstr>
      <vt:lpstr>Горный детокс (весна)</vt:lpstr>
    </vt:vector>
  </TitlesOfParts>
  <Company>Samo-Soft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Rudnev</dc:creator>
  <cp:lastModifiedBy>vmikhalkina</cp:lastModifiedBy>
  <cp:lastPrinted>2018-02-19T09:45:16Z</cp:lastPrinted>
  <dcterms:created xsi:type="dcterms:W3CDTF">2001-10-03T09:33:40Z</dcterms:created>
  <dcterms:modified xsi:type="dcterms:W3CDTF">2025-04-23T09:30:07Z</dcterms:modified>
</cp:coreProperties>
</file>